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rfrey\AppData\Local\Microsoft\Windows\INetCache\Content.Outlook\Z13CR6CV\"/>
    </mc:Choice>
  </mc:AlternateContent>
  <xr:revisionPtr revIDLastSave="0" documentId="13_ncr:1_{5EC302B1-D9A5-4A57-AE7F-7C4F60D3FB4A}" xr6:coauthVersionLast="47" xr6:coauthVersionMax="47" xr10:uidLastSave="{00000000-0000-0000-0000-000000000000}"/>
  <bookViews>
    <workbookView xWindow="-110" yWindow="-110" windowWidth="19420" windowHeight="11500" tabRatio="897" activeTab="1" xr2:uid="{00000000-000D-0000-FFFF-FFFF00000000}"/>
  </bookViews>
  <sheets>
    <sheet name="1. SFY Summary" sheetId="1" r:id="rId1"/>
    <sheet name="2. Deliverables" sheetId="6" r:id="rId2"/>
    <sheet name="3. Transition-In Staff Loading" sheetId="28" r:id="rId3"/>
    <sheet name="4. Software" sheetId="20" r:id="rId4"/>
    <sheet name="5. Services" sheetId="13" r:id="rId5"/>
    <sheet name="6. Staff Loading" sheetId="25" r:id="rId6"/>
    <sheet name="6.1 Base Year 1 Staff Loading" sheetId="43" r:id="rId7"/>
    <sheet name="6.2 Base Year 2 Staff Loading" sheetId="44" r:id="rId8"/>
    <sheet name="6.3 Base Year 3 Staff Loading" sheetId="45" r:id="rId9"/>
    <sheet name="6.4 Base Year 4 Staff Loading" sheetId="46" r:id="rId10"/>
    <sheet name="6.5 Base Year 5 Staff Loading" sheetId="47" r:id="rId11"/>
    <sheet name="6.6 Base Year 6 Staff Loading" sheetId="48" r:id="rId12"/>
    <sheet name="7.1 Optional Extension Year 1" sheetId="31" r:id="rId13"/>
    <sheet name="7.2 Optional Extension Year 2" sheetId="37" r:id="rId14"/>
    <sheet name="7.3 Optional Extension Year 3" sheetId="38" r:id="rId15"/>
    <sheet name="7.4 Optional Extension Year 4" sheetId="39" r:id="rId16"/>
    <sheet name="8. Hourly Rate Card" sheetId="8" r:id="rId17"/>
    <sheet name="9. CO Hourly Rate Card" sheetId="29" r:id="rId18"/>
    <sheet name="10. AWS IaaS Resources" sheetId="22" r:id="rId19"/>
    <sheet name="11. Other" sheetId="42" r:id="rId20"/>
  </sheets>
  <definedNames>
    <definedName name="_xlnm._FilterDatabase" localSheetId="1" hidden="1">'2. Deliverables'!$A$5:$HX$14</definedName>
    <definedName name="_xlnm._FilterDatabase" localSheetId="4" hidden="1">'5. Services'!$A$5:$ID$6</definedName>
    <definedName name="_xlnm._FilterDatabase" localSheetId="12" hidden="1">'7.1 Optional Extension Year 1'!$A$5:$HS$7</definedName>
    <definedName name="_xlnm._FilterDatabase" localSheetId="13" hidden="1">'7.2 Optional Extension Year 2'!$A$5:$HS$7</definedName>
    <definedName name="_xlnm._FilterDatabase" localSheetId="14" hidden="1">'7.3 Optional Extension Year 3'!$A$5:$HS$7</definedName>
    <definedName name="_xlnm._FilterDatabase" localSheetId="15" hidden="1">'7.4 Optional Extension Year 4'!$A$5:$HS$7</definedName>
    <definedName name="BidFTE">#REF!</definedName>
    <definedName name="_xlnm.Print_Area" localSheetId="0">'1. SFY Summary'!$A$1:$N$36</definedName>
    <definedName name="_xlnm.Print_Area" localSheetId="19">'11. Other'!$A$1:$N$32</definedName>
    <definedName name="_xlnm.Print_Area" localSheetId="1">'2. Deliverables'!$A$1:$H$44</definedName>
    <definedName name="_xlnm.Print_Area" localSheetId="2">'3. Transition-In Staff Loading'!$A$5:$L$108</definedName>
    <definedName name="_xlnm.Print_Area" localSheetId="3">'4. Software'!$A$1:$M$46</definedName>
    <definedName name="_xlnm.Print_Area" localSheetId="4">'5. Services'!$A$1:$G$59</definedName>
    <definedName name="_xlnm.Print_Area" localSheetId="5">'6. Staff Loading'!$A$5:$M$204</definedName>
    <definedName name="_xlnm.Print_Area" localSheetId="6">'6.1 Base Year 1 Staff Loading'!$A$5:$R$204</definedName>
    <definedName name="_xlnm.Print_Area" localSheetId="7">'6.2 Base Year 2 Staff Loading'!$A$5:$R$204</definedName>
    <definedName name="_xlnm.Print_Area" localSheetId="8">'6.3 Base Year 3 Staff Loading'!$A$5:$R$204</definedName>
    <definedName name="_xlnm.Print_Area" localSheetId="9">'6.4 Base Year 4 Staff Loading'!$A$5:$R$204</definedName>
    <definedName name="_xlnm.Print_Area" localSheetId="10">'6.5 Base Year 5 Staff Loading'!$A$5:$R$204</definedName>
    <definedName name="_xlnm.Print_Area" localSheetId="11">'6.6 Base Year 6 Staff Loading'!$A$5:$L$204</definedName>
    <definedName name="_xlnm.Print_Area" localSheetId="12">'7.1 Optional Extension Year 1'!$A$1:$C$30</definedName>
    <definedName name="_xlnm.Print_Area" localSheetId="13">'7.2 Optional Extension Year 2'!$A$1:$C$30</definedName>
    <definedName name="_xlnm.Print_Area" localSheetId="14">'7.3 Optional Extension Year 3'!$A$1:$C$30</definedName>
    <definedName name="_xlnm.Print_Area" localSheetId="15">'7.4 Optional Extension Year 4'!$A$1:$C$30</definedName>
    <definedName name="_xlnm.Print_Area" localSheetId="16">'8. Hourly Rate Card'!$B$1:$C$56</definedName>
    <definedName name="_xlnm.Print_Area" localSheetId="17">'9. CO Hourly Rate Card'!$B$1:$G$56</definedName>
    <definedName name="_xlnm.Print_Titles" localSheetId="0">'1. SFY Summary'!$1:$3</definedName>
    <definedName name="_xlnm.Print_Titles" localSheetId="19">'11. Other'!$1:$4</definedName>
    <definedName name="_xlnm.Print_Titles" localSheetId="1">'2. Deliverables'!$B:$C,'2. Deliverables'!$5:$5</definedName>
    <definedName name="_xlnm.Print_Titles" localSheetId="2">'3. Transition-In Staff Loading'!$A:$D,'3. Transition-In Staff Loading'!$5:$6</definedName>
    <definedName name="_xlnm.Print_Titles" localSheetId="3">'4. Software'!$1:$4</definedName>
    <definedName name="_xlnm.Print_Titles" localSheetId="4">'5. Services'!$A:$B,'5. Services'!$5:$5</definedName>
    <definedName name="_xlnm.Print_Titles" localSheetId="5">'6. Staff Loading'!$A:$E,'6. Staff Loading'!$5:$6</definedName>
    <definedName name="_xlnm.Print_Titles" localSheetId="6">'6.1 Base Year 1 Staff Loading'!$A:$E,'6.1 Base Year 1 Staff Loading'!$5:$6</definedName>
    <definedName name="_xlnm.Print_Titles" localSheetId="7">'6.2 Base Year 2 Staff Loading'!$A:$E,'6.2 Base Year 2 Staff Loading'!$5:$6</definedName>
    <definedName name="_xlnm.Print_Titles" localSheetId="8">'6.3 Base Year 3 Staff Loading'!$A:$E,'6.3 Base Year 3 Staff Loading'!$5:$6</definedName>
    <definedName name="_xlnm.Print_Titles" localSheetId="9">'6.4 Base Year 4 Staff Loading'!$A:$E,'6.4 Base Year 4 Staff Loading'!$5:$6</definedName>
    <definedName name="_xlnm.Print_Titles" localSheetId="10">'6.5 Base Year 5 Staff Loading'!$A:$E,'6.5 Base Year 5 Staff Loading'!$5:$6</definedName>
    <definedName name="_xlnm.Print_Titles" localSheetId="11">'6.6 Base Year 6 Staff Loading'!$A:$E,'6.6 Base Year 6 Staff Loading'!$5:$6</definedName>
    <definedName name="_xlnm.Print_Titles" localSheetId="12">'7.1 Optional Extension Year 1'!$A:$B,'7.1 Optional Extension Year 1'!$5:$5</definedName>
    <definedName name="_xlnm.Print_Titles" localSheetId="13">'7.2 Optional Extension Year 2'!$A:$B,'7.2 Optional Extension Year 2'!$5:$5</definedName>
    <definedName name="_xlnm.Print_Titles" localSheetId="14">'7.3 Optional Extension Year 3'!$A:$B,'7.3 Optional Extension Year 3'!$5:$5</definedName>
    <definedName name="_xlnm.Print_Titles" localSheetId="15">'7.4 Optional Extension Year 4'!$A:$B,'7.4 Optional Extension Year 4'!$5:$5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2" l="1"/>
  <c r="F9" i="22"/>
  <c r="F8" i="22"/>
  <c r="F7" i="22"/>
  <c r="F6" i="22"/>
  <c r="E61" i="43" l="1"/>
  <c r="D61" i="43"/>
  <c r="E55" i="43"/>
  <c r="D55" i="43"/>
  <c r="E51" i="43"/>
  <c r="D51" i="43"/>
  <c r="E50" i="43"/>
  <c r="D50" i="43"/>
  <c r="E49" i="43"/>
  <c r="D49" i="43"/>
  <c r="E46" i="20"/>
  <c r="E45" i="20"/>
  <c r="G45" i="20" s="1"/>
  <c r="E44" i="20"/>
  <c r="G44" i="20" s="1"/>
  <c r="E43" i="20"/>
  <c r="G43" i="20" s="1"/>
  <c r="E42" i="20"/>
  <c r="E41" i="20"/>
  <c r="G41" i="20" s="1"/>
  <c r="E40" i="20"/>
  <c r="G40" i="20" s="1"/>
  <c r="E39" i="20"/>
  <c r="E65" i="43"/>
  <c r="D65" i="43"/>
  <c r="C65" i="43"/>
  <c r="E64" i="43"/>
  <c r="D64" i="43"/>
  <c r="C64" i="43"/>
  <c r="E63" i="43"/>
  <c r="D63" i="43"/>
  <c r="C63" i="43"/>
  <c r="E62" i="43"/>
  <c r="D62" i="43"/>
  <c r="C62" i="43"/>
  <c r="C61" i="43"/>
  <c r="E59" i="43"/>
  <c r="D59" i="43"/>
  <c r="C59" i="43"/>
  <c r="E58" i="43"/>
  <c r="D58" i="43"/>
  <c r="C58" i="43"/>
  <c r="E57" i="43"/>
  <c r="D57" i="43"/>
  <c r="C57" i="43"/>
  <c r="E56" i="43"/>
  <c r="D56" i="43"/>
  <c r="C56" i="43"/>
  <c r="C55" i="43"/>
  <c r="E53" i="43"/>
  <c r="D53" i="43"/>
  <c r="C53" i="43"/>
  <c r="E52" i="43"/>
  <c r="D52" i="43"/>
  <c r="C52" i="43"/>
  <c r="C51" i="43"/>
  <c r="C50" i="43"/>
  <c r="C49" i="43"/>
  <c r="G42" i="20"/>
  <c r="G46" i="20"/>
  <c r="G15" i="6"/>
  <c r="G22" i="6"/>
  <c r="G20" i="6"/>
  <c r="H43" i="20" l="1"/>
  <c r="I43" i="20" s="1"/>
  <c r="J43" i="20" s="1"/>
  <c r="K43" i="20" s="1"/>
  <c r="L43" i="20" s="1"/>
  <c r="H45" i="20"/>
  <c r="I45" i="20" s="1"/>
  <c r="J45" i="20" s="1"/>
  <c r="K45" i="20" s="1"/>
  <c r="L45" i="20" s="1"/>
  <c r="H41" i="20"/>
  <c r="I41" i="20" s="1"/>
  <c r="J41" i="20" s="1"/>
  <c r="K41" i="20" s="1"/>
  <c r="L41" i="20" s="1"/>
  <c r="H46" i="20"/>
  <c r="I46" i="20" s="1"/>
  <c r="J46" i="20" s="1"/>
  <c r="K46" i="20" s="1"/>
  <c r="L46" i="20" s="1"/>
  <c r="H42" i="20"/>
  <c r="I42" i="20" s="1"/>
  <c r="J42" i="20" s="1"/>
  <c r="K42" i="20" s="1"/>
  <c r="L42" i="20" s="1"/>
  <c r="H44" i="20"/>
  <c r="I44" i="20" s="1"/>
  <c r="J44" i="20" s="1"/>
  <c r="K44" i="20" s="1"/>
  <c r="L44" i="20" s="1"/>
  <c r="H40" i="20"/>
  <c r="I40" i="20" s="1"/>
  <c r="J40" i="20" s="1"/>
  <c r="K40" i="20" s="1"/>
  <c r="L40" i="20" s="1"/>
  <c r="M46" i="20" l="1"/>
  <c r="M45" i="20"/>
  <c r="M42" i="20"/>
  <c r="M44" i="20"/>
  <c r="M43" i="20"/>
  <c r="M41" i="20"/>
  <c r="M40" i="20"/>
  <c r="S73" i="25" l="1"/>
  <c r="K207" i="25"/>
  <c r="J207" i="25"/>
  <c r="I207" i="25"/>
  <c r="H207" i="25"/>
  <c r="G207" i="25"/>
  <c r="K205" i="25"/>
  <c r="J205" i="25"/>
  <c r="I205" i="25"/>
  <c r="H205" i="25"/>
  <c r="G205" i="25"/>
  <c r="K174" i="25"/>
  <c r="J174" i="25"/>
  <c r="I174" i="25"/>
  <c r="H174" i="25"/>
  <c r="G174" i="25"/>
  <c r="K173" i="25"/>
  <c r="J173" i="25"/>
  <c r="I173" i="25"/>
  <c r="H173" i="25"/>
  <c r="G173" i="25"/>
  <c r="K171" i="25"/>
  <c r="J171" i="25"/>
  <c r="I171" i="25"/>
  <c r="H171" i="25"/>
  <c r="G171" i="25"/>
  <c r="K146" i="25"/>
  <c r="J146" i="25"/>
  <c r="I146" i="25"/>
  <c r="H146" i="25"/>
  <c r="G146" i="25"/>
  <c r="K145" i="25"/>
  <c r="J145" i="25"/>
  <c r="I145" i="25"/>
  <c r="H145" i="25"/>
  <c r="G145" i="25"/>
  <c r="K143" i="25"/>
  <c r="J143" i="25"/>
  <c r="I143" i="25"/>
  <c r="H143" i="25"/>
  <c r="G143" i="25"/>
  <c r="K124" i="25"/>
  <c r="J124" i="25"/>
  <c r="I124" i="25"/>
  <c r="H124" i="25"/>
  <c r="G124" i="25"/>
  <c r="K123" i="25"/>
  <c r="J123" i="25"/>
  <c r="I123" i="25"/>
  <c r="H123" i="25"/>
  <c r="G123" i="25"/>
  <c r="K121" i="25"/>
  <c r="J121" i="25"/>
  <c r="I121" i="25"/>
  <c r="H121" i="25"/>
  <c r="G121" i="25"/>
  <c r="K96" i="25"/>
  <c r="J96" i="25"/>
  <c r="I96" i="25"/>
  <c r="H96" i="25"/>
  <c r="G96" i="25"/>
  <c r="K95" i="25"/>
  <c r="J95" i="25"/>
  <c r="I95" i="25"/>
  <c r="H95" i="25"/>
  <c r="G95" i="25"/>
  <c r="K93" i="25"/>
  <c r="J93" i="25"/>
  <c r="I93" i="25"/>
  <c r="H93" i="25"/>
  <c r="G93" i="25"/>
  <c r="K86" i="25"/>
  <c r="J86" i="25"/>
  <c r="I86" i="25"/>
  <c r="H86" i="25"/>
  <c r="G86" i="25"/>
  <c r="K85" i="25"/>
  <c r="J85" i="25"/>
  <c r="I85" i="25"/>
  <c r="H85" i="25"/>
  <c r="G85" i="25"/>
  <c r="K83" i="25"/>
  <c r="J83" i="25"/>
  <c r="I83" i="25"/>
  <c r="H83" i="25"/>
  <c r="G83" i="25"/>
  <c r="K76" i="25"/>
  <c r="J76" i="25"/>
  <c r="I76" i="25"/>
  <c r="H76" i="25"/>
  <c r="G76" i="25"/>
  <c r="K75" i="25"/>
  <c r="J75" i="25"/>
  <c r="I75" i="25"/>
  <c r="H75" i="25"/>
  <c r="G75" i="25"/>
  <c r="K73" i="25"/>
  <c r="J73" i="25"/>
  <c r="I73" i="25"/>
  <c r="H73" i="25"/>
  <c r="G73" i="25"/>
  <c r="F207" i="25"/>
  <c r="F205" i="25"/>
  <c r="F174" i="25"/>
  <c r="F173" i="25"/>
  <c r="F171" i="25"/>
  <c r="F146" i="25"/>
  <c r="F145" i="25"/>
  <c r="F143" i="25"/>
  <c r="F124" i="25"/>
  <c r="F123" i="25"/>
  <c r="F121" i="25"/>
  <c r="F96" i="25"/>
  <c r="F95" i="25"/>
  <c r="F93" i="25"/>
  <c r="F86" i="25"/>
  <c r="F85" i="25"/>
  <c r="F83" i="25"/>
  <c r="F76" i="25"/>
  <c r="F75" i="25"/>
  <c r="F73" i="25"/>
  <c r="F8" i="25"/>
  <c r="F20" i="39"/>
  <c r="F26" i="39"/>
  <c r="F26" i="38"/>
  <c r="F26" i="37"/>
  <c r="F26" i="31"/>
  <c r="K59" i="28"/>
  <c r="J59" i="28"/>
  <c r="I59" i="28"/>
  <c r="H59" i="28"/>
  <c r="G59" i="28"/>
  <c r="F59" i="28"/>
  <c r="U58" i="28"/>
  <c r="T58" i="28"/>
  <c r="L58" i="28"/>
  <c r="U57" i="28"/>
  <c r="T57" i="28"/>
  <c r="L57" i="28"/>
  <c r="R57" i="28" s="1"/>
  <c r="U56" i="28"/>
  <c r="T56" i="28"/>
  <c r="L56" i="28"/>
  <c r="U55" i="28"/>
  <c r="T55" i="28"/>
  <c r="L55" i="28"/>
  <c r="R55" i="28" s="1"/>
  <c r="U54" i="28"/>
  <c r="T54" i="28"/>
  <c r="L54" i="28"/>
  <c r="R54" i="28" s="1"/>
  <c r="K53" i="28"/>
  <c r="J53" i="28"/>
  <c r="I53" i="28"/>
  <c r="H53" i="28"/>
  <c r="G53" i="28"/>
  <c r="F53" i="28"/>
  <c r="U52" i="28"/>
  <c r="T52" i="28"/>
  <c r="L52" i="28"/>
  <c r="R52" i="28" s="1"/>
  <c r="U51" i="28"/>
  <c r="T51" i="28"/>
  <c r="L51" i="28"/>
  <c r="R51" i="28" s="1"/>
  <c r="U50" i="28"/>
  <c r="T50" i="28"/>
  <c r="L50" i="28"/>
  <c r="U49" i="28"/>
  <c r="L49" i="28"/>
  <c r="R49" i="28" s="1"/>
  <c r="U48" i="28"/>
  <c r="T48" i="28"/>
  <c r="L48" i="28"/>
  <c r="R48" i="28" s="1"/>
  <c r="T49" i="28" l="1"/>
  <c r="T53" i="28" s="1"/>
  <c r="M58" i="28"/>
  <c r="R58" i="28"/>
  <c r="M56" i="28"/>
  <c r="R56" i="28"/>
  <c r="M50" i="28"/>
  <c r="R50" i="28"/>
  <c r="V52" i="28"/>
  <c r="V54" i="28"/>
  <c r="V57" i="28"/>
  <c r="M51" i="28"/>
  <c r="M54" i="28"/>
  <c r="M52" i="28"/>
  <c r="V51" i="28"/>
  <c r="V56" i="28"/>
  <c r="V48" i="28"/>
  <c r="M57" i="28"/>
  <c r="V50" i="28"/>
  <c r="T59" i="28"/>
  <c r="U59" i="28"/>
  <c r="V58" i="28"/>
  <c r="V55" i="28"/>
  <c r="U53" i="28"/>
  <c r="L59" i="28"/>
  <c r="M55" i="28"/>
  <c r="L53" i="28"/>
  <c r="M49" i="28"/>
  <c r="M48" i="28"/>
  <c r="V49" i="28" l="1"/>
  <c r="M59" i="28"/>
  <c r="V59" i="28"/>
  <c r="M53" i="28"/>
  <c r="V53" i="28"/>
  <c r="R59" i="28"/>
  <c r="R53" i="28"/>
  <c r="E12" i="43" l="1"/>
  <c r="E13" i="43"/>
  <c r="E15" i="43"/>
  <c r="E16" i="43"/>
  <c r="E17" i="43"/>
  <c r="E18" i="43"/>
  <c r="E19" i="43"/>
  <c r="E21" i="43"/>
  <c r="E22" i="43"/>
  <c r="E23" i="43"/>
  <c r="E24" i="43"/>
  <c r="E25" i="43"/>
  <c r="E31" i="43"/>
  <c r="E32" i="43"/>
  <c r="E33" i="43"/>
  <c r="E34" i="43"/>
  <c r="E35" i="43"/>
  <c r="E37" i="43"/>
  <c r="E38" i="43"/>
  <c r="E39" i="43"/>
  <c r="E40" i="43"/>
  <c r="E41" i="43"/>
  <c r="E43" i="43"/>
  <c r="E44" i="43"/>
  <c r="E45" i="43"/>
  <c r="E46" i="43"/>
  <c r="E47" i="43"/>
  <c r="K60" i="48"/>
  <c r="J60" i="48"/>
  <c r="I60" i="48"/>
  <c r="H60" i="48"/>
  <c r="G60" i="48"/>
  <c r="F60" i="48"/>
  <c r="L59" i="48"/>
  <c r="E59" i="48"/>
  <c r="T59" i="48" s="1"/>
  <c r="D59" i="48"/>
  <c r="C59" i="48"/>
  <c r="L58" i="48"/>
  <c r="E58" i="48"/>
  <c r="U58" i="48" s="1"/>
  <c r="D58" i="48"/>
  <c r="C58" i="48"/>
  <c r="L57" i="48"/>
  <c r="E57" i="48"/>
  <c r="U57" i="48" s="1"/>
  <c r="D57" i="48"/>
  <c r="C57" i="48"/>
  <c r="L56" i="48"/>
  <c r="E56" i="48"/>
  <c r="U56" i="48" s="1"/>
  <c r="D56" i="48"/>
  <c r="C56" i="48"/>
  <c r="L55" i="48"/>
  <c r="E55" i="48"/>
  <c r="T55" i="48" s="1"/>
  <c r="D55" i="48"/>
  <c r="C55" i="48"/>
  <c r="K54" i="48"/>
  <c r="J54" i="48"/>
  <c r="I54" i="48"/>
  <c r="H54" i="48"/>
  <c r="G54" i="48"/>
  <c r="F54" i="48"/>
  <c r="L53" i="48"/>
  <c r="R53" i="48" s="1"/>
  <c r="E53" i="48"/>
  <c r="D53" i="48"/>
  <c r="C53" i="48"/>
  <c r="L52" i="48"/>
  <c r="R52" i="48" s="1"/>
  <c r="E52" i="48"/>
  <c r="U52" i="48" s="1"/>
  <c r="D52" i="48"/>
  <c r="C52" i="48"/>
  <c r="L51" i="48"/>
  <c r="R51" i="48" s="1"/>
  <c r="E51" i="48"/>
  <c r="U51" i="48" s="1"/>
  <c r="D51" i="48"/>
  <c r="C51" i="48"/>
  <c r="L50" i="48"/>
  <c r="R50" i="48" s="1"/>
  <c r="E50" i="48"/>
  <c r="U50" i="48" s="1"/>
  <c r="D50" i="48"/>
  <c r="C50" i="48"/>
  <c r="L49" i="48"/>
  <c r="R49" i="48" s="1"/>
  <c r="E49" i="48"/>
  <c r="U49" i="48" s="1"/>
  <c r="D49" i="48"/>
  <c r="C49" i="48"/>
  <c r="Q60" i="47"/>
  <c r="P60" i="47"/>
  <c r="O60" i="47"/>
  <c r="N60" i="47"/>
  <c r="M60" i="47"/>
  <c r="L60" i="47"/>
  <c r="K60" i="47"/>
  <c r="J60" i="47"/>
  <c r="I60" i="47"/>
  <c r="H60" i="47"/>
  <c r="G60" i="47"/>
  <c r="F60" i="47"/>
  <c r="R59" i="47"/>
  <c r="E59" i="47"/>
  <c r="Z59" i="47" s="1"/>
  <c r="D59" i="47"/>
  <c r="C59" i="47"/>
  <c r="R58" i="47"/>
  <c r="E58" i="47"/>
  <c r="AA58" i="47" s="1"/>
  <c r="D58" i="47"/>
  <c r="C58" i="47"/>
  <c r="R57" i="47"/>
  <c r="E57" i="47"/>
  <c r="Z57" i="47" s="1"/>
  <c r="D57" i="47"/>
  <c r="C57" i="47"/>
  <c r="R56" i="47"/>
  <c r="E56" i="47"/>
  <c r="AA56" i="47" s="1"/>
  <c r="D56" i="47"/>
  <c r="C56" i="47"/>
  <c r="R55" i="47"/>
  <c r="E55" i="47"/>
  <c r="Z55" i="47" s="1"/>
  <c r="D55" i="47"/>
  <c r="C55" i="47"/>
  <c r="Q54" i="47"/>
  <c r="P54" i="47"/>
  <c r="O54" i="47"/>
  <c r="N54" i="47"/>
  <c r="M54" i="47"/>
  <c r="L54" i="47"/>
  <c r="K54" i="47"/>
  <c r="J54" i="47"/>
  <c r="I54" i="47"/>
  <c r="H54" i="47"/>
  <c r="G54" i="47"/>
  <c r="F54" i="47"/>
  <c r="R53" i="47"/>
  <c r="E53" i="47"/>
  <c r="Z53" i="47" s="1"/>
  <c r="D53" i="47"/>
  <c r="C53" i="47"/>
  <c r="R52" i="47"/>
  <c r="E52" i="47"/>
  <c r="D52" i="47"/>
  <c r="C52" i="47"/>
  <c r="R51" i="47"/>
  <c r="E51" i="47"/>
  <c r="AA51" i="47" s="1"/>
  <c r="D51" i="47"/>
  <c r="C51" i="47"/>
  <c r="R50" i="47"/>
  <c r="J50" i="25" s="1"/>
  <c r="E50" i="47"/>
  <c r="AA50" i="47" s="1"/>
  <c r="D50" i="47"/>
  <c r="C50" i="47"/>
  <c r="R49" i="47"/>
  <c r="E49" i="47"/>
  <c r="AA49" i="47" s="1"/>
  <c r="D49" i="47"/>
  <c r="C49" i="47"/>
  <c r="Q60" i="46"/>
  <c r="P60" i="46"/>
  <c r="O60" i="46"/>
  <c r="N60" i="46"/>
  <c r="M60" i="46"/>
  <c r="L60" i="46"/>
  <c r="K60" i="46"/>
  <c r="J60" i="46"/>
  <c r="I60" i="46"/>
  <c r="H60" i="46"/>
  <c r="G60" i="46"/>
  <c r="F60" i="46"/>
  <c r="R59" i="46"/>
  <c r="I59" i="25" s="1"/>
  <c r="E59" i="46"/>
  <c r="AA59" i="46" s="1"/>
  <c r="D59" i="46"/>
  <c r="C59" i="46"/>
  <c r="R58" i="46"/>
  <c r="E58" i="46"/>
  <c r="AA58" i="46" s="1"/>
  <c r="D58" i="46"/>
  <c r="C58" i="46"/>
  <c r="R57" i="46"/>
  <c r="E57" i="46"/>
  <c r="AA57" i="46" s="1"/>
  <c r="D57" i="46"/>
  <c r="C57" i="46"/>
  <c r="R56" i="46"/>
  <c r="E56" i="46"/>
  <c r="AA56" i="46" s="1"/>
  <c r="D56" i="46"/>
  <c r="C56" i="46"/>
  <c r="R55" i="46"/>
  <c r="E55" i="46"/>
  <c r="AA55" i="46" s="1"/>
  <c r="D55" i="46"/>
  <c r="C55" i="46"/>
  <c r="Q54" i="46"/>
  <c r="P54" i="46"/>
  <c r="O54" i="46"/>
  <c r="N54" i="46"/>
  <c r="M54" i="46"/>
  <c r="L54" i="46"/>
  <c r="K54" i="46"/>
  <c r="J54" i="46"/>
  <c r="I54" i="46"/>
  <c r="H54" i="46"/>
  <c r="G54" i="46"/>
  <c r="F54" i="46"/>
  <c r="R53" i="46"/>
  <c r="E53" i="46"/>
  <c r="D53" i="46"/>
  <c r="C53" i="46"/>
  <c r="R52" i="46"/>
  <c r="E52" i="46"/>
  <c r="AA52" i="46" s="1"/>
  <c r="D52" i="46"/>
  <c r="C52" i="46"/>
  <c r="R51" i="46"/>
  <c r="E51" i="46"/>
  <c r="AA51" i="46" s="1"/>
  <c r="D51" i="46"/>
  <c r="C51" i="46"/>
  <c r="R50" i="46"/>
  <c r="E50" i="46"/>
  <c r="D50" i="46"/>
  <c r="C50" i="46"/>
  <c r="R49" i="46"/>
  <c r="I49" i="25" s="1"/>
  <c r="E49" i="46"/>
  <c r="D49" i="46"/>
  <c r="C49" i="46"/>
  <c r="Q60" i="45"/>
  <c r="P60" i="45"/>
  <c r="O60" i="45"/>
  <c r="N60" i="45"/>
  <c r="M60" i="45"/>
  <c r="L60" i="45"/>
  <c r="K60" i="45"/>
  <c r="J60" i="45"/>
  <c r="I60" i="45"/>
  <c r="H60" i="45"/>
  <c r="G60" i="45"/>
  <c r="F60" i="45"/>
  <c r="R59" i="45"/>
  <c r="H59" i="25" s="1"/>
  <c r="E59" i="45"/>
  <c r="AA59" i="45" s="1"/>
  <c r="D59" i="45"/>
  <c r="C59" i="45"/>
  <c r="R58" i="45"/>
  <c r="H58" i="25" s="1"/>
  <c r="E58" i="45"/>
  <c r="AA58" i="45" s="1"/>
  <c r="D58" i="45"/>
  <c r="C58" i="45"/>
  <c r="R57" i="45"/>
  <c r="E57" i="45"/>
  <c r="AA57" i="45" s="1"/>
  <c r="D57" i="45"/>
  <c r="C57" i="45"/>
  <c r="R56" i="45"/>
  <c r="H56" i="25" s="1"/>
  <c r="E56" i="45"/>
  <c r="AA56" i="45" s="1"/>
  <c r="D56" i="45"/>
  <c r="C56" i="45"/>
  <c r="R55" i="45"/>
  <c r="E55" i="45"/>
  <c r="D55" i="45"/>
  <c r="C55" i="45"/>
  <c r="Q54" i="45"/>
  <c r="P54" i="45"/>
  <c r="O54" i="45"/>
  <c r="N54" i="45"/>
  <c r="M54" i="45"/>
  <c r="L54" i="45"/>
  <c r="K54" i="45"/>
  <c r="J54" i="45"/>
  <c r="I54" i="45"/>
  <c r="H54" i="45"/>
  <c r="G54" i="45"/>
  <c r="F54" i="45"/>
  <c r="R53" i="45"/>
  <c r="E53" i="45"/>
  <c r="AA53" i="45" s="1"/>
  <c r="D53" i="45"/>
  <c r="C53" i="45"/>
  <c r="R52" i="45"/>
  <c r="E52" i="45"/>
  <c r="AA52" i="45" s="1"/>
  <c r="D52" i="45"/>
  <c r="C52" i="45"/>
  <c r="R51" i="45"/>
  <c r="E51" i="45"/>
  <c r="AA51" i="45" s="1"/>
  <c r="D51" i="45"/>
  <c r="C51" i="45"/>
  <c r="R50" i="45"/>
  <c r="E50" i="45"/>
  <c r="AA50" i="45" s="1"/>
  <c r="D50" i="45"/>
  <c r="C50" i="45"/>
  <c r="R49" i="45"/>
  <c r="E49" i="45"/>
  <c r="Z49" i="45" s="1"/>
  <c r="D49" i="45"/>
  <c r="C49" i="45"/>
  <c r="C61" i="48"/>
  <c r="D61" i="48"/>
  <c r="E61" i="48"/>
  <c r="T61" i="48" s="1"/>
  <c r="L61" i="48"/>
  <c r="R61" i="48" s="1"/>
  <c r="C62" i="48"/>
  <c r="D62" i="48"/>
  <c r="E62" i="48"/>
  <c r="T62" i="48" s="1"/>
  <c r="L62" i="48"/>
  <c r="R62" i="48" s="1"/>
  <c r="C63" i="48"/>
  <c r="D63" i="48"/>
  <c r="E63" i="48"/>
  <c r="T63" i="48" s="1"/>
  <c r="L63" i="48"/>
  <c r="R63" i="48" s="1"/>
  <c r="C64" i="48"/>
  <c r="D64" i="48"/>
  <c r="E64" i="48"/>
  <c r="U64" i="48" s="1"/>
  <c r="L64" i="48"/>
  <c r="R64" i="48" s="1"/>
  <c r="C65" i="48"/>
  <c r="D65" i="48"/>
  <c r="E65" i="48"/>
  <c r="U65" i="48" s="1"/>
  <c r="L65" i="48"/>
  <c r="R65" i="48" s="1"/>
  <c r="F66" i="48"/>
  <c r="G66" i="48"/>
  <c r="H66" i="48"/>
  <c r="I66" i="48"/>
  <c r="J66" i="48"/>
  <c r="K66" i="48"/>
  <c r="C67" i="48"/>
  <c r="D67" i="48"/>
  <c r="E67" i="48"/>
  <c r="T67" i="48" s="1"/>
  <c r="L67" i="48"/>
  <c r="R67" i="48" s="1"/>
  <c r="C68" i="48"/>
  <c r="D68" i="48"/>
  <c r="E68" i="48"/>
  <c r="T68" i="48" s="1"/>
  <c r="L68" i="48"/>
  <c r="R68" i="48" s="1"/>
  <c r="C69" i="48"/>
  <c r="D69" i="48"/>
  <c r="E69" i="48"/>
  <c r="T69" i="48" s="1"/>
  <c r="L69" i="48"/>
  <c r="R69" i="48" s="1"/>
  <c r="C70" i="48"/>
  <c r="D70" i="48"/>
  <c r="E70" i="48"/>
  <c r="T70" i="48" s="1"/>
  <c r="L70" i="48"/>
  <c r="R70" i="48" s="1"/>
  <c r="C71" i="48"/>
  <c r="D71" i="48"/>
  <c r="E71" i="48"/>
  <c r="T71" i="48" s="1"/>
  <c r="L71" i="48"/>
  <c r="R71" i="48" s="1"/>
  <c r="F72" i="48"/>
  <c r="G72" i="48"/>
  <c r="H72" i="48"/>
  <c r="I72" i="48"/>
  <c r="J72" i="48"/>
  <c r="K72" i="48"/>
  <c r="Q60" i="44"/>
  <c r="P60" i="44"/>
  <c r="O60" i="44"/>
  <c r="N60" i="44"/>
  <c r="M60" i="44"/>
  <c r="L60" i="44"/>
  <c r="K60" i="44"/>
  <c r="J60" i="44"/>
  <c r="I60" i="44"/>
  <c r="H60" i="44"/>
  <c r="G60" i="44"/>
  <c r="F60" i="44"/>
  <c r="R59" i="44"/>
  <c r="G59" i="25" s="1"/>
  <c r="E59" i="44"/>
  <c r="Z59" i="44" s="1"/>
  <c r="D59" i="44"/>
  <c r="C59" i="44"/>
  <c r="R58" i="44"/>
  <c r="G58" i="25" s="1"/>
  <c r="E58" i="44"/>
  <c r="AA58" i="44" s="1"/>
  <c r="D58" i="44"/>
  <c r="C58" i="44"/>
  <c r="R57" i="44"/>
  <c r="E57" i="44"/>
  <c r="D57" i="44"/>
  <c r="C57" i="44"/>
  <c r="R56" i="44"/>
  <c r="E56" i="44"/>
  <c r="AA56" i="44" s="1"/>
  <c r="D56" i="44"/>
  <c r="C56" i="44"/>
  <c r="R55" i="44"/>
  <c r="G55" i="25" s="1"/>
  <c r="E55" i="44"/>
  <c r="Z55" i="44" s="1"/>
  <c r="D55" i="44"/>
  <c r="C55" i="44"/>
  <c r="Q54" i="44"/>
  <c r="P54" i="44"/>
  <c r="O54" i="44"/>
  <c r="N54" i="44"/>
  <c r="M54" i="44"/>
  <c r="L54" i="44"/>
  <c r="K54" i="44"/>
  <c r="J54" i="44"/>
  <c r="I54" i="44"/>
  <c r="H54" i="44"/>
  <c r="G54" i="44"/>
  <c r="F54" i="44"/>
  <c r="R53" i="44"/>
  <c r="E53" i="44"/>
  <c r="AA53" i="44" s="1"/>
  <c r="D53" i="44"/>
  <c r="C53" i="44"/>
  <c r="R52" i="44"/>
  <c r="E52" i="44"/>
  <c r="AA52" i="44" s="1"/>
  <c r="D52" i="44"/>
  <c r="C52" i="44"/>
  <c r="R51" i="44"/>
  <c r="E51" i="44"/>
  <c r="AA51" i="44" s="1"/>
  <c r="D51" i="44"/>
  <c r="C51" i="44"/>
  <c r="R50" i="44"/>
  <c r="G50" i="25" s="1"/>
  <c r="E50" i="44"/>
  <c r="AA50" i="44" s="1"/>
  <c r="D50" i="44"/>
  <c r="C50" i="44"/>
  <c r="R49" i="44"/>
  <c r="E49" i="44"/>
  <c r="D49" i="44"/>
  <c r="C49" i="44"/>
  <c r="V59" i="25"/>
  <c r="U59" i="25"/>
  <c r="V58" i="25"/>
  <c r="U58" i="25"/>
  <c r="V57" i="25"/>
  <c r="U57" i="25"/>
  <c r="V56" i="25"/>
  <c r="U56" i="25"/>
  <c r="U55" i="25"/>
  <c r="V53" i="25"/>
  <c r="U53" i="25"/>
  <c r="V52" i="25"/>
  <c r="U52" i="25"/>
  <c r="V51" i="25"/>
  <c r="V50" i="25"/>
  <c r="Q66" i="43"/>
  <c r="P66" i="43"/>
  <c r="O66" i="43"/>
  <c r="N66" i="43"/>
  <c r="M66" i="43"/>
  <c r="L66" i="43"/>
  <c r="K66" i="43"/>
  <c r="J66" i="43"/>
  <c r="I66" i="43"/>
  <c r="H66" i="43"/>
  <c r="G66" i="43"/>
  <c r="F66" i="43"/>
  <c r="R65" i="43"/>
  <c r="Z65" i="43"/>
  <c r="R64" i="43"/>
  <c r="Z64" i="43"/>
  <c r="R63" i="43"/>
  <c r="AA63" i="43"/>
  <c r="R62" i="43"/>
  <c r="AA62" i="43"/>
  <c r="R61" i="43"/>
  <c r="F61" i="25" s="1"/>
  <c r="Z61" i="43"/>
  <c r="Q60" i="43"/>
  <c r="P60" i="43"/>
  <c r="O60" i="43"/>
  <c r="N60" i="43"/>
  <c r="M60" i="43"/>
  <c r="L60" i="43"/>
  <c r="K60" i="43"/>
  <c r="J60" i="43"/>
  <c r="I60" i="43"/>
  <c r="H60" i="43"/>
  <c r="G60" i="43"/>
  <c r="F60" i="43"/>
  <c r="R59" i="43"/>
  <c r="AA59" i="43"/>
  <c r="R58" i="43"/>
  <c r="AA58" i="43"/>
  <c r="R57" i="43"/>
  <c r="S57" i="43" s="1"/>
  <c r="AA57" i="43"/>
  <c r="R56" i="43"/>
  <c r="S56" i="43" s="1"/>
  <c r="Z56" i="43"/>
  <c r="R55" i="43"/>
  <c r="F55" i="25" s="1"/>
  <c r="Z55" i="43"/>
  <c r="Q54" i="43"/>
  <c r="P54" i="43"/>
  <c r="O54" i="43"/>
  <c r="N54" i="43"/>
  <c r="M54" i="43"/>
  <c r="L54" i="43"/>
  <c r="K54" i="43"/>
  <c r="J54" i="43"/>
  <c r="I54" i="43"/>
  <c r="H54" i="43"/>
  <c r="G54" i="43"/>
  <c r="F54" i="43"/>
  <c r="R53" i="43"/>
  <c r="Z53" i="43"/>
  <c r="R52" i="43"/>
  <c r="AA52" i="43"/>
  <c r="R51" i="43"/>
  <c r="S51" i="43" s="1"/>
  <c r="AA51" i="43"/>
  <c r="R50" i="43"/>
  <c r="AA50" i="43"/>
  <c r="R49" i="43"/>
  <c r="Z49" i="43"/>
  <c r="AA49" i="46" l="1"/>
  <c r="AA55" i="45"/>
  <c r="AA60" i="45" s="1"/>
  <c r="AA49" i="44"/>
  <c r="AA54" i="44" s="1"/>
  <c r="R125" i="48"/>
  <c r="R55" i="48"/>
  <c r="R126" i="48"/>
  <c r="R56" i="48"/>
  <c r="R127" i="48"/>
  <c r="R57" i="48"/>
  <c r="R58" i="48"/>
  <c r="R128" i="48"/>
  <c r="K59" i="25"/>
  <c r="R129" i="48"/>
  <c r="R59" i="48"/>
  <c r="X49" i="43"/>
  <c r="F49" i="25"/>
  <c r="X51" i="43"/>
  <c r="F51" i="25"/>
  <c r="X52" i="43"/>
  <c r="F52" i="25"/>
  <c r="X53" i="43"/>
  <c r="F53" i="25"/>
  <c r="X56" i="43"/>
  <c r="F56" i="25"/>
  <c r="X57" i="43"/>
  <c r="F57" i="25"/>
  <c r="X58" i="43"/>
  <c r="F58" i="25"/>
  <c r="X59" i="43"/>
  <c r="F59" i="25"/>
  <c r="X62" i="43"/>
  <c r="F62" i="25"/>
  <c r="X63" i="43"/>
  <c r="F63" i="25"/>
  <c r="X64" i="43"/>
  <c r="F64" i="25"/>
  <c r="X65" i="43"/>
  <c r="F65" i="25"/>
  <c r="X50" i="43"/>
  <c r="F50" i="25"/>
  <c r="S64" i="43"/>
  <c r="X53" i="44"/>
  <c r="G53" i="25"/>
  <c r="X49" i="44"/>
  <c r="G49" i="25"/>
  <c r="X52" i="44"/>
  <c r="G52" i="25"/>
  <c r="X56" i="44"/>
  <c r="G56" i="25"/>
  <c r="X57" i="44"/>
  <c r="G57" i="25"/>
  <c r="S56" i="44"/>
  <c r="S57" i="44"/>
  <c r="X51" i="44"/>
  <c r="G51" i="25"/>
  <c r="R54" i="45"/>
  <c r="H54" i="25" s="1"/>
  <c r="H49" i="25"/>
  <c r="X52" i="45"/>
  <c r="H52" i="25"/>
  <c r="X50" i="45"/>
  <c r="H50" i="25"/>
  <c r="X53" i="45"/>
  <c r="H53" i="25"/>
  <c r="X55" i="45"/>
  <c r="H55" i="25"/>
  <c r="S49" i="45"/>
  <c r="S50" i="45"/>
  <c r="S51" i="45"/>
  <c r="X51" i="45"/>
  <c r="H51" i="25"/>
  <c r="X57" i="45"/>
  <c r="H57" i="25"/>
  <c r="X51" i="46"/>
  <c r="I51" i="25"/>
  <c r="X53" i="46"/>
  <c r="I53" i="25"/>
  <c r="X52" i="46"/>
  <c r="I52" i="25"/>
  <c r="X55" i="46"/>
  <c r="I55" i="25"/>
  <c r="X57" i="46"/>
  <c r="I57" i="25"/>
  <c r="X58" i="46"/>
  <c r="I58" i="25"/>
  <c r="S49" i="46"/>
  <c r="S52" i="46"/>
  <c r="S53" i="46"/>
  <c r="S55" i="46"/>
  <c r="X50" i="46"/>
  <c r="I50" i="25"/>
  <c r="X56" i="46"/>
  <c r="I56" i="25"/>
  <c r="X53" i="47"/>
  <c r="J53" i="25"/>
  <c r="X56" i="47"/>
  <c r="J56" i="25"/>
  <c r="X59" i="47"/>
  <c r="J59" i="25"/>
  <c r="X51" i="47"/>
  <c r="J51" i="25"/>
  <c r="S59" i="47"/>
  <c r="X49" i="47"/>
  <c r="J49" i="25"/>
  <c r="X52" i="47"/>
  <c r="J52" i="25"/>
  <c r="X55" i="47"/>
  <c r="J55" i="25"/>
  <c r="X57" i="47"/>
  <c r="J57" i="25"/>
  <c r="X58" i="47"/>
  <c r="J58" i="25"/>
  <c r="K50" i="25"/>
  <c r="K51" i="25"/>
  <c r="K53" i="25"/>
  <c r="K64" i="25"/>
  <c r="K61" i="25"/>
  <c r="K57" i="25"/>
  <c r="K49" i="25"/>
  <c r="K52" i="25"/>
  <c r="K65" i="25"/>
  <c r="K63" i="25"/>
  <c r="K62" i="25"/>
  <c r="K55" i="25"/>
  <c r="K56" i="25"/>
  <c r="K58" i="25"/>
  <c r="K71" i="25"/>
  <c r="K70" i="25"/>
  <c r="K69" i="25"/>
  <c r="K68" i="25"/>
  <c r="K67" i="25"/>
  <c r="T65" i="48"/>
  <c r="V65" i="48" s="1"/>
  <c r="M52" i="48"/>
  <c r="M53" i="48"/>
  <c r="AA57" i="44"/>
  <c r="Z57" i="44"/>
  <c r="S58" i="44"/>
  <c r="S59" i="44"/>
  <c r="M70" i="48"/>
  <c r="M68" i="48"/>
  <c r="M67" i="48"/>
  <c r="M65" i="48"/>
  <c r="M61" i="48"/>
  <c r="AA50" i="46"/>
  <c r="Z50" i="46"/>
  <c r="AA53" i="46"/>
  <c r="Z53" i="46"/>
  <c r="S59" i="46"/>
  <c r="AA52" i="47"/>
  <c r="Z52" i="47"/>
  <c r="U53" i="48"/>
  <c r="U54" i="48" s="1"/>
  <c r="T53" i="48"/>
  <c r="AA53" i="47"/>
  <c r="AB53" i="47" s="1"/>
  <c r="T52" i="48"/>
  <c r="V52" i="48" s="1"/>
  <c r="M59" i="48"/>
  <c r="S56" i="45"/>
  <c r="S58" i="45"/>
  <c r="S51" i="44"/>
  <c r="X58" i="45"/>
  <c r="S50" i="46"/>
  <c r="S51" i="47"/>
  <c r="M51" i="48"/>
  <c r="M57" i="48"/>
  <c r="AA59" i="44"/>
  <c r="AB59" i="44" s="1"/>
  <c r="T64" i="48"/>
  <c r="V64" i="48" s="1"/>
  <c r="S57" i="45"/>
  <c r="S57" i="46"/>
  <c r="S55" i="47"/>
  <c r="S57" i="47"/>
  <c r="Z58" i="46"/>
  <c r="AB58" i="46" s="1"/>
  <c r="X58" i="44"/>
  <c r="M71" i="48"/>
  <c r="M69" i="48"/>
  <c r="M62" i="48"/>
  <c r="S59" i="45"/>
  <c r="Z57" i="46"/>
  <c r="AB57" i="46" s="1"/>
  <c r="Z55" i="45"/>
  <c r="S55" i="44"/>
  <c r="Z52" i="46"/>
  <c r="AB52" i="46" s="1"/>
  <c r="S56" i="46"/>
  <c r="S53" i="47"/>
  <c r="AA57" i="47"/>
  <c r="AB57" i="47" s="1"/>
  <c r="R54" i="48"/>
  <c r="R60" i="43"/>
  <c r="F60" i="25" s="1"/>
  <c r="S55" i="45"/>
  <c r="X59" i="45"/>
  <c r="R54" i="46"/>
  <c r="I54" i="25" s="1"/>
  <c r="S51" i="46"/>
  <c r="S49" i="47"/>
  <c r="M49" i="48"/>
  <c r="M55" i="48"/>
  <c r="U59" i="48"/>
  <c r="V59" i="48" s="1"/>
  <c r="S49" i="44"/>
  <c r="T49" i="48"/>
  <c r="V49" i="48" s="1"/>
  <c r="Z49" i="47"/>
  <c r="AB49" i="47" s="1"/>
  <c r="Z50" i="43"/>
  <c r="AB50" i="43" s="1"/>
  <c r="Z52" i="45"/>
  <c r="AB52" i="45" s="1"/>
  <c r="S58" i="46"/>
  <c r="S50" i="47"/>
  <c r="S52" i="47"/>
  <c r="T50" i="48"/>
  <c r="V50" i="48" s="1"/>
  <c r="U55" i="48"/>
  <c r="V55" i="48" s="1"/>
  <c r="Z58" i="45"/>
  <c r="AB58" i="45" s="1"/>
  <c r="Z49" i="46"/>
  <c r="Z55" i="46"/>
  <c r="AB55" i="46" s="1"/>
  <c r="S53" i="44"/>
  <c r="AA49" i="45"/>
  <c r="AA54" i="45" s="1"/>
  <c r="S50" i="44"/>
  <c r="S52" i="44"/>
  <c r="Z62" i="43"/>
  <c r="AB62" i="43" s="1"/>
  <c r="S58" i="47"/>
  <c r="M58" i="48"/>
  <c r="Z52" i="44"/>
  <c r="AB52" i="44" s="1"/>
  <c r="AA55" i="44"/>
  <c r="Z58" i="44"/>
  <c r="AB58" i="44" s="1"/>
  <c r="S53" i="45"/>
  <c r="Z51" i="46"/>
  <c r="AB51" i="46" s="1"/>
  <c r="S52" i="45"/>
  <c r="AA55" i="47"/>
  <c r="Z58" i="47"/>
  <c r="AB58" i="47" s="1"/>
  <c r="T58" i="48"/>
  <c r="V58" i="48" s="1"/>
  <c r="AA53" i="43"/>
  <c r="AB53" i="43" s="1"/>
  <c r="AA59" i="47"/>
  <c r="AB59" i="47" s="1"/>
  <c r="M56" i="48"/>
  <c r="L60" i="48"/>
  <c r="K60" i="25" s="1"/>
  <c r="T56" i="48"/>
  <c r="V56" i="48" s="1"/>
  <c r="T57" i="48"/>
  <c r="V57" i="48" s="1"/>
  <c r="M50" i="48"/>
  <c r="L54" i="48"/>
  <c r="K54" i="25" s="1"/>
  <c r="T51" i="48"/>
  <c r="V51" i="48" s="1"/>
  <c r="S56" i="47"/>
  <c r="R60" i="47"/>
  <c r="J60" i="25" s="1"/>
  <c r="Z56" i="47"/>
  <c r="AB56" i="47" s="1"/>
  <c r="R54" i="47"/>
  <c r="J54" i="25" s="1"/>
  <c r="X50" i="47"/>
  <c r="Z50" i="47"/>
  <c r="AB50" i="47" s="1"/>
  <c r="Z51" i="47"/>
  <c r="AB51" i="47" s="1"/>
  <c r="AA60" i="46"/>
  <c r="R60" i="46"/>
  <c r="I60" i="25" s="1"/>
  <c r="Z59" i="46"/>
  <c r="AB59" i="46" s="1"/>
  <c r="X59" i="46"/>
  <c r="Z56" i="46"/>
  <c r="AB56" i="46" s="1"/>
  <c r="X49" i="46"/>
  <c r="R60" i="45"/>
  <c r="H60" i="25" s="1"/>
  <c r="Z59" i="45"/>
  <c r="AB59" i="45" s="1"/>
  <c r="X56" i="45"/>
  <c r="Z56" i="45"/>
  <c r="AB56" i="45" s="1"/>
  <c r="Z57" i="45"/>
  <c r="AB57" i="45" s="1"/>
  <c r="X49" i="45"/>
  <c r="Z53" i="45"/>
  <c r="AB53" i="45" s="1"/>
  <c r="Z50" i="45"/>
  <c r="AB50" i="45" s="1"/>
  <c r="Z51" i="45"/>
  <c r="AB51" i="45" s="1"/>
  <c r="M63" i="48"/>
  <c r="U61" i="48"/>
  <c r="V61" i="48" s="1"/>
  <c r="L72" i="48"/>
  <c r="K72" i="25" s="1"/>
  <c r="U69" i="48"/>
  <c r="V69" i="48" s="1"/>
  <c r="U68" i="48"/>
  <c r="V68" i="48" s="1"/>
  <c r="M64" i="48"/>
  <c r="U62" i="48"/>
  <c r="V62" i="48" s="1"/>
  <c r="U63" i="48"/>
  <c r="V63" i="48" s="1"/>
  <c r="R72" i="48"/>
  <c r="T72" i="48"/>
  <c r="R66" i="48"/>
  <c r="L66" i="48"/>
  <c r="K66" i="25" s="1"/>
  <c r="U71" i="48"/>
  <c r="V71" i="48" s="1"/>
  <c r="U67" i="48"/>
  <c r="V67" i="48" s="1"/>
  <c r="U70" i="48"/>
  <c r="V70" i="48" s="1"/>
  <c r="W57" i="25"/>
  <c r="W53" i="25"/>
  <c r="W52" i="25"/>
  <c r="W56" i="25"/>
  <c r="R60" i="44"/>
  <c r="G60" i="25" s="1"/>
  <c r="Z56" i="44"/>
  <c r="AB56" i="44" s="1"/>
  <c r="X55" i="44"/>
  <c r="X59" i="44"/>
  <c r="R54" i="44"/>
  <c r="G54" i="25" s="1"/>
  <c r="Z49" i="44"/>
  <c r="Z53" i="44"/>
  <c r="AB53" i="44" s="1"/>
  <c r="X50" i="44"/>
  <c r="Z50" i="44"/>
  <c r="AB50" i="44" s="1"/>
  <c r="Z51" i="44"/>
  <c r="AB51" i="44" s="1"/>
  <c r="U60" i="25"/>
  <c r="W58" i="25"/>
  <c r="W59" i="25"/>
  <c r="AA49" i="43"/>
  <c r="Z52" i="43"/>
  <c r="AB52" i="43" s="1"/>
  <c r="Z59" i="43"/>
  <c r="AB59" i="43" s="1"/>
  <c r="AA56" i="43"/>
  <c r="AB56" i="43" s="1"/>
  <c r="Z58" i="43"/>
  <c r="AB58" i="43" s="1"/>
  <c r="AA65" i="43"/>
  <c r="AB65" i="43" s="1"/>
  <c r="S55" i="43"/>
  <c r="S58" i="43"/>
  <c r="S61" i="43"/>
  <c r="R66" i="43"/>
  <c r="F66" i="25" s="1"/>
  <c r="S49" i="43"/>
  <c r="S53" i="43"/>
  <c r="X61" i="43"/>
  <c r="S59" i="43"/>
  <c r="AA61" i="43"/>
  <c r="AB61" i="43" s="1"/>
  <c r="S63" i="43"/>
  <c r="S65" i="43"/>
  <c r="X55" i="43"/>
  <c r="S62" i="43"/>
  <c r="AA64" i="43"/>
  <c r="AB64" i="43" s="1"/>
  <c r="Z63" i="43"/>
  <c r="AB63" i="43" s="1"/>
  <c r="AA55" i="43"/>
  <c r="Z57" i="43"/>
  <c r="AB57" i="43" s="1"/>
  <c r="S50" i="43"/>
  <c r="R54" i="43"/>
  <c r="F54" i="25" s="1"/>
  <c r="S52" i="43"/>
  <c r="Z51" i="43"/>
  <c r="AB51" i="43" s="1"/>
  <c r="AB55" i="45" l="1"/>
  <c r="AB49" i="44"/>
  <c r="X60" i="47"/>
  <c r="X60" i="43"/>
  <c r="AA54" i="46"/>
  <c r="M59" i="25"/>
  <c r="S59" i="25" s="1"/>
  <c r="R130" i="48"/>
  <c r="M58" i="25"/>
  <c r="S58" i="25" s="1"/>
  <c r="M53" i="25"/>
  <c r="S53" i="25" s="1"/>
  <c r="M57" i="25"/>
  <c r="S57" i="25" s="1"/>
  <c r="X54" i="43"/>
  <c r="AB52" i="47"/>
  <c r="AA54" i="47"/>
  <c r="M52" i="25"/>
  <c r="S52" i="25" s="1"/>
  <c r="M50" i="25"/>
  <c r="M49" i="25"/>
  <c r="M56" i="25"/>
  <c r="S56" i="25" s="1"/>
  <c r="M55" i="25"/>
  <c r="AB53" i="46"/>
  <c r="M51" i="25"/>
  <c r="U49" i="25"/>
  <c r="AB50" i="46"/>
  <c r="S60" i="44"/>
  <c r="M66" i="48"/>
  <c r="S54" i="45"/>
  <c r="AA60" i="43"/>
  <c r="V53" i="48"/>
  <c r="M72" i="48"/>
  <c r="AB57" i="44"/>
  <c r="U60" i="48"/>
  <c r="AB55" i="44"/>
  <c r="AA60" i="44"/>
  <c r="S60" i="46"/>
  <c r="S54" i="47"/>
  <c r="S54" i="44"/>
  <c r="S60" i="45"/>
  <c r="AA54" i="43"/>
  <c r="M60" i="48"/>
  <c r="S54" i="46"/>
  <c r="T66" i="48"/>
  <c r="AA60" i="47"/>
  <c r="M54" i="48"/>
  <c r="AB55" i="43"/>
  <c r="R60" i="48"/>
  <c r="S60" i="47"/>
  <c r="AB55" i="47"/>
  <c r="X60" i="46"/>
  <c r="AB49" i="43"/>
  <c r="Z54" i="46"/>
  <c r="AB49" i="46"/>
  <c r="AB49" i="45"/>
  <c r="Z60" i="47"/>
  <c r="U66" i="48"/>
  <c r="T60" i="48"/>
  <c r="T54" i="48"/>
  <c r="V54" i="48" s="1"/>
  <c r="Z54" i="47"/>
  <c r="X54" i="47"/>
  <c r="Z60" i="46"/>
  <c r="AB60" i="46" s="1"/>
  <c r="X54" i="46"/>
  <c r="Z60" i="45"/>
  <c r="AB60" i="45" s="1"/>
  <c r="X60" i="45"/>
  <c r="Z54" i="45"/>
  <c r="AB54" i="45" s="1"/>
  <c r="X54" i="45"/>
  <c r="U72" i="48"/>
  <c r="V72" i="48" s="1"/>
  <c r="N57" i="25"/>
  <c r="X60" i="44"/>
  <c r="Z60" i="44"/>
  <c r="X54" i="44"/>
  <c r="Z54" i="44"/>
  <c r="AB54" i="44" s="1"/>
  <c r="N52" i="25"/>
  <c r="N59" i="25"/>
  <c r="Z60" i="43"/>
  <c r="Z54" i="43"/>
  <c r="S54" i="43"/>
  <c r="AA66" i="43"/>
  <c r="Z66" i="43"/>
  <c r="S60" i="43"/>
  <c r="S66" i="43"/>
  <c r="X66" i="43"/>
  <c r="AB54" i="47" l="1"/>
  <c r="S55" i="25"/>
  <c r="V55" i="25"/>
  <c r="S51" i="25"/>
  <c r="U51" i="25"/>
  <c r="W51" i="25" s="1"/>
  <c r="S49" i="25"/>
  <c r="V49" i="25"/>
  <c r="V54" i="25" s="1"/>
  <c r="S50" i="25"/>
  <c r="U50" i="25"/>
  <c r="W50" i="25" s="1"/>
  <c r="AB54" i="46"/>
  <c r="AB60" i="43"/>
  <c r="N58" i="25"/>
  <c r="N49" i="25"/>
  <c r="N56" i="25"/>
  <c r="N53" i="25"/>
  <c r="M54" i="25"/>
  <c r="F16" i="13" s="1"/>
  <c r="N50" i="25"/>
  <c r="M60" i="25"/>
  <c r="F17" i="13" s="1"/>
  <c r="N51" i="25"/>
  <c r="N55" i="25"/>
  <c r="AB60" i="44"/>
  <c r="AB54" i="43"/>
  <c r="V60" i="48"/>
  <c r="V66" i="48"/>
  <c r="AB60" i="47"/>
  <c r="AB66" i="43"/>
  <c r="V60" i="25" l="1"/>
  <c r="W60" i="25" s="1"/>
  <c r="W55" i="25"/>
  <c r="U54" i="25"/>
  <c r="W54" i="25" s="1"/>
  <c r="W49" i="25"/>
  <c r="N60" i="25"/>
  <c r="G17" i="13" s="1"/>
  <c r="H17" i="13" s="1"/>
  <c r="N54" i="25"/>
  <c r="G16" i="13" s="1"/>
  <c r="H16" i="13" s="1"/>
  <c r="S54" i="25"/>
  <c r="S60" i="25"/>
  <c r="M11" i="1"/>
  <c r="L16" i="13" l="1"/>
  <c r="K17" i="13"/>
  <c r="K16" i="13"/>
  <c r="N16" i="13"/>
  <c r="L17" i="13"/>
  <c r="J17" i="13"/>
  <c r="M17" i="13"/>
  <c r="M16" i="13"/>
  <c r="I16" i="13"/>
  <c r="I17" i="13"/>
  <c r="N17" i="13"/>
  <c r="J16" i="13"/>
  <c r="M13" i="1"/>
  <c r="M15" i="1"/>
  <c r="O17" i="13" l="1"/>
  <c r="O16" i="13"/>
  <c r="G24" i="6"/>
  <c r="G23" i="6"/>
  <c r="G21" i="6"/>
  <c r="G14" i="6"/>
  <c r="G13" i="6"/>
  <c r="G12" i="6"/>
  <c r="G7" i="6"/>
  <c r="G8" i="6"/>
  <c r="G6" i="6"/>
  <c r="U201" i="28"/>
  <c r="T201" i="28"/>
  <c r="U200" i="28"/>
  <c r="T200" i="28"/>
  <c r="U199" i="28"/>
  <c r="T199" i="28"/>
  <c r="U198" i="28"/>
  <c r="T198" i="28"/>
  <c r="U197" i="28"/>
  <c r="U195" i="28"/>
  <c r="T195" i="28"/>
  <c r="U194" i="28"/>
  <c r="T194" i="28"/>
  <c r="U193" i="28"/>
  <c r="T193" i="28"/>
  <c r="U192" i="28"/>
  <c r="T192" i="28"/>
  <c r="T191" i="28"/>
  <c r="U189" i="28"/>
  <c r="T189" i="28"/>
  <c r="U188" i="28"/>
  <c r="T188" i="28"/>
  <c r="U187" i="28"/>
  <c r="T187" i="28"/>
  <c r="U186" i="28"/>
  <c r="T186" i="28"/>
  <c r="T185" i="28"/>
  <c r="U183" i="28"/>
  <c r="T183" i="28"/>
  <c r="U182" i="28"/>
  <c r="T182" i="28"/>
  <c r="U181" i="28"/>
  <c r="T181" i="28"/>
  <c r="U180" i="28"/>
  <c r="T179" i="28"/>
  <c r="U177" i="28"/>
  <c r="T177" i="28"/>
  <c r="U176" i="28"/>
  <c r="T176" i="28"/>
  <c r="U175" i="28"/>
  <c r="T175" i="28"/>
  <c r="T174" i="28"/>
  <c r="T173" i="28"/>
  <c r="U167" i="28"/>
  <c r="T167" i="28"/>
  <c r="U166" i="28"/>
  <c r="T166" i="28"/>
  <c r="U165" i="28"/>
  <c r="T165" i="28"/>
  <c r="U164" i="28"/>
  <c r="T164" i="28"/>
  <c r="U163" i="28"/>
  <c r="T163" i="28"/>
  <c r="U161" i="28"/>
  <c r="T161" i="28"/>
  <c r="U160" i="28"/>
  <c r="T160" i="28"/>
  <c r="U159" i="28"/>
  <c r="T159" i="28"/>
  <c r="U158" i="28"/>
  <c r="T158" i="28"/>
  <c r="T157" i="28"/>
  <c r="U155" i="28"/>
  <c r="T155" i="28"/>
  <c r="U154" i="28"/>
  <c r="T154" i="28"/>
  <c r="U153" i="28"/>
  <c r="T153" i="28"/>
  <c r="U152" i="28"/>
  <c r="T152" i="28"/>
  <c r="T151" i="28"/>
  <c r="U149" i="28"/>
  <c r="T149" i="28"/>
  <c r="U148" i="28"/>
  <c r="T148" i="28"/>
  <c r="U147" i="28"/>
  <c r="T147" i="28"/>
  <c r="U146" i="28"/>
  <c r="T146" i="28"/>
  <c r="T145" i="28"/>
  <c r="U139" i="28"/>
  <c r="T139" i="28"/>
  <c r="U138" i="28"/>
  <c r="T138" i="28"/>
  <c r="U137" i="28"/>
  <c r="T137" i="28"/>
  <c r="U136" i="28"/>
  <c r="T136" i="28"/>
  <c r="T135" i="28"/>
  <c r="U133" i="28"/>
  <c r="T133" i="28"/>
  <c r="U132" i="28"/>
  <c r="T132" i="28"/>
  <c r="U131" i="28"/>
  <c r="T131" i="28"/>
  <c r="U130" i="28"/>
  <c r="T130" i="28"/>
  <c r="T129" i="28"/>
  <c r="U127" i="28"/>
  <c r="T127" i="28"/>
  <c r="U126" i="28"/>
  <c r="T126" i="28"/>
  <c r="U125" i="28"/>
  <c r="T125" i="28"/>
  <c r="U124" i="28"/>
  <c r="T124" i="28"/>
  <c r="T123" i="28"/>
  <c r="U117" i="28"/>
  <c r="T117" i="28"/>
  <c r="U116" i="28"/>
  <c r="T116" i="28"/>
  <c r="U115" i="28"/>
  <c r="T115" i="28"/>
  <c r="U114" i="28"/>
  <c r="T114" i="28"/>
  <c r="U113" i="28"/>
  <c r="U111" i="28"/>
  <c r="T111" i="28"/>
  <c r="U110" i="28"/>
  <c r="T110" i="28"/>
  <c r="U109" i="28"/>
  <c r="T109" i="28"/>
  <c r="U108" i="28"/>
  <c r="T108" i="28"/>
  <c r="T107" i="28"/>
  <c r="U105" i="28"/>
  <c r="T105" i="28"/>
  <c r="U104" i="28"/>
  <c r="T104" i="28"/>
  <c r="U103" i="28"/>
  <c r="T103" i="28"/>
  <c r="U102" i="28"/>
  <c r="T102" i="28"/>
  <c r="T101" i="28"/>
  <c r="U99" i="28"/>
  <c r="T99" i="28"/>
  <c r="U98" i="28"/>
  <c r="T98" i="28"/>
  <c r="U97" i="28"/>
  <c r="T97" i="28"/>
  <c r="U96" i="28"/>
  <c r="T96" i="28"/>
  <c r="T95" i="28"/>
  <c r="U89" i="28"/>
  <c r="T89" i="28"/>
  <c r="U88" i="28"/>
  <c r="T87" i="28"/>
  <c r="T86" i="28"/>
  <c r="T85" i="28"/>
  <c r="U79" i="28"/>
  <c r="T79" i="28"/>
  <c r="U78" i="28"/>
  <c r="T78" i="28"/>
  <c r="U77" i="28"/>
  <c r="T77" i="28"/>
  <c r="U76" i="28"/>
  <c r="T76" i="28"/>
  <c r="T75" i="28"/>
  <c r="U70" i="28"/>
  <c r="T70" i="28"/>
  <c r="U69" i="28"/>
  <c r="T69" i="28"/>
  <c r="U68" i="28"/>
  <c r="T68" i="28"/>
  <c r="U67" i="28"/>
  <c r="T67" i="28"/>
  <c r="U66" i="28"/>
  <c r="T66" i="28"/>
  <c r="U64" i="28"/>
  <c r="T64" i="28"/>
  <c r="U63" i="28"/>
  <c r="T63" i="28"/>
  <c r="U62" i="28"/>
  <c r="T62" i="28"/>
  <c r="U61" i="28"/>
  <c r="T61" i="28"/>
  <c r="T60" i="28"/>
  <c r="U46" i="28"/>
  <c r="T46" i="28"/>
  <c r="U45" i="28"/>
  <c r="T45" i="28"/>
  <c r="U44" i="28"/>
  <c r="T44" i="28"/>
  <c r="U43" i="28"/>
  <c r="T43" i="28"/>
  <c r="U42" i="28"/>
  <c r="U40" i="28"/>
  <c r="T40" i="28"/>
  <c r="U39" i="28"/>
  <c r="T39" i="28"/>
  <c r="U38" i="28"/>
  <c r="T38" i="28"/>
  <c r="T37" i="28"/>
  <c r="T36" i="28"/>
  <c r="U34" i="28"/>
  <c r="T34" i="28"/>
  <c r="U33" i="28"/>
  <c r="T33" i="28"/>
  <c r="U32" i="28"/>
  <c r="T32" i="28"/>
  <c r="T31" i="28"/>
  <c r="T30" i="28"/>
  <c r="U25" i="28"/>
  <c r="T25" i="28"/>
  <c r="U24" i="28"/>
  <c r="T24" i="28"/>
  <c r="U23" i="28"/>
  <c r="T23" i="28"/>
  <c r="T22" i="28"/>
  <c r="T21" i="28"/>
  <c r="U19" i="28"/>
  <c r="T19" i="28"/>
  <c r="U18" i="28"/>
  <c r="T18" i="28"/>
  <c r="U17" i="28"/>
  <c r="T17" i="28"/>
  <c r="U16" i="28"/>
  <c r="T16" i="28"/>
  <c r="T15" i="28"/>
  <c r="U13" i="28"/>
  <c r="T13" i="28"/>
  <c r="U12" i="28"/>
  <c r="T11" i="28"/>
  <c r="T10" i="28"/>
  <c r="T9" i="28"/>
  <c r="V203" i="25"/>
  <c r="U203" i="25"/>
  <c r="V202" i="25"/>
  <c r="U202" i="25"/>
  <c r="V201" i="25"/>
  <c r="U201" i="25"/>
  <c r="V200" i="25"/>
  <c r="U200" i="25"/>
  <c r="V199" i="25"/>
  <c r="V197" i="25"/>
  <c r="U197" i="25"/>
  <c r="V196" i="25"/>
  <c r="U196" i="25"/>
  <c r="V195" i="25"/>
  <c r="U195" i="25"/>
  <c r="V194" i="25"/>
  <c r="U194" i="25"/>
  <c r="U193" i="25"/>
  <c r="V191" i="25"/>
  <c r="U191" i="25"/>
  <c r="V190" i="25"/>
  <c r="U190" i="25"/>
  <c r="V189" i="25"/>
  <c r="U189" i="25"/>
  <c r="V188" i="25"/>
  <c r="U187" i="25"/>
  <c r="V185" i="25"/>
  <c r="U185" i="25"/>
  <c r="V184" i="25"/>
  <c r="U184" i="25"/>
  <c r="V183" i="25"/>
  <c r="U183" i="25"/>
  <c r="V182" i="25"/>
  <c r="U181" i="25"/>
  <c r="V179" i="25"/>
  <c r="U179" i="25"/>
  <c r="V178" i="25"/>
  <c r="U178" i="25"/>
  <c r="V177" i="25"/>
  <c r="U177" i="25"/>
  <c r="U176" i="25"/>
  <c r="U175" i="25"/>
  <c r="V169" i="25"/>
  <c r="U169" i="25"/>
  <c r="V168" i="25"/>
  <c r="U168" i="25"/>
  <c r="V167" i="25"/>
  <c r="U167" i="25"/>
  <c r="V166" i="25"/>
  <c r="U166" i="25"/>
  <c r="V165" i="25"/>
  <c r="V163" i="25"/>
  <c r="U163" i="25"/>
  <c r="V162" i="25"/>
  <c r="U162" i="25"/>
  <c r="V161" i="25"/>
  <c r="U161" i="25"/>
  <c r="V160" i="25"/>
  <c r="U160" i="25"/>
  <c r="U159" i="25"/>
  <c r="V157" i="25"/>
  <c r="U157" i="25"/>
  <c r="V156" i="25"/>
  <c r="U156" i="25"/>
  <c r="V155" i="25"/>
  <c r="U155" i="25"/>
  <c r="V154" i="25"/>
  <c r="U154" i="25"/>
  <c r="U153" i="25"/>
  <c r="V151" i="25"/>
  <c r="U151" i="25"/>
  <c r="V150" i="25"/>
  <c r="U150" i="25"/>
  <c r="V149" i="25"/>
  <c r="U149" i="25"/>
  <c r="V148" i="25"/>
  <c r="U148" i="25"/>
  <c r="U147" i="25"/>
  <c r="V141" i="25"/>
  <c r="U141" i="25"/>
  <c r="V140" i="25"/>
  <c r="U140" i="25"/>
  <c r="V139" i="25"/>
  <c r="U139" i="25"/>
  <c r="V138" i="25"/>
  <c r="U138" i="25"/>
  <c r="U137" i="25"/>
  <c r="V135" i="25"/>
  <c r="U135" i="25"/>
  <c r="V134" i="25"/>
  <c r="U134" i="25"/>
  <c r="V133" i="25"/>
  <c r="U133" i="25"/>
  <c r="V132" i="25"/>
  <c r="U132" i="25"/>
  <c r="U131" i="25"/>
  <c r="V129" i="25"/>
  <c r="U129" i="25"/>
  <c r="V128" i="25"/>
  <c r="U128" i="25"/>
  <c r="V127" i="25"/>
  <c r="U127" i="25"/>
  <c r="V126" i="25"/>
  <c r="U126" i="25"/>
  <c r="U125" i="25"/>
  <c r="V119" i="25"/>
  <c r="U119" i="25"/>
  <c r="V118" i="25"/>
  <c r="U118" i="25"/>
  <c r="V117" i="25"/>
  <c r="U117" i="25"/>
  <c r="V116" i="25"/>
  <c r="U116" i="25"/>
  <c r="V115" i="25"/>
  <c r="V113" i="25"/>
  <c r="U113" i="25"/>
  <c r="V112" i="25"/>
  <c r="U112" i="25"/>
  <c r="V111" i="25"/>
  <c r="U111" i="25"/>
  <c r="V110" i="25"/>
  <c r="U110" i="25"/>
  <c r="U109" i="25"/>
  <c r="V107" i="25"/>
  <c r="U107" i="25"/>
  <c r="V106" i="25"/>
  <c r="U106" i="25"/>
  <c r="V105" i="25"/>
  <c r="U105" i="25"/>
  <c r="V104" i="25"/>
  <c r="U104" i="25"/>
  <c r="U103" i="25"/>
  <c r="V101" i="25"/>
  <c r="U101" i="25"/>
  <c r="V100" i="25"/>
  <c r="U100" i="25"/>
  <c r="V99" i="25"/>
  <c r="U99" i="25"/>
  <c r="V98" i="25"/>
  <c r="U98" i="25"/>
  <c r="U97" i="25"/>
  <c r="V91" i="25"/>
  <c r="U91" i="25"/>
  <c r="V90" i="25"/>
  <c r="U89" i="25"/>
  <c r="U88" i="25"/>
  <c r="U87" i="25"/>
  <c r="V81" i="25"/>
  <c r="U81" i="25"/>
  <c r="V80" i="25"/>
  <c r="U80" i="25"/>
  <c r="V79" i="25"/>
  <c r="U79" i="25"/>
  <c r="V78" i="25"/>
  <c r="U78" i="25"/>
  <c r="U77" i="25"/>
  <c r="V71" i="25"/>
  <c r="U71" i="25"/>
  <c r="V70" i="25"/>
  <c r="U70" i="25"/>
  <c r="V69" i="25"/>
  <c r="U69" i="25"/>
  <c r="V68" i="25"/>
  <c r="U68" i="25"/>
  <c r="V67" i="25"/>
  <c r="U67" i="25"/>
  <c r="V65" i="25"/>
  <c r="U65" i="25"/>
  <c r="V64" i="25"/>
  <c r="U64" i="25"/>
  <c r="V63" i="25"/>
  <c r="U63" i="25"/>
  <c r="V62" i="25"/>
  <c r="U62" i="25"/>
  <c r="U61" i="25"/>
  <c r="V47" i="25"/>
  <c r="U47" i="25"/>
  <c r="V46" i="25"/>
  <c r="V45" i="25"/>
  <c r="V43" i="25"/>
  <c r="V41" i="25"/>
  <c r="U41" i="25"/>
  <c r="V40" i="25"/>
  <c r="U40" i="25"/>
  <c r="V39" i="25"/>
  <c r="U39" i="25"/>
  <c r="U38" i="25"/>
  <c r="U37" i="25"/>
  <c r="V35" i="25"/>
  <c r="U34" i="25"/>
  <c r="V33" i="25"/>
  <c r="U32" i="25"/>
  <c r="U31" i="25"/>
  <c r="V25" i="25"/>
  <c r="U25" i="25"/>
  <c r="V24" i="25"/>
  <c r="U24" i="25"/>
  <c r="V23" i="25"/>
  <c r="U23" i="25"/>
  <c r="U22" i="25"/>
  <c r="U21" i="25"/>
  <c r="V19" i="25"/>
  <c r="U19" i="25"/>
  <c r="V18" i="25"/>
  <c r="U18" i="25"/>
  <c r="V17" i="25"/>
  <c r="U17" i="25"/>
  <c r="V16" i="25"/>
  <c r="U16" i="25"/>
  <c r="V15" i="25"/>
  <c r="V13" i="25"/>
  <c r="U12" i="25"/>
  <c r="V11" i="25"/>
  <c r="U9" i="25"/>
  <c r="E203" i="48"/>
  <c r="D203" i="48"/>
  <c r="C203" i="48"/>
  <c r="E202" i="48"/>
  <c r="D202" i="48"/>
  <c r="C202" i="48"/>
  <c r="E201" i="48"/>
  <c r="D201" i="48"/>
  <c r="C201" i="48"/>
  <c r="E200" i="48"/>
  <c r="D200" i="48"/>
  <c r="C200" i="48"/>
  <c r="E199" i="48"/>
  <c r="D199" i="48"/>
  <c r="C199" i="48"/>
  <c r="E197" i="48"/>
  <c r="D197" i="48"/>
  <c r="C197" i="48"/>
  <c r="E196" i="48"/>
  <c r="D196" i="48"/>
  <c r="C196" i="48"/>
  <c r="E195" i="48"/>
  <c r="D195" i="48"/>
  <c r="C195" i="48"/>
  <c r="E194" i="48"/>
  <c r="D194" i="48"/>
  <c r="C194" i="48"/>
  <c r="E193" i="48"/>
  <c r="D193" i="48"/>
  <c r="C193" i="48"/>
  <c r="E191" i="48"/>
  <c r="D191" i="48"/>
  <c r="C191" i="48"/>
  <c r="E190" i="48"/>
  <c r="D190" i="48"/>
  <c r="C190" i="48"/>
  <c r="E189" i="48"/>
  <c r="D189" i="48"/>
  <c r="C189" i="48"/>
  <c r="E188" i="48"/>
  <c r="D188" i="48"/>
  <c r="C188" i="48"/>
  <c r="E187" i="48"/>
  <c r="D187" i="48"/>
  <c r="C187" i="48"/>
  <c r="E185" i="48"/>
  <c r="D185" i="48"/>
  <c r="C185" i="48"/>
  <c r="E184" i="48"/>
  <c r="D184" i="48"/>
  <c r="C184" i="48"/>
  <c r="E183" i="48"/>
  <c r="D183" i="48"/>
  <c r="C183" i="48"/>
  <c r="E182" i="48"/>
  <c r="D182" i="48"/>
  <c r="C182" i="48"/>
  <c r="E181" i="48"/>
  <c r="D181" i="48"/>
  <c r="C181" i="48"/>
  <c r="E179" i="48"/>
  <c r="D179" i="48"/>
  <c r="C179" i="48"/>
  <c r="E178" i="48"/>
  <c r="D178" i="48"/>
  <c r="C178" i="48"/>
  <c r="E177" i="48"/>
  <c r="D177" i="48"/>
  <c r="C177" i="48"/>
  <c r="E176" i="48"/>
  <c r="D176" i="48"/>
  <c r="C176" i="48"/>
  <c r="E175" i="48"/>
  <c r="D175" i="48"/>
  <c r="C175" i="48"/>
  <c r="E169" i="48"/>
  <c r="D169" i="48"/>
  <c r="C169" i="48"/>
  <c r="E168" i="48"/>
  <c r="D168" i="48"/>
  <c r="C168" i="48"/>
  <c r="E167" i="48"/>
  <c r="D167" i="48"/>
  <c r="C167" i="48"/>
  <c r="E166" i="48"/>
  <c r="D166" i="48"/>
  <c r="C166" i="48"/>
  <c r="E165" i="48"/>
  <c r="D165" i="48"/>
  <c r="C165" i="48"/>
  <c r="E163" i="48"/>
  <c r="D163" i="48"/>
  <c r="C163" i="48"/>
  <c r="E162" i="48"/>
  <c r="D162" i="48"/>
  <c r="C162" i="48"/>
  <c r="E161" i="48"/>
  <c r="D161" i="48"/>
  <c r="C161" i="48"/>
  <c r="E160" i="48"/>
  <c r="D160" i="48"/>
  <c r="C160" i="48"/>
  <c r="E159" i="48"/>
  <c r="D159" i="48"/>
  <c r="C159" i="48"/>
  <c r="E157" i="48"/>
  <c r="D157" i="48"/>
  <c r="C157" i="48"/>
  <c r="E156" i="48"/>
  <c r="D156" i="48"/>
  <c r="C156" i="48"/>
  <c r="E155" i="48"/>
  <c r="D155" i="48"/>
  <c r="C155" i="48"/>
  <c r="E154" i="48"/>
  <c r="D154" i="48"/>
  <c r="C154" i="48"/>
  <c r="E153" i="48"/>
  <c r="D153" i="48"/>
  <c r="C153" i="48"/>
  <c r="E151" i="48"/>
  <c r="D151" i="48"/>
  <c r="C151" i="48"/>
  <c r="E150" i="48"/>
  <c r="D150" i="48"/>
  <c r="C150" i="48"/>
  <c r="E149" i="48"/>
  <c r="D149" i="48"/>
  <c r="C149" i="48"/>
  <c r="E148" i="48"/>
  <c r="D148" i="48"/>
  <c r="C148" i="48"/>
  <c r="E147" i="48"/>
  <c r="D147" i="48"/>
  <c r="C147" i="48"/>
  <c r="E141" i="48"/>
  <c r="D141" i="48"/>
  <c r="C141" i="48"/>
  <c r="E140" i="48"/>
  <c r="D140" i="48"/>
  <c r="C140" i="48"/>
  <c r="E139" i="48"/>
  <c r="D139" i="48"/>
  <c r="C139" i="48"/>
  <c r="E138" i="48"/>
  <c r="D138" i="48"/>
  <c r="C138" i="48"/>
  <c r="E137" i="48"/>
  <c r="D137" i="48"/>
  <c r="C137" i="48"/>
  <c r="E135" i="48"/>
  <c r="D135" i="48"/>
  <c r="C135" i="48"/>
  <c r="E134" i="48"/>
  <c r="D134" i="48"/>
  <c r="C134" i="48"/>
  <c r="E133" i="48"/>
  <c r="D133" i="48"/>
  <c r="C133" i="48"/>
  <c r="E132" i="48"/>
  <c r="D132" i="48"/>
  <c r="C132" i="48"/>
  <c r="E131" i="48"/>
  <c r="D131" i="48"/>
  <c r="C131" i="48"/>
  <c r="E129" i="48"/>
  <c r="D129" i="48"/>
  <c r="C129" i="48"/>
  <c r="E128" i="48"/>
  <c r="D128" i="48"/>
  <c r="C128" i="48"/>
  <c r="E127" i="48"/>
  <c r="D127" i="48"/>
  <c r="C127" i="48"/>
  <c r="E126" i="48"/>
  <c r="D126" i="48"/>
  <c r="C126" i="48"/>
  <c r="E125" i="48"/>
  <c r="D125" i="48"/>
  <c r="C125" i="48"/>
  <c r="E119" i="48"/>
  <c r="D119" i="48"/>
  <c r="C119" i="48"/>
  <c r="E118" i="48"/>
  <c r="D118" i="48"/>
  <c r="C118" i="48"/>
  <c r="E117" i="48"/>
  <c r="D117" i="48"/>
  <c r="C117" i="48"/>
  <c r="E116" i="48"/>
  <c r="D116" i="48"/>
  <c r="C116" i="48"/>
  <c r="E115" i="48"/>
  <c r="D115" i="48"/>
  <c r="C115" i="48"/>
  <c r="E113" i="48"/>
  <c r="D113" i="48"/>
  <c r="C113" i="48"/>
  <c r="E112" i="48"/>
  <c r="D112" i="48"/>
  <c r="C112" i="48"/>
  <c r="E111" i="48"/>
  <c r="D111" i="48"/>
  <c r="C111" i="48"/>
  <c r="E110" i="48"/>
  <c r="D110" i="48"/>
  <c r="C110" i="48"/>
  <c r="E109" i="48"/>
  <c r="D109" i="48"/>
  <c r="C109" i="48"/>
  <c r="E107" i="48"/>
  <c r="D107" i="48"/>
  <c r="C107" i="48"/>
  <c r="E106" i="48"/>
  <c r="D106" i="48"/>
  <c r="C106" i="48"/>
  <c r="E105" i="48"/>
  <c r="D105" i="48"/>
  <c r="C105" i="48"/>
  <c r="E104" i="48"/>
  <c r="D104" i="48"/>
  <c r="C104" i="48"/>
  <c r="E103" i="48"/>
  <c r="D103" i="48"/>
  <c r="C103" i="48"/>
  <c r="E101" i="48"/>
  <c r="D101" i="48"/>
  <c r="C101" i="48"/>
  <c r="E100" i="48"/>
  <c r="D100" i="48"/>
  <c r="C100" i="48"/>
  <c r="E99" i="48"/>
  <c r="D99" i="48"/>
  <c r="C99" i="48"/>
  <c r="E98" i="48"/>
  <c r="D98" i="48"/>
  <c r="C98" i="48"/>
  <c r="E97" i="48"/>
  <c r="D97" i="48"/>
  <c r="C97" i="48"/>
  <c r="E91" i="48"/>
  <c r="D91" i="48"/>
  <c r="C91" i="48"/>
  <c r="E90" i="48"/>
  <c r="D90" i="48"/>
  <c r="C90" i="48"/>
  <c r="E89" i="48"/>
  <c r="D89" i="48"/>
  <c r="C89" i="48"/>
  <c r="E88" i="48"/>
  <c r="D88" i="48"/>
  <c r="C88" i="48"/>
  <c r="E87" i="48"/>
  <c r="D87" i="48"/>
  <c r="C87" i="48"/>
  <c r="E81" i="48"/>
  <c r="D81" i="48"/>
  <c r="C81" i="48"/>
  <c r="E80" i="48"/>
  <c r="D80" i="48"/>
  <c r="C80" i="48"/>
  <c r="E79" i="48"/>
  <c r="D79" i="48"/>
  <c r="C79" i="48"/>
  <c r="E78" i="48"/>
  <c r="D78" i="48"/>
  <c r="C78" i="48"/>
  <c r="E77" i="48"/>
  <c r="D77" i="48"/>
  <c r="C77" i="48"/>
  <c r="E47" i="48"/>
  <c r="D47" i="48"/>
  <c r="C47" i="48"/>
  <c r="E46" i="48"/>
  <c r="D46" i="48"/>
  <c r="C46" i="48"/>
  <c r="E45" i="48"/>
  <c r="D45" i="48"/>
  <c r="C45" i="48"/>
  <c r="E44" i="48"/>
  <c r="D44" i="48"/>
  <c r="C44" i="48"/>
  <c r="E43" i="48"/>
  <c r="D43" i="48"/>
  <c r="C43" i="48"/>
  <c r="E41" i="48"/>
  <c r="D41" i="48"/>
  <c r="C41" i="48"/>
  <c r="E40" i="48"/>
  <c r="D40" i="48"/>
  <c r="C40" i="48"/>
  <c r="E39" i="48"/>
  <c r="D39" i="48"/>
  <c r="C39" i="48"/>
  <c r="E38" i="48"/>
  <c r="D38" i="48"/>
  <c r="C38" i="48"/>
  <c r="E37" i="48"/>
  <c r="T37" i="48" s="1"/>
  <c r="D37" i="48"/>
  <c r="C37" i="48"/>
  <c r="E35" i="48"/>
  <c r="D35" i="48"/>
  <c r="C35" i="48"/>
  <c r="E34" i="48"/>
  <c r="D34" i="48"/>
  <c r="C34" i="48"/>
  <c r="E33" i="48"/>
  <c r="D33" i="48"/>
  <c r="C33" i="48"/>
  <c r="E32" i="48"/>
  <c r="D32" i="48"/>
  <c r="C32" i="48"/>
  <c r="E31" i="48"/>
  <c r="D31" i="48"/>
  <c r="C31" i="48"/>
  <c r="E25" i="48"/>
  <c r="D25" i="48"/>
  <c r="C25" i="48"/>
  <c r="E24" i="48"/>
  <c r="D24" i="48"/>
  <c r="C24" i="48"/>
  <c r="E23" i="48"/>
  <c r="D23" i="48"/>
  <c r="C23" i="48"/>
  <c r="E22" i="48"/>
  <c r="D22" i="48"/>
  <c r="C22" i="48"/>
  <c r="E21" i="48"/>
  <c r="D21" i="48"/>
  <c r="C21" i="48"/>
  <c r="E19" i="48"/>
  <c r="D19" i="48"/>
  <c r="C19" i="48"/>
  <c r="E18" i="48"/>
  <c r="D18" i="48"/>
  <c r="C18" i="48"/>
  <c r="E17" i="48"/>
  <c r="D17" i="48"/>
  <c r="C17" i="48"/>
  <c r="E16" i="48"/>
  <c r="D16" i="48"/>
  <c r="C16" i="48"/>
  <c r="E15" i="48"/>
  <c r="D15" i="48"/>
  <c r="C15" i="48"/>
  <c r="E13" i="48"/>
  <c r="D13" i="48"/>
  <c r="C13" i="48"/>
  <c r="E12" i="48"/>
  <c r="D12" i="48"/>
  <c r="C12" i="48"/>
  <c r="E11" i="48"/>
  <c r="D11" i="48"/>
  <c r="C11" i="48"/>
  <c r="E10" i="48"/>
  <c r="D10" i="48"/>
  <c r="C10" i="48"/>
  <c r="E9" i="48"/>
  <c r="D9" i="48"/>
  <c r="C9" i="48"/>
  <c r="E203" i="47"/>
  <c r="D203" i="47"/>
  <c r="C203" i="47"/>
  <c r="E202" i="47"/>
  <c r="D202" i="47"/>
  <c r="C202" i="47"/>
  <c r="E201" i="47"/>
  <c r="D201" i="47"/>
  <c r="C201" i="47"/>
  <c r="E200" i="47"/>
  <c r="D200" i="47"/>
  <c r="C200" i="47"/>
  <c r="E199" i="47"/>
  <c r="D199" i="47"/>
  <c r="C199" i="47"/>
  <c r="E197" i="47"/>
  <c r="D197" i="47"/>
  <c r="C197" i="47"/>
  <c r="E196" i="47"/>
  <c r="D196" i="47"/>
  <c r="C196" i="47"/>
  <c r="E195" i="47"/>
  <c r="D195" i="47"/>
  <c r="C195" i="47"/>
  <c r="E194" i="47"/>
  <c r="D194" i="47"/>
  <c r="C194" i="47"/>
  <c r="E193" i="47"/>
  <c r="D193" i="47"/>
  <c r="C193" i="47"/>
  <c r="E191" i="47"/>
  <c r="D191" i="47"/>
  <c r="C191" i="47"/>
  <c r="E190" i="47"/>
  <c r="D190" i="47"/>
  <c r="C190" i="47"/>
  <c r="E189" i="47"/>
  <c r="D189" i="47"/>
  <c r="C189" i="47"/>
  <c r="E188" i="47"/>
  <c r="D188" i="47"/>
  <c r="C188" i="47"/>
  <c r="E187" i="47"/>
  <c r="D187" i="47"/>
  <c r="C187" i="47"/>
  <c r="E185" i="47"/>
  <c r="D185" i="47"/>
  <c r="C185" i="47"/>
  <c r="E184" i="47"/>
  <c r="D184" i="47"/>
  <c r="C184" i="47"/>
  <c r="E183" i="47"/>
  <c r="D183" i="47"/>
  <c r="C183" i="47"/>
  <c r="E182" i="47"/>
  <c r="D182" i="47"/>
  <c r="C182" i="47"/>
  <c r="E181" i="47"/>
  <c r="D181" i="47"/>
  <c r="C181" i="47"/>
  <c r="E179" i="47"/>
  <c r="D179" i="47"/>
  <c r="C179" i="47"/>
  <c r="E178" i="47"/>
  <c r="D178" i="47"/>
  <c r="C178" i="47"/>
  <c r="E177" i="47"/>
  <c r="D177" i="47"/>
  <c r="C177" i="47"/>
  <c r="E176" i="47"/>
  <c r="D176" i="47"/>
  <c r="C176" i="47"/>
  <c r="E175" i="47"/>
  <c r="D175" i="47"/>
  <c r="C175" i="47"/>
  <c r="E169" i="47"/>
  <c r="D169" i="47"/>
  <c r="C169" i="47"/>
  <c r="E168" i="47"/>
  <c r="D168" i="47"/>
  <c r="C168" i="47"/>
  <c r="E167" i="47"/>
  <c r="D167" i="47"/>
  <c r="C167" i="47"/>
  <c r="E166" i="47"/>
  <c r="D166" i="47"/>
  <c r="C166" i="47"/>
  <c r="E165" i="47"/>
  <c r="D165" i="47"/>
  <c r="C165" i="47"/>
  <c r="E163" i="47"/>
  <c r="D163" i="47"/>
  <c r="C163" i="47"/>
  <c r="E162" i="47"/>
  <c r="D162" i="47"/>
  <c r="C162" i="47"/>
  <c r="E161" i="47"/>
  <c r="D161" i="47"/>
  <c r="C161" i="47"/>
  <c r="E160" i="47"/>
  <c r="D160" i="47"/>
  <c r="C160" i="47"/>
  <c r="E159" i="47"/>
  <c r="D159" i="47"/>
  <c r="C159" i="47"/>
  <c r="E157" i="47"/>
  <c r="D157" i="47"/>
  <c r="C157" i="47"/>
  <c r="E156" i="47"/>
  <c r="D156" i="47"/>
  <c r="C156" i="47"/>
  <c r="E155" i="47"/>
  <c r="D155" i="47"/>
  <c r="C155" i="47"/>
  <c r="E154" i="47"/>
  <c r="D154" i="47"/>
  <c r="C154" i="47"/>
  <c r="E153" i="47"/>
  <c r="D153" i="47"/>
  <c r="C153" i="47"/>
  <c r="E151" i="47"/>
  <c r="D151" i="47"/>
  <c r="C151" i="47"/>
  <c r="E150" i="47"/>
  <c r="D150" i="47"/>
  <c r="C150" i="47"/>
  <c r="E149" i="47"/>
  <c r="D149" i="47"/>
  <c r="C149" i="47"/>
  <c r="E148" i="47"/>
  <c r="D148" i="47"/>
  <c r="C148" i="47"/>
  <c r="E147" i="47"/>
  <c r="D147" i="47"/>
  <c r="C147" i="47"/>
  <c r="E141" i="47"/>
  <c r="D141" i="47"/>
  <c r="C141" i="47"/>
  <c r="E140" i="47"/>
  <c r="D140" i="47"/>
  <c r="C140" i="47"/>
  <c r="E139" i="47"/>
  <c r="D139" i="47"/>
  <c r="C139" i="47"/>
  <c r="E138" i="47"/>
  <c r="D138" i="47"/>
  <c r="C138" i="47"/>
  <c r="E137" i="47"/>
  <c r="D137" i="47"/>
  <c r="C137" i="47"/>
  <c r="E135" i="47"/>
  <c r="D135" i="47"/>
  <c r="C135" i="47"/>
  <c r="E134" i="47"/>
  <c r="D134" i="47"/>
  <c r="C134" i="47"/>
  <c r="E133" i="47"/>
  <c r="D133" i="47"/>
  <c r="C133" i="47"/>
  <c r="E132" i="47"/>
  <c r="D132" i="47"/>
  <c r="C132" i="47"/>
  <c r="E131" i="47"/>
  <c r="D131" i="47"/>
  <c r="C131" i="47"/>
  <c r="E129" i="47"/>
  <c r="D129" i="47"/>
  <c r="C129" i="47"/>
  <c r="E128" i="47"/>
  <c r="D128" i="47"/>
  <c r="C128" i="47"/>
  <c r="E127" i="47"/>
  <c r="D127" i="47"/>
  <c r="C127" i="47"/>
  <c r="E126" i="47"/>
  <c r="D126" i="47"/>
  <c r="C126" i="47"/>
  <c r="E125" i="47"/>
  <c r="D125" i="47"/>
  <c r="C125" i="47"/>
  <c r="E119" i="47"/>
  <c r="D119" i="47"/>
  <c r="C119" i="47"/>
  <c r="E118" i="47"/>
  <c r="D118" i="47"/>
  <c r="C118" i="47"/>
  <c r="E117" i="47"/>
  <c r="D117" i="47"/>
  <c r="C117" i="47"/>
  <c r="E116" i="47"/>
  <c r="D116" i="47"/>
  <c r="C116" i="47"/>
  <c r="E115" i="47"/>
  <c r="D115" i="47"/>
  <c r="C115" i="47"/>
  <c r="E113" i="47"/>
  <c r="D113" i="47"/>
  <c r="C113" i="47"/>
  <c r="E112" i="47"/>
  <c r="D112" i="47"/>
  <c r="C112" i="47"/>
  <c r="E111" i="47"/>
  <c r="D111" i="47"/>
  <c r="C111" i="47"/>
  <c r="E110" i="47"/>
  <c r="D110" i="47"/>
  <c r="C110" i="47"/>
  <c r="E109" i="47"/>
  <c r="D109" i="47"/>
  <c r="C109" i="47"/>
  <c r="E107" i="47"/>
  <c r="D107" i="47"/>
  <c r="C107" i="47"/>
  <c r="E106" i="47"/>
  <c r="D106" i="47"/>
  <c r="C106" i="47"/>
  <c r="E105" i="47"/>
  <c r="D105" i="47"/>
  <c r="C105" i="47"/>
  <c r="E104" i="47"/>
  <c r="D104" i="47"/>
  <c r="C104" i="47"/>
  <c r="E103" i="47"/>
  <c r="D103" i="47"/>
  <c r="C103" i="47"/>
  <c r="E101" i="47"/>
  <c r="D101" i="47"/>
  <c r="C101" i="47"/>
  <c r="E100" i="47"/>
  <c r="D100" i="47"/>
  <c r="C100" i="47"/>
  <c r="E99" i="47"/>
  <c r="D99" i="47"/>
  <c r="C99" i="47"/>
  <c r="E98" i="47"/>
  <c r="D98" i="47"/>
  <c r="C98" i="47"/>
  <c r="E97" i="47"/>
  <c r="D97" i="47"/>
  <c r="C97" i="47"/>
  <c r="E91" i="47"/>
  <c r="D91" i="47"/>
  <c r="C91" i="47"/>
  <c r="E90" i="47"/>
  <c r="D90" i="47"/>
  <c r="C90" i="47"/>
  <c r="E89" i="47"/>
  <c r="D89" i="47"/>
  <c r="C89" i="47"/>
  <c r="E88" i="47"/>
  <c r="D88" i="47"/>
  <c r="C88" i="47"/>
  <c r="E87" i="47"/>
  <c r="D87" i="47"/>
  <c r="C87" i="47"/>
  <c r="E81" i="47"/>
  <c r="D81" i="47"/>
  <c r="C81" i="47"/>
  <c r="E80" i="47"/>
  <c r="D80" i="47"/>
  <c r="C80" i="47"/>
  <c r="E79" i="47"/>
  <c r="D79" i="47"/>
  <c r="C79" i="47"/>
  <c r="E78" i="47"/>
  <c r="D78" i="47"/>
  <c r="C78" i="47"/>
  <c r="E77" i="47"/>
  <c r="D77" i="47"/>
  <c r="C77" i="47"/>
  <c r="E71" i="47"/>
  <c r="D71" i="47"/>
  <c r="C71" i="47"/>
  <c r="E70" i="47"/>
  <c r="D70" i="47"/>
  <c r="C70" i="47"/>
  <c r="E69" i="47"/>
  <c r="D69" i="47"/>
  <c r="C69" i="47"/>
  <c r="E68" i="47"/>
  <c r="D68" i="47"/>
  <c r="C68" i="47"/>
  <c r="E67" i="47"/>
  <c r="D67" i="47"/>
  <c r="C67" i="47"/>
  <c r="E65" i="47"/>
  <c r="AA65" i="47" s="1"/>
  <c r="D65" i="47"/>
  <c r="C65" i="47"/>
  <c r="E64" i="47"/>
  <c r="D64" i="47"/>
  <c r="C64" i="47"/>
  <c r="E63" i="47"/>
  <c r="D63" i="47"/>
  <c r="C63" i="47"/>
  <c r="E62" i="47"/>
  <c r="D62" i="47"/>
  <c r="C62" i="47"/>
  <c r="E61" i="47"/>
  <c r="D61" i="47"/>
  <c r="C61" i="47"/>
  <c r="E47" i="47"/>
  <c r="D47" i="47"/>
  <c r="C47" i="47"/>
  <c r="E46" i="47"/>
  <c r="D46" i="47"/>
  <c r="C46" i="47"/>
  <c r="E45" i="47"/>
  <c r="D45" i="47"/>
  <c r="C45" i="47"/>
  <c r="E44" i="47"/>
  <c r="D44" i="47"/>
  <c r="C44" i="47"/>
  <c r="E43" i="47"/>
  <c r="D43" i="47"/>
  <c r="C43" i="47"/>
  <c r="E41" i="47"/>
  <c r="D41" i="47"/>
  <c r="C41" i="47"/>
  <c r="E40" i="47"/>
  <c r="D40" i="47"/>
  <c r="C40" i="47"/>
  <c r="E39" i="47"/>
  <c r="D39" i="47"/>
  <c r="C39" i="47"/>
  <c r="E38" i="47"/>
  <c r="D38" i="47"/>
  <c r="C38" i="47"/>
  <c r="E37" i="47"/>
  <c r="D37" i="47"/>
  <c r="C37" i="47"/>
  <c r="E35" i="47"/>
  <c r="D35" i="47"/>
  <c r="C35" i="47"/>
  <c r="E34" i="47"/>
  <c r="D34" i="47"/>
  <c r="C34" i="47"/>
  <c r="E33" i="47"/>
  <c r="D33" i="47"/>
  <c r="C33" i="47"/>
  <c r="E32" i="47"/>
  <c r="D32" i="47"/>
  <c r="C32" i="47"/>
  <c r="E31" i="47"/>
  <c r="D31" i="47"/>
  <c r="C31" i="47"/>
  <c r="E25" i="47"/>
  <c r="D25" i="47"/>
  <c r="C25" i="47"/>
  <c r="E24" i="47"/>
  <c r="D24" i="47"/>
  <c r="C24" i="47"/>
  <c r="E23" i="47"/>
  <c r="D23" i="47"/>
  <c r="C23" i="47"/>
  <c r="E22" i="47"/>
  <c r="D22" i="47"/>
  <c r="C22" i="47"/>
  <c r="E21" i="47"/>
  <c r="D21" i="47"/>
  <c r="C21" i="47"/>
  <c r="E19" i="47"/>
  <c r="D19" i="47"/>
  <c r="C19" i="47"/>
  <c r="E18" i="47"/>
  <c r="D18" i="47"/>
  <c r="C18" i="47"/>
  <c r="E17" i="47"/>
  <c r="D17" i="47"/>
  <c r="C17" i="47"/>
  <c r="E16" i="47"/>
  <c r="D16" i="47"/>
  <c r="C16" i="47"/>
  <c r="E15" i="47"/>
  <c r="D15" i="47"/>
  <c r="C15" i="47"/>
  <c r="E13" i="47"/>
  <c r="D13" i="47"/>
  <c r="C13" i="47"/>
  <c r="E12" i="47"/>
  <c r="D12" i="47"/>
  <c r="C12" i="47"/>
  <c r="E11" i="47"/>
  <c r="D11" i="47"/>
  <c r="C11" i="47"/>
  <c r="E10" i="47"/>
  <c r="D10" i="47"/>
  <c r="C10" i="47"/>
  <c r="E9" i="47"/>
  <c r="D9" i="47"/>
  <c r="C9" i="47"/>
  <c r="E203" i="46"/>
  <c r="D203" i="46"/>
  <c r="C203" i="46"/>
  <c r="E202" i="46"/>
  <c r="D202" i="46"/>
  <c r="C202" i="46"/>
  <c r="E201" i="46"/>
  <c r="D201" i="46"/>
  <c r="C201" i="46"/>
  <c r="E200" i="46"/>
  <c r="D200" i="46"/>
  <c r="C200" i="46"/>
  <c r="E199" i="46"/>
  <c r="D199" i="46"/>
  <c r="C199" i="46"/>
  <c r="E197" i="46"/>
  <c r="D197" i="46"/>
  <c r="C197" i="46"/>
  <c r="E196" i="46"/>
  <c r="D196" i="46"/>
  <c r="C196" i="46"/>
  <c r="E195" i="46"/>
  <c r="D195" i="46"/>
  <c r="C195" i="46"/>
  <c r="E194" i="46"/>
  <c r="D194" i="46"/>
  <c r="C194" i="46"/>
  <c r="E193" i="46"/>
  <c r="D193" i="46"/>
  <c r="C193" i="46"/>
  <c r="E191" i="46"/>
  <c r="D191" i="46"/>
  <c r="C191" i="46"/>
  <c r="E190" i="46"/>
  <c r="D190" i="46"/>
  <c r="C190" i="46"/>
  <c r="E189" i="46"/>
  <c r="D189" i="46"/>
  <c r="C189" i="46"/>
  <c r="E188" i="46"/>
  <c r="D188" i="46"/>
  <c r="C188" i="46"/>
  <c r="E187" i="46"/>
  <c r="D187" i="46"/>
  <c r="C187" i="46"/>
  <c r="E185" i="46"/>
  <c r="Z185" i="46" s="1"/>
  <c r="D185" i="46"/>
  <c r="C185" i="46"/>
  <c r="E184" i="46"/>
  <c r="D184" i="46"/>
  <c r="C184" i="46"/>
  <c r="E183" i="46"/>
  <c r="D183" i="46"/>
  <c r="C183" i="46"/>
  <c r="E182" i="46"/>
  <c r="D182" i="46"/>
  <c r="C182" i="46"/>
  <c r="E181" i="46"/>
  <c r="D181" i="46"/>
  <c r="C181" i="46"/>
  <c r="E179" i="46"/>
  <c r="D179" i="46"/>
  <c r="C179" i="46"/>
  <c r="E178" i="46"/>
  <c r="D178" i="46"/>
  <c r="C178" i="46"/>
  <c r="E177" i="46"/>
  <c r="D177" i="46"/>
  <c r="C177" i="46"/>
  <c r="E176" i="46"/>
  <c r="D176" i="46"/>
  <c r="C176" i="46"/>
  <c r="E175" i="46"/>
  <c r="D175" i="46"/>
  <c r="C175" i="46"/>
  <c r="E169" i="46"/>
  <c r="D169" i="46"/>
  <c r="C169" i="46"/>
  <c r="E168" i="46"/>
  <c r="D168" i="46"/>
  <c r="C168" i="46"/>
  <c r="E167" i="46"/>
  <c r="D167" i="46"/>
  <c r="C167" i="46"/>
  <c r="E166" i="46"/>
  <c r="D166" i="46"/>
  <c r="C166" i="46"/>
  <c r="E165" i="46"/>
  <c r="D165" i="46"/>
  <c r="C165" i="46"/>
  <c r="E163" i="46"/>
  <c r="D163" i="46"/>
  <c r="C163" i="46"/>
  <c r="E162" i="46"/>
  <c r="D162" i="46"/>
  <c r="C162" i="46"/>
  <c r="E161" i="46"/>
  <c r="D161" i="46"/>
  <c r="C161" i="46"/>
  <c r="E160" i="46"/>
  <c r="D160" i="46"/>
  <c r="C160" i="46"/>
  <c r="E159" i="46"/>
  <c r="D159" i="46"/>
  <c r="C159" i="46"/>
  <c r="E157" i="46"/>
  <c r="D157" i="46"/>
  <c r="C157" i="46"/>
  <c r="E156" i="46"/>
  <c r="D156" i="46"/>
  <c r="C156" i="46"/>
  <c r="E155" i="46"/>
  <c r="D155" i="46"/>
  <c r="C155" i="46"/>
  <c r="E154" i="46"/>
  <c r="D154" i="46"/>
  <c r="C154" i="46"/>
  <c r="E153" i="46"/>
  <c r="D153" i="46"/>
  <c r="C153" i="46"/>
  <c r="E151" i="46"/>
  <c r="D151" i="46"/>
  <c r="C151" i="46"/>
  <c r="E150" i="46"/>
  <c r="D150" i="46"/>
  <c r="C150" i="46"/>
  <c r="E149" i="46"/>
  <c r="D149" i="46"/>
  <c r="C149" i="46"/>
  <c r="E148" i="46"/>
  <c r="D148" i="46"/>
  <c r="C148" i="46"/>
  <c r="E147" i="46"/>
  <c r="D147" i="46"/>
  <c r="C147" i="46"/>
  <c r="E141" i="46"/>
  <c r="D141" i="46"/>
  <c r="C141" i="46"/>
  <c r="E140" i="46"/>
  <c r="D140" i="46"/>
  <c r="C140" i="46"/>
  <c r="E139" i="46"/>
  <c r="AA139" i="46" s="1"/>
  <c r="D139" i="46"/>
  <c r="C139" i="46"/>
  <c r="E138" i="46"/>
  <c r="D138" i="46"/>
  <c r="C138" i="46"/>
  <c r="E137" i="46"/>
  <c r="D137" i="46"/>
  <c r="C137" i="46"/>
  <c r="E135" i="46"/>
  <c r="D135" i="46"/>
  <c r="C135" i="46"/>
  <c r="E134" i="46"/>
  <c r="D134" i="46"/>
  <c r="C134" i="46"/>
  <c r="E133" i="46"/>
  <c r="D133" i="46"/>
  <c r="C133" i="46"/>
  <c r="E132" i="46"/>
  <c r="D132" i="46"/>
  <c r="C132" i="46"/>
  <c r="E131" i="46"/>
  <c r="D131" i="46"/>
  <c r="C131" i="46"/>
  <c r="E129" i="46"/>
  <c r="D129" i="46"/>
  <c r="C129" i="46"/>
  <c r="E128" i="46"/>
  <c r="D128" i="46"/>
  <c r="C128" i="46"/>
  <c r="E127" i="46"/>
  <c r="D127" i="46"/>
  <c r="C127" i="46"/>
  <c r="E126" i="46"/>
  <c r="D126" i="46"/>
  <c r="C126" i="46"/>
  <c r="E125" i="46"/>
  <c r="D125" i="46"/>
  <c r="C125" i="46"/>
  <c r="E119" i="46"/>
  <c r="D119" i="46"/>
  <c r="C119" i="46"/>
  <c r="E118" i="46"/>
  <c r="D118" i="46"/>
  <c r="C118" i="46"/>
  <c r="E117" i="46"/>
  <c r="D117" i="46"/>
  <c r="C117" i="46"/>
  <c r="E116" i="46"/>
  <c r="D116" i="46"/>
  <c r="C116" i="46"/>
  <c r="E115" i="46"/>
  <c r="D115" i="46"/>
  <c r="C115" i="46"/>
  <c r="E113" i="46"/>
  <c r="D113" i="46"/>
  <c r="C113" i="46"/>
  <c r="E112" i="46"/>
  <c r="D112" i="46"/>
  <c r="C112" i="46"/>
  <c r="E111" i="46"/>
  <c r="D111" i="46"/>
  <c r="C111" i="46"/>
  <c r="E110" i="46"/>
  <c r="D110" i="46"/>
  <c r="C110" i="46"/>
  <c r="E109" i="46"/>
  <c r="D109" i="46"/>
  <c r="C109" i="46"/>
  <c r="E107" i="46"/>
  <c r="D107" i="46"/>
  <c r="C107" i="46"/>
  <c r="E106" i="46"/>
  <c r="D106" i="46"/>
  <c r="C106" i="46"/>
  <c r="E105" i="46"/>
  <c r="D105" i="46"/>
  <c r="C105" i="46"/>
  <c r="E104" i="46"/>
  <c r="D104" i="46"/>
  <c r="C104" i="46"/>
  <c r="E103" i="46"/>
  <c r="D103" i="46"/>
  <c r="C103" i="46"/>
  <c r="E101" i="46"/>
  <c r="D101" i="46"/>
  <c r="C101" i="46"/>
  <c r="E100" i="46"/>
  <c r="D100" i="46"/>
  <c r="C100" i="46"/>
  <c r="E99" i="46"/>
  <c r="D99" i="46"/>
  <c r="C99" i="46"/>
  <c r="E98" i="46"/>
  <c r="D98" i="46"/>
  <c r="C98" i="46"/>
  <c r="E97" i="46"/>
  <c r="D97" i="46"/>
  <c r="C97" i="46"/>
  <c r="E91" i="46"/>
  <c r="D91" i="46"/>
  <c r="C91" i="46"/>
  <c r="E90" i="46"/>
  <c r="D90" i="46"/>
  <c r="C90" i="46"/>
  <c r="E89" i="46"/>
  <c r="D89" i="46"/>
  <c r="C89" i="46"/>
  <c r="E88" i="46"/>
  <c r="D88" i="46"/>
  <c r="C88" i="46"/>
  <c r="E87" i="46"/>
  <c r="D87" i="46"/>
  <c r="C87" i="46"/>
  <c r="E81" i="46"/>
  <c r="D81" i="46"/>
  <c r="C81" i="46"/>
  <c r="E80" i="46"/>
  <c r="D80" i="46"/>
  <c r="C80" i="46"/>
  <c r="E79" i="46"/>
  <c r="D79" i="46"/>
  <c r="C79" i="46"/>
  <c r="E78" i="46"/>
  <c r="D78" i="46"/>
  <c r="C78" i="46"/>
  <c r="E77" i="46"/>
  <c r="D77" i="46"/>
  <c r="C77" i="46"/>
  <c r="E71" i="46"/>
  <c r="D71" i="46"/>
  <c r="C71" i="46"/>
  <c r="E70" i="46"/>
  <c r="D70" i="46"/>
  <c r="C70" i="46"/>
  <c r="E69" i="46"/>
  <c r="D69" i="46"/>
  <c r="C69" i="46"/>
  <c r="E68" i="46"/>
  <c r="D68" i="46"/>
  <c r="C68" i="46"/>
  <c r="E67" i="46"/>
  <c r="D67" i="46"/>
  <c r="C67" i="46"/>
  <c r="E65" i="46"/>
  <c r="D65" i="46"/>
  <c r="C65" i="46"/>
  <c r="E64" i="46"/>
  <c r="D64" i="46"/>
  <c r="C64" i="46"/>
  <c r="E63" i="46"/>
  <c r="D63" i="46"/>
  <c r="C63" i="46"/>
  <c r="E62" i="46"/>
  <c r="D62" i="46"/>
  <c r="C62" i="46"/>
  <c r="E61" i="46"/>
  <c r="D61" i="46"/>
  <c r="C61" i="46"/>
  <c r="E47" i="46"/>
  <c r="D47" i="46"/>
  <c r="C47" i="46"/>
  <c r="E46" i="46"/>
  <c r="D46" i="46"/>
  <c r="C46" i="46"/>
  <c r="E45" i="46"/>
  <c r="D45" i="46"/>
  <c r="C45" i="46"/>
  <c r="E44" i="46"/>
  <c r="D44" i="46"/>
  <c r="C44" i="46"/>
  <c r="E43" i="46"/>
  <c r="D43" i="46"/>
  <c r="C43" i="46"/>
  <c r="E41" i="46"/>
  <c r="D41" i="46"/>
  <c r="C41" i="46"/>
  <c r="E40" i="46"/>
  <c r="D40" i="46"/>
  <c r="C40" i="46"/>
  <c r="E39" i="46"/>
  <c r="D39" i="46"/>
  <c r="C39" i="46"/>
  <c r="E38" i="46"/>
  <c r="D38" i="46"/>
  <c r="C38" i="46"/>
  <c r="E37" i="46"/>
  <c r="D37" i="46"/>
  <c r="C37" i="46"/>
  <c r="E35" i="46"/>
  <c r="D35" i="46"/>
  <c r="C35" i="46"/>
  <c r="E34" i="46"/>
  <c r="D34" i="46"/>
  <c r="C34" i="46"/>
  <c r="E33" i="46"/>
  <c r="D33" i="46"/>
  <c r="C33" i="46"/>
  <c r="E32" i="46"/>
  <c r="D32" i="46"/>
  <c r="C32" i="46"/>
  <c r="E31" i="46"/>
  <c r="D31" i="46"/>
  <c r="C31" i="46"/>
  <c r="E25" i="46"/>
  <c r="D25" i="46"/>
  <c r="C25" i="46"/>
  <c r="E24" i="46"/>
  <c r="D24" i="46"/>
  <c r="C24" i="46"/>
  <c r="E23" i="46"/>
  <c r="D23" i="46"/>
  <c r="C23" i="46"/>
  <c r="E22" i="46"/>
  <c r="D22" i="46"/>
  <c r="C22" i="46"/>
  <c r="E21" i="46"/>
  <c r="D21" i="46"/>
  <c r="C21" i="46"/>
  <c r="E19" i="46"/>
  <c r="D19" i="46"/>
  <c r="C19" i="46"/>
  <c r="E18" i="46"/>
  <c r="D18" i="46"/>
  <c r="C18" i="46"/>
  <c r="E17" i="46"/>
  <c r="D17" i="46"/>
  <c r="C17" i="46"/>
  <c r="E16" i="46"/>
  <c r="D16" i="46"/>
  <c r="C16" i="46"/>
  <c r="E15" i="46"/>
  <c r="D15" i="46"/>
  <c r="C15" i="46"/>
  <c r="E13" i="46"/>
  <c r="D13" i="46"/>
  <c r="C13" i="46"/>
  <c r="E12" i="46"/>
  <c r="D12" i="46"/>
  <c r="C12" i="46"/>
  <c r="E11" i="46"/>
  <c r="D11" i="46"/>
  <c r="C11" i="46"/>
  <c r="E10" i="46"/>
  <c r="D10" i="46"/>
  <c r="C10" i="46"/>
  <c r="E9" i="46"/>
  <c r="D9" i="46"/>
  <c r="C9" i="46"/>
  <c r="E203" i="45"/>
  <c r="D203" i="45"/>
  <c r="C203" i="45"/>
  <c r="E202" i="45"/>
  <c r="D202" i="45"/>
  <c r="C202" i="45"/>
  <c r="E201" i="45"/>
  <c r="D201" i="45"/>
  <c r="C201" i="45"/>
  <c r="E200" i="45"/>
  <c r="D200" i="45"/>
  <c r="C200" i="45"/>
  <c r="E199" i="45"/>
  <c r="D199" i="45"/>
  <c r="C199" i="45"/>
  <c r="E197" i="45"/>
  <c r="D197" i="45"/>
  <c r="C197" i="45"/>
  <c r="E196" i="45"/>
  <c r="D196" i="45"/>
  <c r="C196" i="45"/>
  <c r="E195" i="45"/>
  <c r="D195" i="45"/>
  <c r="C195" i="45"/>
  <c r="E194" i="45"/>
  <c r="D194" i="45"/>
  <c r="C194" i="45"/>
  <c r="E193" i="45"/>
  <c r="D193" i="45"/>
  <c r="C193" i="45"/>
  <c r="E191" i="45"/>
  <c r="D191" i="45"/>
  <c r="C191" i="45"/>
  <c r="E190" i="45"/>
  <c r="D190" i="45"/>
  <c r="C190" i="45"/>
  <c r="E189" i="45"/>
  <c r="D189" i="45"/>
  <c r="C189" i="45"/>
  <c r="E188" i="45"/>
  <c r="D188" i="45"/>
  <c r="C188" i="45"/>
  <c r="E187" i="45"/>
  <c r="D187" i="45"/>
  <c r="C187" i="45"/>
  <c r="E185" i="45"/>
  <c r="D185" i="45"/>
  <c r="C185" i="45"/>
  <c r="E184" i="45"/>
  <c r="D184" i="45"/>
  <c r="C184" i="45"/>
  <c r="E183" i="45"/>
  <c r="D183" i="45"/>
  <c r="C183" i="45"/>
  <c r="E182" i="45"/>
  <c r="D182" i="45"/>
  <c r="C182" i="45"/>
  <c r="E181" i="45"/>
  <c r="D181" i="45"/>
  <c r="C181" i="45"/>
  <c r="E179" i="45"/>
  <c r="D179" i="45"/>
  <c r="C179" i="45"/>
  <c r="E178" i="45"/>
  <c r="D178" i="45"/>
  <c r="C178" i="45"/>
  <c r="E177" i="45"/>
  <c r="D177" i="45"/>
  <c r="C177" i="45"/>
  <c r="E176" i="45"/>
  <c r="D176" i="45"/>
  <c r="C176" i="45"/>
  <c r="E175" i="45"/>
  <c r="D175" i="45"/>
  <c r="C175" i="45"/>
  <c r="E169" i="45"/>
  <c r="D169" i="45"/>
  <c r="C169" i="45"/>
  <c r="E168" i="45"/>
  <c r="D168" i="45"/>
  <c r="C168" i="45"/>
  <c r="E167" i="45"/>
  <c r="D167" i="45"/>
  <c r="C167" i="45"/>
  <c r="E166" i="45"/>
  <c r="D166" i="45"/>
  <c r="C166" i="45"/>
  <c r="E165" i="45"/>
  <c r="D165" i="45"/>
  <c r="C165" i="45"/>
  <c r="E163" i="45"/>
  <c r="D163" i="45"/>
  <c r="C163" i="45"/>
  <c r="E162" i="45"/>
  <c r="D162" i="45"/>
  <c r="C162" i="45"/>
  <c r="E161" i="45"/>
  <c r="D161" i="45"/>
  <c r="C161" i="45"/>
  <c r="E160" i="45"/>
  <c r="D160" i="45"/>
  <c r="C160" i="45"/>
  <c r="E159" i="45"/>
  <c r="D159" i="45"/>
  <c r="C159" i="45"/>
  <c r="E157" i="45"/>
  <c r="D157" i="45"/>
  <c r="C157" i="45"/>
  <c r="E156" i="45"/>
  <c r="D156" i="45"/>
  <c r="C156" i="45"/>
  <c r="E155" i="45"/>
  <c r="D155" i="45"/>
  <c r="C155" i="45"/>
  <c r="E154" i="45"/>
  <c r="D154" i="45"/>
  <c r="C154" i="45"/>
  <c r="E153" i="45"/>
  <c r="D153" i="45"/>
  <c r="C153" i="45"/>
  <c r="E151" i="45"/>
  <c r="D151" i="45"/>
  <c r="C151" i="45"/>
  <c r="E150" i="45"/>
  <c r="D150" i="45"/>
  <c r="C150" i="45"/>
  <c r="E149" i="45"/>
  <c r="D149" i="45"/>
  <c r="C149" i="45"/>
  <c r="E148" i="45"/>
  <c r="D148" i="45"/>
  <c r="C148" i="45"/>
  <c r="E147" i="45"/>
  <c r="D147" i="45"/>
  <c r="C147" i="45"/>
  <c r="E141" i="45"/>
  <c r="D141" i="45"/>
  <c r="C141" i="45"/>
  <c r="E140" i="45"/>
  <c r="D140" i="45"/>
  <c r="C140" i="45"/>
  <c r="E139" i="45"/>
  <c r="D139" i="45"/>
  <c r="C139" i="45"/>
  <c r="E138" i="45"/>
  <c r="D138" i="45"/>
  <c r="C138" i="45"/>
  <c r="E137" i="45"/>
  <c r="D137" i="45"/>
  <c r="C137" i="45"/>
  <c r="E135" i="45"/>
  <c r="D135" i="45"/>
  <c r="C135" i="45"/>
  <c r="E134" i="45"/>
  <c r="D134" i="45"/>
  <c r="C134" i="45"/>
  <c r="E133" i="45"/>
  <c r="D133" i="45"/>
  <c r="C133" i="45"/>
  <c r="E132" i="45"/>
  <c r="D132" i="45"/>
  <c r="C132" i="45"/>
  <c r="E131" i="45"/>
  <c r="D131" i="45"/>
  <c r="C131" i="45"/>
  <c r="E129" i="45"/>
  <c r="D129" i="45"/>
  <c r="C129" i="45"/>
  <c r="E128" i="45"/>
  <c r="D128" i="45"/>
  <c r="C128" i="45"/>
  <c r="E127" i="45"/>
  <c r="D127" i="45"/>
  <c r="C127" i="45"/>
  <c r="E126" i="45"/>
  <c r="D126" i="45"/>
  <c r="C126" i="45"/>
  <c r="E125" i="45"/>
  <c r="D125" i="45"/>
  <c r="C125" i="45"/>
  <c r="E119" i="45"/>
  <c r="D119" i="45"/>
  <c r="C119" i="45"/>
  <c r="E118" i="45"/>
  <c r="D118" i="45"/>
  <c r="C118" i="45"/>
  <c r="E117" i="45"/>
  <c r="D117" i="45"/>
  <c r="C117" i="45"/>
  <c r="E116" i="45"/>
  <c r="D116" i="45"/>
  <c r="C116" i="45"/>
  <c r="E115" i="45"/>
  <c r="D115" i="45"/>
  <c r="C115" i="45"/>
  <c r="E113" i="45"/>
  <c r="D113" i="45"/>
  <c r="C113" i="45"/>
  <c r="E112" i="45"/>
  <c r="D112" i="45"/>
  <c r="C112" i="45"/>
  <c r="E111" i="45"/>
  <c r="D111" i="45"/>
  <c r="C111" i="45"/>
  <c r="E110" i="45"/>
  <c r="D110" i="45"/>
  <c r="C110" i="45"/>
  <c r="E109" i="45"/>
  <c r="D109" i="45"/>
  <c r="C109" i="45"/>
  <c r="E107" i="45"/>
  <c r="D107" i="45"/>
  <c r="C107" i="45"/>
  <c r="E106" i="45"/>
  <c r="D106" i="45"/>
  <c r="C106" i="45"/>
  <c r="E105" i="45"/>
  <c r="D105" i="45"/>
  <c r="C105" i="45"/>
  <c r="E104" i="45"/>
  <c r="D104" i="45"/>
  <c r="C104" i="45"/>
  <c r="E103" i="45"/>
  <c r="D103" i="45"/>
  <c r="C103" i="45"/>
  <c r="E101" i="45"/>
  <c r="D101" i="45"/>
  <c r="C101" i="45"/>
  <c r="E100" i="45"/>
  <c r="D100" i="45"/>
  <c r="C100" i="45"/>
  <c r="E99" i="45"/>
  <c r="D99" i="45"/>
  <c r="C99" i="45"/>
  <c r="E98" i="45"/>
  <c r="D98" i="45"/>
  <c r="C98" i="45"/>
  <c r="E97" i="45"/>
  <c r="D97" i="45"/>
  <c r="C97" i="45"/>
  <c r="E91" i="45"/>
  <c r="D91" i="45"/>
  <c r="C91" i="45"/>
  <c r="E90" i="45"/>
  <c r="D90" i="45"/>
  <c r="C90" i="45"/>
  <c r="E89" i="45"/>
  <c r="D89" i="45"/>
  <c r="C89" i="45"/>
  <c r="E88" i="45"/>
  <c r="D88" i="45"/>
  <c r="C88" i="45"/>
  <c r="E87" i="45"/>
  <c r="D87" i="45"/>
  <c r="C87" i="45"/>
  <c r="E81" i="45"/>
  <c r="D81" i="45"/>
  <c r="C81" i="45"/>
  <c r="E80" i="45"/>
  <c r="D80" i="45"/>
  <c r="C80" i="45"/>
  <c r="E79" i="45"/>
  <c r="D79" i="45"/>
  <c r="C79" i="45"/>
  <c r="E78" i="45"/>
  <c r="D78" i="45"/>
  <c r="C78" i="45"/>
  <c r="E77" i="45"/>
  <c r="D77" i="45"/>
  <c r="C77" i="45"/>
  <c r="E71" i="45"/>
  <c r="D71" i="45"/>
  <c r="C71" i="45"/>
  <c r="E70" i="45"/>
  <c r="D70" i="45"/>
  <c r="C70" i="45"/>
  <c r="E69" i="45"/>
  <c r="D69" i="45"/>
  <c r="C69" i="45"/>
  <c r="E68" i="45"/>
  <c r="D68" i="45"/>
  <c r="C68" i="45"/>
  <c r="E67" i="45"/>
  <c r="D67" i="45"/>
  <c r="C67" i="45"/>
  <c r="E65" i="45"/>
  <c r="D65" i="45"/>
  <c r="C65" i="45"/>
  <c r="E64" i="45"/>
  <c r="D64" i="45"/>
  <c r="C64" i="45"/>
  <c r="E63" i="45"/>
  <c r="D63" i="45"/>
  <c r="C63" i="45"/>
  <c r="E62" i="45"/>
  <c r="D62" i="45"/>
  <c r="C62" i="45"/>
  <c r="E61" i="45"/>
  <c r="D61" i="45"/>
  <c r="C61" i="45"/>
  <c r="E47" i="45"/>
  <c r="D47" i="45"/>
  <c r="C47" i="45"/>
  <c r="E46" i="45"/>
  <c r="D46" i="45"/>
  <c r="C46" i="45"/>
  <c r="E45" i="45"/>
  <c r="D45" i="45"/>
  <c r="C45" i="45"/>
  <c r="E44" i="45"/>
  <c r="D44" i="45"/>
  <c r="C44" i="45"/>
  <c r="E43" i="45"/>
  <c r="D43" i="45"/>
  <c r="C43" i="45"/>
  <c r="E41" i="45"/>
  <c r="D41" i="45"/>
  <c r="C41" i="45"/>
  <c r="E40" i="45"/>
  <c r="D40" i="45"/>
  <c r="C40" i="45"/>
  <c r="E39" i="45"/>
  <c r="D39" i="45"/>
  <c r="C39" i="45"/>
  <c r="E38" i="45"/>
  <c r="D38" i="45"/>
  <c r="C38" i="45"/>
  <c r="E37" i="45"/>
  <c r="D37" i="45"/>
  <c r="C37" i="45"/>
  <c r="E35" i="45"/>
  <c r="D35" i="45"/>
  <c r="C35" i="45"/>
  <c r="E34" i="45"/>
  <c r="D34" i="45"/>
  <c r="C34" i="45"/>
  <c r="E33" i="45"/>
  <c r="D33" i="45"/>
  <c r="C33" i="45"/>
  <c r="E32" i="45"/>
  <c r="D32" i="45"/>
  <c r="C32" i="45"/>
  <c r="E31" i="45"/>
  <c r="D31" i="45"/>
  <c r="C31" i="45"/>
  <c r="E25" i="45"/>
  <c r="D25" i="45"/>
  <c r="C25" i="45"/>
  <c r="E24" i="45"/>
  <c r="D24" i="45"/>
  <c r="C24" i="45"/>
  <c r="E23" i="45"/>
  <c r="D23" i="45"/>
  <c r="C23" i="45"/>
  <c r="E22" i="45"/>
  <c r="D22" i="45"/>
  <c r="C22" i="45"/>
  <c r="E21" i="45"/>
  <c r="D21" i="45"/>
  <c r="C21" i="45"/>
  <c r="E19" i="45"/>
  <c r="D19" i="45"/>
  <c r="C19" i="45"/>
  <c r="E18" i="45"/>
  <c r="D18" i="45"/>
  <c r="C18" i="45"/>
  <c r="E17" i="45"/>
  <c r="D17" i="45"/>
  <c r="C17" i="45"/>
  <c r="E16" i="45"/>
  <c r="D16" i="45"/>
  <c r="C16" i="45"/>
  <c r="E15" i="45"/>
  <c r="D15" i="45"/>
  <c r="C15" i="45"/>
  <c r="E13" i="45"/>
  <c r="D13" i="45"/>
  <c r="C13" i="45"/>
  <c r="E12" i="45"/>
  <c r="D12" i="45"/>
  <c r="C12" i="45"/>
  <c r="E11" i="45"/>
  <c r="D11" i="45"/>
  <c r="C11" i="45"/>
  <c r="E10" i="45"/>
  <c r="D10" i="45"/>
  <c r="C10" i="45"/>
  <c r="E9" i="45"/>
  <c r="D9" i="45"/>
  <c r="C9" i="45"/>
  <c r="E203" i="44"/>
  <c r="D203" i="44"/>
  <c r="C203" i="44"/>
  <c r="E202" i="44"/>
  <c r="D202" i="44"/>
  <c r="C202" i="44"/>
  <c r="E201" i="44"/>
  <c r="D201" i="44"/>
  <c r="C201" i="44"/>
  <c r="E200" i="44"/>
  <c r="D200" i="44"/>
  <c r="C200" i="44"/>
  <c r="E199" i="44"/>
  <c r="D199" i="44"/>
  <c r="C199" i="44"/>
  <c r="E197" i="44"/>
  <c r="D197" i="44"/>
  <c r="C197" i="44"/>
  <c r="E196" i="44"/>
  <c r="D196" i="44"/>
  <c r="C196" i="44"/>
  <c r="E195" i="44"/>
  <c r="D195" i="44"/>
  <c r="C195" i="44"/>
  <c r="E194" i="44"/>
  <c r="D194" i="44"/>
  <c r="C194" i="44"/>
  <c r="E193" i="44"/>
  <c r="D193" i="44"/>
  <c r="C193" i="44"/>
  <c r="E191" i="44"/>
  <c r="D191" i="44"/>
  <c r="C191" i="44"/>
  <c r="E190" i="44"/>
  <c r="D190" i="44"/>
  <c r="C190" i="44"/>
  <c r="E189" i="44"/>
  <c r="D189" i="44"/>
  <c r="C189" i="44"/>
  <c r="E188" i="44"/>
  <c r="D188" i="44"/>
  <c r="C188" i="44"/>
  <c r="E187" i="44"/>
  <c r="D187" i="44"/>
  <c r="C187" i="44"/>
  <c r="E185" i="44"/>
  <c r="D185" i="44"/>
  <c r="C185" i="44"/>
  <c r="E184" i="44"/>
  <c r="D184" i="44"/>
  <c r="C184" i="44"/>
  <c r="E183" i="44"/>
  <c r="D183" i="44"/>
  <c r="C183" i="44"/>
  <c r="E182" i="44"/>
  <c r="D182" i="44"/>
  <c r="C182" i="44"/>
  <c r="E181" i="44"/>
  <c r="D181" i="44"/>
  <c r="C181" i="44"/>
  <c r="E179" i="44"/>
  <c r="D179" i="44"/>
  <c r="C179" i="44"/>
  <c r="E178" i="44"/>
  <c r="D178" i="44"/>
  <c r="C178" i="44"/>
  <c r="E177" i="44"/>
  <c r="D177" i="44"/>
  <c r="C177" i="44"/>
  <c r="E176" i="44"/>
  <c r="D176" i="44"/>
  <c r="C176" i="44"/>
  <c r="E175" i="44"/>
  <c r="D175" i="44"/>
  <c r="C175" i="44"/>
  <c r="E169" i="44"/>
  <c r="D169" i="44"/>
  <c r="C169" i="44"/>
  <c r="E168" i="44"/>
  <c r="D168" i="44"/>
  <c r="C168" i="44"/>
  <c r="E167" i="44"/>
  <c r="D167" i="44"/>
  <c r="C167" i="44"/>
  <c r="E166" i="44"/>
  <c r="D166" i="44"/>
  <c r="C166" i="44"/>
  <c r="E165" i="44"/>
  <c r="D165" i="44"/>
  <c r="C165" i="44"/>
  <c r="E163" i="44"/>
  <c r="D163" i="44"/>
  <c r="C163" i="44"/>
  <c r="E162" i="44"/>
  <c r="D162" i="44"/>
  <c r="C162" i="44"/>
  <c r="E161" i="44"/>
  <c r="D161" i="44"/>
  <c r="C161" i="44"/>
  <c r="E160" i="44"/>
  <c r="D160" i="44"/>
  <c r="C160" i="44"/>
  <c r="E159" i="44"/>
  <c r="D159" i="44"/>
  <c r="C159" i="44"/>
  <c r="E157" i="44"/>
  <c r="D157" i="44"/>
  <c r="C157" i="44"/>
  <c r="E156" i="44"/>
  <c r="D156" i="44"/>
  <c r="C156" i="44"/>
  <c r="E155" i="44"/>
  <c r="D155" i="44"/>
  <c r="C155" i="44"/>
  <c r="E154" i="44"/>
  <c r="D154" i="44"/>
  <c r="C154" i="44"/>
  <c r="E153" i="44"/>
  <c r="D153" i="44"/>
  <c r="C153" i="44"/>
  <c r="E151" i="44"/>
  <c r="D151" i="44"/>
  <c r="C151" i="44"/>
  <c r="E150" i="44"/>
  <c r="D150" i="44"/>
  <c r="C150" i="44"/>
  <c r="E149" i="44"/>
  <c r="D149" i="44"/>
  <c r="C149" i="44"/>
  <c r="E148" i="44"/>
  <c r="D148" i="44"/>
  <c r="C148" i="44"/>
  <c r="E147" i="44"/>
  <c r="D147" i="44"/>
  <c r="C147" i="44"/>
  <c r="E141" i="44"/>
  <c r="D141" i="44"/>
  <c r="C141" i="44"/>
  <c r="E140" i="44"/>
  <c r="D140" i="44"/>
  <c r="C140" i="44"/>
  <c r="E139" i="44"/>
  <c r="D139" i="44"/>
  <c r="C139" i="44"/>
  <c r="E138" i="44"/>
  <c r="D138" i="44"/>
  <c r="C138" i="44"/>
  <c r="E137" i="44"/>
  <c r="D137" i="44"/>
  <c r="C137" i="44"/>
  <c r="E135" i="44"/>
  <c r="D135" i="44"/>
  <c r="C135" i="44"/>
  <c r="E134" i="44"/>
  <c r="D134" i="44"/>
  <c r="C134" i="44"/>
  <c r="E133" i="44"/>
  <c r="D133" i="44"/>
  <c r="C133" i="44"/>
  <c r="E132" i="44"/>
  <c r="D132" i="44"/>
  <c r="C132" i="44"/>
  <c r="E131" i="44"/>
  <c r="D131" i="44"/>
  <c r="C131" i="44"/>
  <c r="E129" i="44"/>
  <c r="D129" i="44"/>
  <c r="C129" i="44"/>
  <c r="E128" i="44"/>
  <c r="D128" i="44"/>
  <c r="C128" i="44"/>
  <c r="E127" i="44"/>
  <c r="D127" i="44"/>
  <c r="C127" i="44"/>
  <c r="E126" i="44"/>
  <c r="D126" i="44"/>
  <c r="C126" i="44"/>
  <c r="E125" i="44"/>
  <c r="D125" i="44"/>
  <c r="C125" i="44"/>
  <c r="E119" i="44"/>
  <c r="D119" i="44"/>
  <c r="C119" i="44"/>
  <c r="E118" i="44"/>
  <c r="D118" i="44"/>
  <c r="C118" i="44"/>
  <c r="E117" i="44"/>
  <c r="D117" i="44"/>
  <c r="C117" i="44"/>
  <c r="E116" i="44"/>
  <c r="D116" i="44"/>
  <c r="C116" i="44"/>
  <c r="E115" i="44"/>
  <c r="D115" i="44"/>
  <c r="C115" i="44"/>
  <c r="E113" i="44"/>
  <c r="D113" i="44"/>
  <c r="C113" i="44"/>
  <c r="E112" i="44"/>
  <c r="D112" i="44"/>
  <c r="C112" i="44"/>
  <c r="E111" i="44"/>
  <c r="D111" i="44"/>
  <c r="C111" i="44"/>
  <c r="E110" i="44"/>
  <c r="D110" i="44"/>
  <c r="C110" i="44"/>
  <c r="E109" i="44"/>
  <c r="D109" i="44"/>
  <c r="C109" i="44"/>
  <c r="E107" i="44"/>
  <c r="D107" i="44"/>
  <c r="C107" i="44"/>
  <c r="E106" i="44"/>
  <c r="D106" i="44"/>
  <c r="C106" i="44"/>
  <c r="E105" i="44"/>
  <c r="D105" i="44"/>
  <c r="C105" i="44"/>
  <c r="E104" i="44"/>
  <c r="D104" i="44"/>
  <c r="C104" i="44"/>
  <c r="E103" i="44"/>
  <c r="D103" i="44"/>
  <c r="C103" i="44"/>
  <c r="E101" i="44"/>
  <c r="D101" i="44"/>
  <c r="C101" i="44"/>
  <c r="E100" i="44"/>
  <c r="D100" i="44"/>
  <c r="C100" i="44"/>
  <c r="E99" i="44"/>
  <c r="D99" i="44"/>
  <c r="C99" i="44"/>
  <c r="E98" i="44"/>
  <c r="D98" i="44"/>
  <c r="C98" i="44"/>
  <c r="E97" i="44"/>
  <c r="D97" i="44"/>
  <c r="C97" i="44"/>
  <c r="E91" i="44"/>
  <c r="D91" i="44"/>
  <c r="C91" i="44"/>
  <c r="E90" i="44"/>
  <c r="D90" i="44"/>
  <c r="C90" i="44"/>
  <c r="E89" i="44"/>
  <c r="D89" i="44"/>
  <c r="C89" i="44"/>
  <c r="E88" i="44"/>
  <c r="D88" i="44"/>
  <c r="C88" i="44"/>
  <c r="E87" i="44"/>
  <c r="D87" i="44"/>
  <c r="C87" i="44"/>
  <c r="E81" i="44"/>
  <c r="D81" i="44"/>
  <c r="C81" i="44"/>
  <c r="E80" i="44"/>
  <c r="D80" i="44"/>
  <c r="C80" i="44"/>
  <c r="E79" i="44"/>
  <c r="D79" i="44"/>
  <c r="C79" i="44"/>
  <c r="E78" i="44"/>
  <c r="D78" i="44"/>
  <c r="C78" i="44"/>
  <c r="E77" i="44"/>
  <c r="D77" i="44"/>
  <c r="C77" i="44"/>
  <c r="E71" i="44"/>
  <c r="D71" i="44"/>
  <c r="C71" i="44"/>
  <c r="E70" i="44"/>
  <c r="D70" i="44"/>
  <c r="C70" i="44"/>
  <c r="E69" i="44"/>
  <c r="D69" i="44"/>
  <c r="C69" i="44"/>
  <c r="E68" i="44"/>
  <c r="D68" i="44"/>
  <c r="C68" i="44"/>
  <c r="E67" i="44"/>
  <c r="D67" i="44"/>
  <c r="C67" i="44"/>
  <c r="E65" i="44"/>
  <c r="D65" i="44"/>
  <c r="C65" i="44"/>
  <c r="E64" i="44"/>
  <c r="D64" i="44"/>
  <c r="C64" i="44"/>
  <c r="E63" i="44"/>
  <c r="D63" i="44"/>
  <c r="C63" i="44"/>
  <c r="E62" i="44"/>
  <c r="D62" i="44"/>
  <c r="C62" i="44"/>
  <c r="E61" i="44"/>
  <c r="D61" i="44"/>
  <c r="C61" i="44"/>
  <c r="E47" i="44"/>
  <c r="D47" i="44"/>
  <c r="C47" i="44"/>
  <c r="E46" i="44"/>
  <c r="D46" i="44"/>
  <c r="C46" i="44"/>
  <c r="E45" i="44"/>
  <c r="D45" i="44"/>
  <c r="C45" i="44"/>
  <c r="E44" i="44"/>
  <c r="D44" i="44"/>
  <c r="C44" i="44"/>
  <c r="E43" i="44"/>
  <c r="D43" i="44"/>
  <c r="C43" i="44"/>
  <c r="E41" i="44"/>
  <c r="D41" i="44"/>
  <c r="C41" i="44"/>
  <c r="E40" i="44"/>
  <c r="D40" i="44"/>
  <c r="C40" i="44"/>
  <c r="E39" i="44"/>
  <c r="D39" i="44"/>
  <c r="C39" i="44"/>
  <c r="E38" i="44"/>
  <c r="D38" i="44"/>
  <c r="C38" i="44"/>
  <c r="E37" i="44"/>
  <c r="D37" i="44"/>
  <c r="C37" i="44"/>
  <c r="E35" i="44"/>
  <c r="D35" i="44"/>
  <c r="C35" i="44"/>
  <c r="E34" i="44"/>
  <c r="D34" i="44"/>
  <c r="C34" i="44"/>
  <c r="E33" i="44"/>
  <c r="D33" i="44"/>
  <c r="C33" i="44"/>
  <c r="E32" i="44"/>
  <c r="D32" i="44"/>
  <c r="C32" i="44"/>
  <c r="E31" i="44"/>
  <c r="D31" i="44"/>
  <c r="C31" i="44"/>
  <c r="E25" i="44"/>
  <c r="D25" i="44"/>
  <c r="C25" i="44"/>
  <c r="E24" i="44"/>
  <c r="D24" i="44"/>
  <c r="C24" i="44"/>
  <c r="E23" i="44"/>
  <c r="D23" i="44"/>
  <c r="C23" i="44"/>
  <c r="E22" i="44"/>
  <c r="D22" i="44"/>
  <c r="C22" i="44"/>
  <c r="E21" i="44"/>
  <c r="D21" i="44"/>
  <c r="C21" i="44"/>
  <c r="E19" i="44"/>
  <c r="D19" i="44"/>
  <c r="C19" i="44"/>
  <c r="E18" i="44"/>
  <c r="D18" i="44"/>
  <c r="C18" i="44"/>
  <c r="E17" i="44"/>
  <c r="D17" i="44"/>
  <c r="C17" i="44"/>
  <c r="E16" i="44"/>
  <c r="D16" i="44"/>
  <c r="C16" i="44"/>
  <c r="E15" i="44"/>
  <c r="D15" i="44"/>
  <c r="C15" i="44"/>
  <c r="E13" i="44"/>
  <c r="D13" i="44"/>
  <c r="C13" i="44"/>
  <c r="E12" i="44"/>
  <c r="D12" i="44"/>
  <c r="C12" i="44"/>
  <c r="E11" i="44"/>
  <c r="D11" i="44"/>
  <c r="C11" i="44"/>
  <c r="E10" i="44"/>
  <c r="D10" i="44"/>
  <c r="C10" i="44"/>
  <c r="E9" i="44"/>
  <c r="D9" i="44"/>
  <c r="C9" i="44"/>
  <c r="E203" i="43"/>
  <c r="D203" i="43"/>
  <c r="C203" i="43"/>
  <c r="E202" i="43"/>
  <c r="D202" i="43"/>
  <c r="C202" i="43"/>
  <c r="E201" i="43"/>
  <c r="AA201" i="43" s="1"/>
  <c r="D201" i="43"/>
  <c r="C201" i="43"/>
  <c r="E200" i="43"/>
  <c r="D200" i="43"/>
  <c r="C200" i="43"/>
  <c r="E199" i="43"/>
  <c r="D199" i="43"/>
  <c r="C199" i="43"/>
  <c r="E197" i="43"/>
  <c r="D197" i="43"/>
  <c r="C197" i="43"/>
  <c r="E196" i="43"/>
  <c r="AA196" i="43" s="1"/>
  <c r="D196" i="43"/>
  <c r="C196" i="43"/>
  <c r="E195" i="43"/>
  <c r="D195" i="43"/>
  <c r="C195" i="43"/>
  <c r="E194" i="43"/>
  <c r="D194" i="43"/>
  <c r="C194" i="43"/>
  <c r="E193" i="43"/>
  <c r="D193" i="43"/>
  <c r="C193" i="43"/>
  <c r="E191" i="43"/>
  <c r="D191" i="43"/>
  <c r="C191" i="43"/>
  <c r="E190" i="43"/>
  <c r="D190" i="43"/>
  <c r="C190" i="43"/>
  <c r="E189" i="43"/>
  <c r="D189" i="43"/>
  <c r="C189" i="43"/>
  <c r="E188" i="43"/>
  <c r="AA188" i="43" s="1"/>
  <c r="D188" i="43"/>
  <c r="C188" i="43"/>
  <c r="E187" i="43"/>
  <c r="D187" i="43"/>
  <c r="C187" i="43"/>
  <c r="E185" i="43"/>
  <c r="D185" i="43"/>
  <c r="C185" i="43"/>
  <c r="E184" i="43"/>
  <c r="D184" i="43"/>
  <c r="C184" i="43"/>
  <c r="E183" i="43"/>
  <c r="AA183" i="43" s="1"/>
  <c r="D183" i="43"/>
  <c r="C183" i="43"/>
  <c r="E182" i="43"/>
  <c r="D182" i="43"/>
  <c r="C182" i="43"/>
  <c r="E181" i="43"/>
  <c r="D181" i="43"/>
  <c r="C181" i="43"/>
  <c r="E179" i="43"/>
  <c r="D179" i="43"/>
  <c r="C179" i="43"/>
  <c r="E178" i="43"/>
  <c r="AA178" i="43" s="1"/>
  <c r="D178" i="43"/>
  <c r="C178" i="43"/>
  <c r="E177" i="43"/>
  <c r="D177" i="43"/>
  <c r="C177" i="43"/>
  <c r="E176" i="43"/>
  <c r="D176" i="43"/>
  <c r="C176" i="43"/>
  <c r="E175" i="43"/>
  <c r="D175" i="43"/>
  <c r="C175" i="43"/>
  <c r="E169" i="43"/>
  <c r="AA169" i="43" s="1"/>
  <c r="D169" i="43"/>
  <c r="C169" i="43"/>
  <c r="E168" i="43"/>
  <c r="D168" i="43"/>
  <c r="C168" i="43"/>
  <c r="E167" i="43"/>
  <c r="D167" i="43"/>
  <c r="C167" i="43"/>
  <c r="E166" i="43"/>
  <c r="D166" i="43"/>
  <c r="C166" i="43"/>
  <c r="E165" i="43"/>
  <c r="AA165" i="43" s="1"/>
  <c r="D165" i="43"/>
  <c r="C165" i="43"/>
  <c r="E163" i="43"/>
  <c r="D163" i="43"/>
  <c r="C163" i="43"/>
  <c r="E162" i="43"/>
  <c r="D162" i="43"/>
  <c r="C162" i="43"/>
  <c r="E161" i="43"/>
  <c r="D161" i="43"/>
  <c r="C161" i="43"/>
  <c r="E160" i="43"/>
  <c r="AA160" i="43" s="1"/>
  <c r="D160" i="43"/>
  <c r="C160" i="43"/>
  <c r="E159" i="43"/>
  <c r="D159" i="43"/>
  <c r="C159" i="43"/>
  <c r="E157" i="43"/>
  <c r="D157" i="43"/>
  <c r="C157" i="43"/>
  <c r="E156" i="43"/>
  <c r="D156" i="43"/>
  <c r="C156" i="43"/>
  <c r="E155" i="43"/>
  <c r="AA155" i="43" s="1"/>
  <c r="D155" i="43"/>
  <c r="C155" i="43"/>
  <c r="E154" i="43"/>
  <c r="D154" i="43"/>
  <c r="C154" i="43"/>
  <c r="E153" i="43"/>
  <c r="D153" i="43"/>
  <c r="C153" i="43"/>
  <c r="E151" i="43"/>
  <c r="D151" i="43"/>
  <c r="C151" i="43"/>
  <c r="E150" i="43"/>
  <c r="AA150" i="43" s="1"/>
  <c r="D150" i="43"/>
  <c r="C150" i="43"/>
  <c r="E149" i="43"/>
  <c r="D149" i="43"/>
  <c r="C149" i="43"/>
  <c r="E148" i="43"/>
  <c r="D148" i="43"/>
  <c r="C148" i="43"/>
  <c r="E147" i="43"/>
  <c r="D147" i="43"/>
  <c r="C147" i="43"/>
  <c r="E141" i="43"/>
  <c r="AA141" i="43" s="1"/>
  <c r="D141" i="43"/>
  <c r="C141" i="43"/>
  <c r="E140" i="43"/>
  <c r="D140" i="43"/>
  <c r="C140" i="43"/>
  <c r="E139" i="43"/>
  <c r="D139" i="43"/>
  <c r="C139" i="43"/>
  <c r="E138" i="43"/>
  <c r="D138" i="43"/>
  <c r="C138" i="43"/>
  <c r="E137" i="43"/>
  <c r="D137" i="43"/>
  <c r="C137" i="43"/>
  <c r="E135" i="43"/>
  <c r="D135" i="43"/>
  <c r="C135" i="43"/>
  <c r="E134" i="43"/>
  <c r="D134" i="43"/>
  <c r="C134" i="43"/>
  <c r="E133" i="43"/>
  <c r="D133" i="43"/>
  <c r="C133" i="43"/>
  <c r="E132" i="43"/>
  <c r="Z132" i="43" s="1"/>
  <c r="D132" i="43"/>
  <c r="C132" i="43"/>
  <c r="E131" i="43"/>
  <c r="D131" i="43"/>
  <c r="C131" i="43"/>
  <c r="E129" i="43"/>
  <c r="D129" i="43"/>
  <c r="C129" i="43"/>
  <c r="E128" i="43"/>
  <c r="D128" i="43"/>
  <c r="C128" i="43"/>
  <c r="E127" i="43"/>
  <c r="AA127" i="43" s="1"/>
  <c r="D127" i="43"/>
  <c r="C127" i="43"/>
  <c r="E126" i="43"/>
  <c r="D126" i="43"/>
  <c r="C126" i="43"/>
  <c r="E125" i="43"/>
  <c r="D125" i="43"/>
  <c r="C125" i="43"/>
  <c r="E119" i="43"/>
  <c r="D119" i="43"/>
  <c r="C119" i="43"/>
  <c r="E118" i="43"/>
  <c r="AA118" i="43" s="1"/>
  <c r="D118" i="43"/>
  <c r="C118" i="43"/>
  <c r="E117" i="43"/>
  <c r="D117" i="43"/>
  <c r="C117" i="43"/>
  <c r="E116" i="43"/>
  <c r="D116" i="43"/>
  <c r="C116" i="43"/>
  <c r="E115" i="43"/>
  <c r="D115" i="43"/>
  <c r="C115" i="43"/>
  <c r="E113" i="43"/>
  <c r="AA113" i="43" s="1"/>
  <c r="D113" i="43"/>
  <c r="C113" i="43"/>
  <c r="E112" i="43"/>
  <c r="D112" i="43"/>
  <c r="C112" i="43"/>
  <c r="E111" i="43"/>
  <c r="D111" i="43"/>
  <c r="C111" i="43"/>
  <c r="E110" i="43"/>
  <c r="D110" i="43"/>
  <c r="C110" i="43"/>
  <c r="E109" i="43"/>
  <c r="D109" i="43"/>
  <c r="C109" i="43"/>
  <c r="E107" i="43"/>
  <c r="D107" i="43"/>
  <c r="C107" i="43"/>
  <c r="E106" i="43"/>
  <c r="D106" i="43"/>
  <c r="C106" i="43"/>
  <c r="E105" i="43"/>
  <c r="D105" i="43"/>
  <c r="C105" i="43"/>
  <c r="E104" i="43"/>
  <c r="AA104" i="43" s="1"/>
  <c r="D104" i="43"/>
  <c r="C104" i="43"/>
  <c r="E103" i="43"/>
  <c r="D103" i="43"/>
  <c r="C103" i="43"/>
  <c r="E101" i="43"/>
  <c r="D101" i="43"/>
  <c r="C101" i="43"/>
  <c r="E100" i="43"/>
  <c r="D100" i="43"/>
  <c r="C100" i="43"/>
  <c r="E99" i="43"/>
  <c r="AA99" i="43" s="1"/>
  <c r="D99" i="43"/>
  <c r="C99" i="43"/>
  <c r="E98" i="43"/>
  <c r="D98" i="43"/>
  <c r="C98" i="43"/>
  <c r="E97" i="43"/>
  <c r="D97" i="43"/>
  <c r="C97" i="43"/>
  <c r="E91" i="43"/>
  <c r="D91" i="43"/>
  <c r="C91" i="43"/>
  <c r="E90" i="43"/>
  <c r="AA90" i="43" s="1"/>
  <c r="D90" i="43"/>
  <c r="C90" i="43"/>
  <c r="E89" i="43"/>
  <c r="D89" i="43"/>
  <c r="C89" i="43"/>
  <c r="E88" i="43"/>
  <c r="D88" i="43"/>
  <c r="C88" i="43"/>
  <c r="E87" i="43"/>
  <c r="D87" i="43"/>
  <c r="C87" i="43"/>
  <c r="E81" i="43"/>
  <c r="D81" i="43"/>
  <c r="C81" i="43"/>
  <c r="E80" i="43"/>
  <c r="D80" i="43"/>
  <c r="C80" i="43"/>
  <c r="E79" i="43"/>
  <c r="D79" i="43"/>
  <c r="C79" i="43"/>
  <c r="E78" i="43"/>
  <c r="AA78" i="43" s="1"/>
  <c r="D78" i="43"/>
  <c r="C78" i="43"/>
  <c r="E77" i="43"/>
  <c r="D77" i="43"/>
  <c r="C77" i="43"/>
  <c r="E71" i="43"/>
  <c r="D71" i="43"/>
  <c r="C71" i="43"/>
  <c r="E70" i="43"/>
  <c r="D70" i="43"/>
  <c r="C70" i="43"/>
  <c r="E69" i="43"/>
  <c r="AA69" i="43" s="1"/>
  <c r="D69" i="43"/>
  <c r="C69" i="43"/>
  <c r="E68" i="43"/>
  <c r="D68" i="43"/>
  <c r="C68" i="43"/>
  <c r="E67" i="43"/>
  <c r="D67" i="43"/>
  <c r="C67" i="43"/>
  <c r="AA47" i="43"/>
  <c r="D47" i="43"/>
  <c r="C47" i="43"/>
  <c r="D46" i="43"/>
  <c r="C46" i="43"/>
  <c r="D45" i="43"/>
  <c r="C45" i="43"/>
  <c r="D44" i="43"/>
  <c r="C44" i="43"/>
  <c r="AA43" i="43"/>
  <c r="D43" i="43"/>
  <c r="C43" i="43"/>
  <c r="D41" i="43"/>
  <c r="C41" i="43"/>
  <c r="D40" i="43"/>
  <c r="C40" i="43"/>
  <c r="D39" i="43"/>
  <c r="C39" i="43"/>
  <c r="D38" i="43"/>
  <c r="C38" i="43"/>
  <c r="D37" i="43"/>
  <c r="C37" i="43"/>
  <c r="D35" i="43"/>
  <c r="C35" i="43"/>
  <c r="D34" i="43"/>
  <c r="C34" i="43"/>
  <c r="D33" i="43"/>
  <c r="C33" i="43"/>
  <c r="D32" i="43"/>
  <c r="C32" i="43"/>
  <c r="D31" i="43"/>
  <c r="C31" i="43"/>
  <c r="D25" i="43"/>
  <c r="C25" i="43"/>
  <c r="AA24" i="43"/>
  <c r="D24" i="43"/>
  <c r="C24" i="43"/>
  <c r="D23" i="43"/>
  <c r="C23" i="43"/>
  <c r="D22" i="43"/>
  <c r="C22" i="43"/>
  <c r="D21" i="43"/>
  <c r="C21" i="43"/>
  <c r="AA19" i="43"/>
  <c r="D19" i="43"/>
  <c r="C19" i="43"/>
  <c r="D18" i="43"/>
  <c r="C18" i="43"/>
  <c r="D17" i="43"/>
  <c r="C17" i="43"/>
  <c r="D16" i="43"/>
  <c r="C16" i="43"/>
  <c r="AA15" i="43"/>
  <c r="D15" i="43"/>
  <c r="C15" i="43"/>
  <c r="C10" i="43"/>
  <c r="D10" i="43"/>
  <c r="E10" i="43"/>
  <c r="C11" i="43"/>
  <c r="D11" i="43"/>
  <c r="E11" i="43"/>
  <c r="AA11" i="43" s="1"/>
  <c r="C12" i="43"/>
  <c r="D12" i="43"/>
  <c r="Z12" i="43"/>
  <c r="C13" i="43"/>
  <c r="D13" i="43"/>
  <c r="AA13" i="43"/>
  <c r="D9" i="43"/>
  <c r="E9" i="43"/>
  <c r="Z9" i="43" s="1"/>
  <c r="C9" i="43"/>
  <c r="K204" i="48"/>
  <c r="J204" i="48"/>
  <c r="I204" i="48"/>
  <c r="H204" i="48"/>
  <c r="G204" i="48"/>
  <c r="F204" i="48"/>
  <c r="L203" i="48"/>
  <c r="R203" i="48" s="1"/>
  <c r="L202" i="48"/>
  <c r="R202" i="48" s="1"/>
  <c r="L201" i="48"/>
  <c r="R201" i="48" s="1"/>
  <c r="L200" i="48"/>
  <c r="R200" i="48" s="1"/>
  <c r="L199" i="48"/>
  <c r="K198" i="48"/>
  <c r="J198" i="48"/>
  <c r="I198" i="48"/>
  <c r="H198" i="48"/>
  <c r="G198" i="48"/>
  <c r="F198" i="48"/>
  <c r="L197" i="48"/>
  <c r="R197" i="48" s="1"/>
  <c r="L196" i="48"/>
  <c r="R196" i="48" s="1"/>
  <c r="L195" i="48"/>
  <c r="R195" i="48" s="1"/>
  <c r="L194" i="48"/>
  <c r="R194" i="48" s="1"/>
  <c r="L193" i="48"/>
  <c r="R193" i="48" s="1"/>
  <c r="K192" i="48"/>
  <c r="J192" i="48"/>
  <c r="I192" i="48"/>
  <c r="H192" i="48"/>
  <c r="G192" i="48"/>
  <c r="F192" i="48"/>
  <c r="L191" i="48"/>
  <c r="R191" i="48" s="1"/>
  <c r="L190" i="48"/>
  <c r="R190" i="48" s="1"/>
  <c r="L189" i="48"/>
  <c r="R189" i="48" s="1"/>
  <c r="L188" i="48"/>
  <c r="R188" i="48" s="1"/>
  <c r="L187" i="48"/>
  <c r="R187" i="48" s="1"/>
  <c r="K186" i="48"/>
  <c r="J186" i="48"/>
  <c r="I186" i="48"/>
  <c r="H186" i="48"/>
  <c r="G186" i="48"/>
  <c r="F186" i="48"/>
  <c r="L185" i="48"/>
  <c r="R185" i="48" s="1"/>
  <c r="L184" i="48"/>
  <c r="R184" i="48" s="1"/>
  <c r="L183" i="48"/>
  <c r="R183" i="48" s="1"/>
  <c r="L182" i="48"/>
  <c r="R182" i="48" s="1"/>
  <c r="L181" i="48"/>
  <c r="R181" i="48" s="1"/>
  <c r="K180" i="48"/>
  <c r="J180" i="48"/>
  <c r="J206" i="48" s="1"/>
  <c r="I180" i="48"/>
  <c r="I206" i="48" s="1"/>
  <c r="H180" i="48"/>
  <c r="G180" i="48"/>
  <c r="F180" i="48"/>
  <c r="L179" i="48"/>
  <c r="R179" i="48" s="1"/>
  <c r="L178" i="48"/>
  <c r="R178" i="48" s="1"/>
  <c r="L177" i="48"/>
  <c r="R177" i="48" s="1"/>
  <c r="L176" i="48"/>
  <c r="R176" i="48" s="1"/>
  <c r="L175" i="48"/>
  <c r="R175" i="48" s="1"/>
  <c r="K170" i="48"/>
  <c r="J170" i="48"/>
  <c r="I170" i="48"/>
  <c r="H170" i="48"/>
  <c r="G170" i="48"/>
  <c r="F170" i="48"/>
  <c r="L169" i="48"/>
  <c r="R169" i="48" s="1"/>
  <c r="L168" i="48"/>
  <c r="R168" i="48" s="1"/>
  <c r="L167" i="48"/>
  <c r="R167" i="48" s="1"/>
  <c r="L166" i="48"/>
  <c r="R166" i="48" s="1"/>
  <c r="L165" i="48"/>
  <c r="R165" i="48" s="1"/>
  <c r="K164" i="48"/>
  <c r="J164" i="48"/>
  <c r="I164" i="48"/>
  <c r="H164" i="48"/>
  <c r="G164" i="48"/>
  <c r="F164" i="48"/>
  <c r="L163" i="48"/>
  <c r="R163" i="48" s="1"/>
  <c r="L162" i="48"/>
  <c r="R162" i="48" s="1"/>
  <c r="L161" i="48"/>
  <c r="R161" i="48" s="1"/>
  <c r="L160" i="48"/>
  <c r="R160" i="48" s="1"/>
  <c r="L159" i="48"/>
  <c r="R159" i="48" s="1"/>
  <c r="K158" i="48"/>
  <c r="J158" i="48"/>
  <c r="I158" i="48"/>
  <c r="H158" i="48"/>
  <c r="G158" i="48"/>
  <c r="F158" i="48"/>
  <c r="L157" i="48"/>
  <c r="R157" i="48" s="1"/>
  <c r="L156" i="48"/>
  <c r="R156" i="48" s="1"/>
  <c r="L155" i="48"/>
  <c r="R155" i="48" s="1"/>
  <c r="L154" i="48"/>
  <c r="R154" i="48" s="1"/>
  <c r="L153" i="48"/>
  <c r="R153" i="48" s="1"/>
  <c r="K152" i="48"/>
  <c r="J152" i="48"/>
  <c r="I152" i="48"/>
  <c r="H152" i="48"/>
  <c r="G152" i="48"/>
  <c r="F152" i="48"/>
  <c r="L151" i="48"/>
  <c r="R151" i="48" s="1"/>
  <c r="L150" i="48"/>
  <c r="R150" i="48" s="1"/>
  <c r="L149" i="48"/>
  <c r="R149" i="48" s="1"/>
  <c r="L148" i="48"/>
  <c r="R148" i="48" s="1"/>
  <c r="L147" i="48"/>
  <c r="R147" i="48" s="1"/>
  <c r="K142" i="48"/>
  <c r="J142" i="48"/>
  <c r="I142" i="48"/>
  <c r="H142" i="48"/>
  <c r="G142" i="48"/>
  <c r="F142" i="48"/>
  <c r="L141" i="48"/>
  <c r="R141" i="48" s="1"/>
  <c r="L140" i="48"/>
  <c r="R140" i="48" s="1"/>
  <c r="L139" i="48"/>
  <c r="R139" i="48" s="1"/>
  <c r="L138" i="48"/>
  <c r="R138" i="48" s="1"/>
  <c r="L137" i="48"/>
  <c r="R137" i="48" s="1"/>
  <c r="K136" i="48"/>
  <c r="J136" i="48"/>
  <c r="I136" i="48"/>
  <c r="H136" i="48"/>
  <c r="G136" i="48"/>
  <c r="F136" i="48"/>
  <c r="L135" i="48"/>
  <c r="R135" i="48" s="1"/>
  <c r="L134" i="48"/>
  <c r="R134" i="48" s="1"/>
  <c r="L133" i="48"/>
  <c r="R133" i="48" s="1"/>
  <c r="L132" i="48"/>
  <c r="R132" i="48" s="1"/>
  <c r="L131" i="48"/>
  <c r="R131" i="48" s="1"/>
  <c r="K130" i="48"/>
  <c r="J130" i="48"/>
  <c r="I130" i="48"/>
  <c r="H130" i="48"/>
  <c r="G130" i="48"/>
  <c r="F130" i="48"/>
  <c r="L129" i="48"/>
  <c r="L128" i="48"/>
  <c r="L127" i="48"/>
  <c r="L126" i="48"/>
  <c r="L125" i="48"/>
  <c r="K120" i="48"/>
  <c r="J120" i="48"/>
  <c r="I120" i="48"/>
  <c r="H120" i="48"/>
  <c r="G120" i="48"/>
  <c r="F120" i="48"/>
  <c r="L119" i="48"/>
  <c r="R119" i="48" s="1"/>
  <c r="L118" i="48"/>
  <c r="R118" i="48" s="1"/>
  <c r="L117" i="48"/>
  <c r="R117" i="48" s="1"/>
  <c r="L116" i="48"/>
  <c r="R116" i="48" s="1"/>
  <c r="L115" i="48"/>
  <c r="R115" i="48" s="1"/>
  <c r="K114" i="48"/>
  <c r="J114" i="48"/>
  <c r="I114" i="48"/>
  <c r="H114" i="48"/>
  <c r="G114" i="48"/>
  <c r="F114" i="48"/>
  <c r="L113" i="48"/>
  <c r="R113" i="48" s="1"/>
  <c r="L112" i="48"/>
  <c r="L111" i="48"/>
  <c r="R111" i="48" s="1"/>
  <c r="L110" i="48"/>
  <c r="R110" i="48" s="1"/>
  <c r="L109" i="48"/>
  <c r="K108" i="48"/>
  <c r="J108" i="48"/>
  <c r="I108" i="48"/>
  <c r="H108" i="48"/>
  <c r="G108" i="48"/>
  <c r="F108" i="48"/>
  <c r="L107" i="48"/>
  <c r="R107" i="48" s="1"/>
  <c r="L106" i="48"/>
  <c r="R106" i="48" s="1"/>
  <c r="L105" i="48"/>
  <c r="R105" i="48" s="1"/>
  <c r="L104" i="48"/>
  <c r="R104" i="48" s="1"/>
  <c r="L103" i="48"/>
  <c r="R103" i="48" s="1"/>
  <c r="K102" i="48"/>
  <c r="J102" i="48"/>
  <c r="I102" i="48"/>
  <c r="H102" i="48"/>
  <c r="G102" i="48"/>
  <c r="F102" i="48"/>
  <c r="L101" i="48"/>
  <c r="R101" i="48" s="1"/>
  <c r="L100" i="48"/>
  <c r="R100" i="48" s="1"/>
  <c r="L99" i="48"/>
  <c r="R99" i="48" s="1"/>
  <c r="L98" i="48"/>
  <c r="R98" i="48" s="1"/>
  <c r="L97" i="48"/>
  <c r="R97" i="48" s="1"/>
  <c r="K92" i="48"/>
  <c r="K94" i="48" s="1"/>
  <c r="J92" i="48"/>
  <c r="J94" i="48" s="1"/>
  <c r="I92" i="48"/>
  <c r="I94" i="48" s="1"/>
  <c r="H92" i="48"/>
  <c r="H94" i="48" s="1"/>
  <c r="G92" i="48"/>
  <c r="G94" i="48" s="1"/>
  <c r="F92" i="48"/>
  <c r="F94" i="48" s="1"/>
  <c r="L91" i="48"/>
  <c r="R91" i="48" s="1"/>
  <c r="L90" i="48"/>
  <c r="R90" i="48" s="1"/>
  <c r="L89" i="48"/>
  <c r="R89" i="48" s="1"/>
  <c r="L88" i="48"/>
  <c r="R88" i="48" s="1"/>
  <c r="L87" i="48"/>
  <c r="R87" i="48" s="1"/>
  <c r="K82" i="48"/>
  <c r="K84" i="48" s="1"/>
  <c r="J82" i="48"/>
  <c r="J84" i="48" s="1"/>
  <c r="I82" i="48"/>
  <c r="I84" i="48" s="1"/>
  <c r="H82" i="48"/>
  <c r="H84" i="48" s="1"/>
  <c r="G82" i="48"/>
  <c r="G84" i="48" s="1"/>
  <c r="F82" i="48"/>
  <c r="F84" i="48" s="1"/>
  <c r="L81" i="48"/>
  <c r="R81" i="48" s="1"/>
  <c r="L80" i="48"/>
  <c r="R80" i="48" s="1"/>
  <c r="L79" i="48"/>
  <c r="L78" i="48"/>
  <c r="R78" i="48" s="1"/>
  <c r="L77" i="48"/>
  <c r="R77" i="48" s="1"/>
  <c r="K48" i="48"/>
  <c r="J48" i="48"/>
  <c r="I48" i="48"/>
  <c r="H48" i="48"/>
  <c r="G48" i="48"/>
  <c r="F48" i="48"/>
  <c r="L47" i="48"/>
  <c r="R47" i="48" s="1"/>
  <c r="L46" i="48"/>
  <c r="R46" i="48" s="1"/>
  <c r="L45" i="48"/>
  <c r="R45" i="48" s="1"/>
  <c r="L44" i="48"/>
  <c r="R44" i="48" s="1"/>
  <c r="L43" i="48"/>
  <c r="R43" i="48" s="1"/>
  <c r="K42" i="48"/>
  <c r="J42" i="48"/>
  <c r="I42" i="48"/>
  <c r="H42" i="48"/>
  <c r="G42" i="48"/>
  <c r="F42" i="48"/>
  <c r="L41" i="48"/>
  <c r="R41" i="48" s="1"/>
  <c r="L40" i="48"/>
  <c r="R40" i="48" s="1"/>
  <c r="L39" i="48"/>
  <c r="R39" i="48" s="1"/>
  <c r="L38" i="48"/>
  <c r="R38" i="48" s="1"/>
  <c r="L37" i="48"/>
  <c r="R37" i="48" s="1"/>
  <c r="K36" i="48"/>
  <c r="J36" i="48"/>
  <c r="J74" i="48" s="1"/>
  <c r="I36" i="48"/>
  <c r="H36" i="48"/>
  <c r="H74" i="48" s="1"/>
  <c r="G36" i="48"/>
  <c r="F36" i="48"/>
  <c r="L35" i="48"/>
  <c r="R35" i="48" s="1"/>
  <c r="L34" i="48"/>
  <c r="R34" i="48" s="1"/>
  <c r="L33" i="48"/>
  <c r="R33" i="48" s="1"/>
  <c r="L32" i="48"/>
  <c r="R32" i="48" s="1"/>
  <c r="L31" i="48"/>
  <c r="R31" i="48" s="1"/>
  <c r="K26" i="48"/>
  <c r="J26" i="48"/>
  <c r="I26" i="48"/>
  <c r="H26" i="48"/>
  <c r="G26" i="48"/>
  <c r="F26" i="48"/>
  <c r="L25" i="48"/>
  <c r="R25" i="48" s="1"/>
  <c r="L24" i="48"/>
  <c r="R24" i="48" s="1"/>
  <c r="L23" i="48"/>
  <c r="R23" i="48" s="1"/>
  <c r="L22" i="48"/>
  <c r="R22" i="48" s="1"/>
  <c r="L21" i="48"/>
  <c r="R21" i="48" s="1"/>
  <c r="K20" i="48"/>
  <c r="J20" i="48"/>
  <c r="I20" i="48"/>
  <c r="H20" i="48"/>
  <c r="G20" i="48"/>
  <c r="F20" i="48"/>
  <c r="L19" i="48"/>
  <c r="R19" i="48" s="1"/>
  <c r="L18" i="48"/>
  <c r="R18" i="48" s="1"/>
  <c r="L17" i="48"/>
  <c r="R17" i="48" s="1"/>
  <c r="L16" i="48"/>
  <c r="R16" i="48" s="1"/>
  <c r="L15" i="48"/>
  <c r="K14" i="48"/>
  <c r="J14" i="48"/>
  <c r="I14" i="48"/>
  <c r="H14" i="48"/>
  <c r="G14" i="48"/>
  <c r="F14" i="48"/>
  <c r="L13" i="48"/>
  <c r="R13" i="48" s="1"/>
  <c r="L12" i="48"/>
  <c r="R12" i="48" s="1"/>
  <c r="L11" i="48"/>
  <c r="R11" i="48" s="1"/>
  <c r="L10" i="48"/>
  <c r="R10" i="48" s="1"/>
  <c r="L9" i="48"/>
  <c r="R9" i="48" s="1"/>
  <c r="O7" i="48"/>
  <c r="L7" i="48"/>
  <c r="K7" i="25" s="1"/>
  <c r="Q204" i="47"/>
  <c r="P204" i="47"/>
  <c r="O204" i="47"/>
  <c r="N204" i="47"/>
  <c r="M204" i="47"/>
  <c r="L204" i="47"/>
  <c r="K204" i="47"/>
  <c r="J204" i="47"/>
  <c r="I204" i="47"/>
  <c r="H204" i="47"/>
  <c r="G204" i="47"/>
  <c r="F204" i="47"/>
  <c r="R203" i="47"/>
  <c r="R202" i="47"/>
  <c r="R201" i="47"/>
  <c r="R200" i="47"/>
  <c r="R199" i="47"/>
  <c r="J199" i="25" s="1"/>
  <c r="Q198" i="47"/>
  <c r="P198" i="47"/>
  <c r="O198" i="47"/>
  <c r="N198" i="47"/>
  <c r="M198" i="47"/>
  <c r="L198" i="47"/>
  <c r="K198" i="47"/>
  <c r="J198" i="47"/>
  <c r="I198" i="47"/>
  <c r="H198" i="47"/>
  <c r="G198" i="47"/>
  <c r="F198" i="47"/>
  <c r="R197" i="47"/>
  <c r="R196" i="47"/>
  <c r="R195" i="47"/>
  <c r="R194" i="47"/>
  <c r="R193" i="47"/>
  <c r="Q192" i="47"/>
  <c r="P192" i="47"/>
  <c r="O192" i="47"/>
  <c r="N192" i="47"/>
  <c r="M192" i="47"/>
  <c r="L192" i="47"/>
  <c r="K192" i="47"/>
  <c r="J192" i="47"/>
  <c r="I192" i="47"/>
  <c r="H192" i="47"/>
  <c r="G192" i="47"/>
  <c r="F192" i="47"/>
  <c r="R191" i="47"/>
  <c r="R190" i="47"/>
  <c r="R189" i="47"/>
  <c r="R188" i="47"/>
  <c r="R187" i="47"/>
  <c r="Q186" i="47"/>
  <c r="P186" i="47"/>
  <c r="O186" i="47"/>
  <c r="N186" i="47"/>
  <c r="M186" i="47"/>
  <c r="L186" i="47"/>
  <c r="K186" i="47"/>
  <c r="J186" i="47"/>
  <c r="I186" i="47"/>
  <c r="H186" i="47"/>
  <c r="G186" i="47"/>
  <c r="F186" i="47"/>
  <c r="R185" i="47"/>
  <c r="R184" i="47"/>
  <c r="R183" i="47"/>
  <c r="R182" i="47"/>
  <c r="R181" i="47"/>
  <c r="J181" i="25" s="1"/>
  <c r="Q180" i="47"/>
  <c r="Q206" i="47" s="1"/>
  <c r="P180" i="47"/>
  <c r="O180" i="47"/>
  <c r="N180" i="47"/>
  <c r="M180" i="47"/>
  <c r="L180" i="47"/>
  <c r="K180" i="47"/>
  <c r="J180" i="47"/>
  <c r="I180" i="47"/>
  <c r="H180" i="47"/>
  <c r="G180" i="47"/>
  <c r="F180" i="47"/>
  <c r="R179" i="47"/>
  <c r="R178" i="47"/>
  <c r="R177" i="47"/>
  <c r="R176" i="47"/>
  <c r="R175" i="47"/>
  <c r="Q170" i="47"/>
  <c r="P170" i="47"/>
  <c r="O170" i="47"/>
  <c r="N170" i="47"/>
  <c r="M170" i="47"/>
  <c r="L170" i="47"/>
  <c r="K170" i="47"/>
  <c r="J170" i="47"/>
  <c r="I170" i="47"/>
  <c r="H170" i="47"/>
  <c r="G170" i="47"/>
  <c r="F170" i="47"/>
  <c r="R169" i="47"/>
  <c r="R168" i="47"/>
  <c r="R167" i="47"/>
  <c r="R166" i="47"/>
  <c r="R165" i="47"/>
  <c r="Q164" i="47"/>
  <c r="P164" i="47"/>
  <c r="O164" i="47"/>
  <c r="N164" i="47"/>
  <c r="M164" i="47"/>
  <c r="L164" i="47"/>
  <c r="K164" i="47"/>
  <c r="J164" i="47"/>
  <c r="I164" i="47"/>
  <c r="H164" i="47"/>
  <c r="G164" i="47"/>
  <c r="F164" i="47"/>
  <c r="R163" i="47"/>
  <c r="R162" i="47"/>
  <c r="R161" i="47"/>
  <c r="R160" i="47"/>
  <c r="R159" i="47"/>
  <c r="Q158" i="47"/>
  <c r="P158" i="47"/>
  <c r="O158" i="47"/>
  <c r="N158" i="47"/>
  <c r="M158" i="47"/>
  <c r="L158" i="47"/>
  <c r="K158" i="47"/>
  <c r="J158" i="47"/>
  <c r="I158" i="47"/>
  <c r="H158" i="47"/>
  <c r="G158" i="47"/>
  <c r="F158" i="47"/>
  <c r="R157" i="47"/>
  <c r="R156" i="47"/>
  <c r="R155" i="47"/>
  <c r="R154" i="47"/>
  <c r="R153" i="47"/>
  <c r="Q152" i="47"/>
  <c r="P152" i="47"/>
  <c r="O152" i="47"/>
  <c r="N152" i="47"/>
  <c r="M152" i="47"/>
  <c r="L152" i="47"/>
  <c r="K152" i="47"/>
  <c r="J152" i="47"/>
  <c r="I152" i="47"/>
  <c r="H152" i="47"/>
  <c r="G152" i="47"/>
  <c r="F152" i="47"/>
  <c r="R151" i="47"/>
  <c r="R150" i="47"/>
  <c r="R149" i="47"/>
  <c r="R148" i="47"/>
  <c r="R147" i="47"/>
  <c r="Q142" i="47"/>
  <c r="P142" i="47"/>
  <c r="O142" i="47"/>
  <c r="N142" i="47"/>
  <c r="M142" i="47"/>
  <c r="L142" i="47"/>
  <c r="K142" i="47"/>
  <c r="J142" i="47"/>
  <c r="I142" i="47"/>
  <c r="H142" i="47"/>
  <c r="G142" i="47"/>
  <c r="F142" i="47"/>
  <c r="R141" i="47"/>
  <c r="R140" i="47"/>
  <c r="R139" i="47"/>
  <c r="R138" i="47"/>
  <c r="R137" i="47"/>
  <c r="Q136" i="47"/>
  <c r="P136" i="47"/>
  <c r="O136" i="47"/>
  <c r="N136" i="47"/>
  <c r="M136" i="47"/>
  <c r="L136" i="47"/>
  <c r="K136" i="47"/>
  <c r="J136" i="47"/>
  <c r="I136" i="47"/>
  <c r="H136" i="47"/>
  <c r="G136" i="47"/>
  <c r="F136" i="47"/>
  <c r="R135" i="47"/>
  <c r="R134" i="47"/>
  <c r="R133" i="47"/>
  <c r="R132" i="47"/>
  <c r="R131" i="47"/>
  <c r="J131" i="25" s="1"/>
  <c r="Q130" i="47"/>
  <c r="P130" i="47"/>
  <c r="O130" i="47"/>
  <c r="N130" i="47"/>
  <c r="M130" i="47"/>
  <c r="L130" i="47"/>
  <c r="K130" i="47"/>
  <c r="J130" i="47"/>
  <c r="I130" i="47"/>
  <c r="H130" i="47"/>
  <c r="G130" i="47"/>
  <c r="F130" i="47"/>
  <c r="R129" i="47"/>
  <c r="R128" i="47"/>
  <c r="R127" i="47"/>
  <c r="R126" i="47"/>
  <c r="R125" i="47"/>
  <c r="Q120" i="47"/>
  <c r="P120" i="47"/>
  <c r="O120" i="47"/>
  <c r="N120" i="47"/>
  <c r="M120" i="47"/>
  <c r="L120" i="47"/>
  <c r="K120" i="47"/>
  <c r="J120" i="47"/>
  <c r="I120" i="47"/>
  <c r="H120" i="47"/>
  <c r="G120" i="47"/>
  <c r="F120" i="47"/>
  <c r="R119" i="47"/>
  <c r="R118" i="47"/>
  <c r="R117" i="47"/>
  <c r="R116" i="47"/>
  <c r="R115" i="47"/>
  <c r="J115" i="25" s="1"/>
  <c r="Q114" i="47"/>
  <c r="P114" i="47"/>
  <c r="O114" i="47"/>
  <c r="N114" i="47"/>
  <c r="M114" i="47"/>
  <c r="L114" i="47"/>
  <c r="K114" i="47"/>
  <c r="J114" i="47"/>
  <c r="I114" i="47"/>
  <c r="H114" i="47"/>
  <c r="G114" i="47"/>
  <c r="F114" i="47"/>
  <c r="R113" i="47"/>
  <c r="R112" i="47"/>
  <c r="R111" i="47"/>
  <c r="R110" i="47"/>
  <c r="R109" i="47"/>
  <c r="Q108" i="47"/>
  <c r="P108" i="47"/>
  <c r="O108" i="47"/>
  <c r="N108" i="47"/>
  <c r="M108" i="47"/>
  <c r="L108" i="47"/>
  <c r="K108" i="47"/>
  <c r="J108" i="47"/>
  <c r="I108" i="47"/>
  <c r="H108" i="47"/>
  <c r="G108" i="47"/>
  <c r="F108" i="47"/>
  <c r="R107" i="47"/>
  <c r="R106" i="47"/>
  <c r="R105" i="47"/>
  <c r="R104" i="47"/>
  <c r="R103" i="47"/>
  <c r="Q102" i="47"/>
  <c r="P102" i="47"/>
  <c r="O102" i="47"/>
  <c r="N102" i="47"/>
  <c r="M102" i="47"/>
  <c r="L102" i="47"/>
  <c r="K102" i="47"/>
  <c r="J102" i="47"/>
  <c r="I102" i="47"/>
  <c r="H102" i="47"/>
  <c r="G102" i="47"/>
  <c r="F102" i="47"/>
  <c r="R101" i="47"/>
  <c r="R100" i="47"/>
  <c r="R99" i="47"/>
  <c r="R98" i="47"/>
  <c r="R97" i="47"/>
  <c r="J97" i="25" s="1"/>
  <c r="Q92" i="47"/>
  <c r="Q94" i="47" s="1"/>
  <c r="P92" i="47"/>
  <c r="P94" i="47" s="1"/>
  <c r="O92" i="47"/>
  <c r="O94" i="47" s="1"/>
  <c r="N92" i="47"/>
  <c r="N94" i="47" s="1"/>
  <c r="M92" i="47"/>
  <c r="M94" i="47" s="1"/>
  <c r="L92" i="47"/>
  <c r="L94" i="47" s="1"/>
  <c r="K92" i="47"/>
  <c r="K94" i="47" s="1"/>
  <c r="J92" i="47"/>
  <c r="J94" i="47" s="1"/>
  <c r="I92" i="47"/>
  <c r="I94" i="47" s="1"/>
  <c r="H92" i="47"/>
  <c r="H94" i="47" s="1"/>
  <c r="G92" i="47"/>
  <c r="G94" i="47" s="1"/>
  <c r="F92" i="47"/>
  <c r="F94" i="47" s="1"/>
  <c r="R91" i="47"/>
  <c r="R90" i="47"/>
  <c r="R89" i="47"/>
  <c r="R88" i="47"/>
  <c r="R87" i="47"/>
  <c r="Q82" i="47"/>
  <c r="Q84" i="47" s="1"/>
  <c r="P82" i="47"/>
  <c r="P84" i="47" s="1"/>
  <c r="O82" i="47"/>
  <c r="O84" i="47" s="1"/>
  <c r="N82" i="47"/>
  <c r="N84" i="47" s="1"/>
  <c r="M82" i="47"/>
  <c r="M84" i="47" s="1"/>
  <c r="L82" i="47"/>
  <c r="L84" i="47" s="1"/>
  <c r="K82" i="47"/>
  <c r="K84" i="47" s="1"/>
  <c r="J82" i="47"/>
  <c r="J84" i="47" s="1"/>
  <c r="I82" i="47"/>
  <c r="I84" i="47" s="1"/>
  <c r="H82" i="47"/>
  <c r="H84" i="47" s="1"/>
  <c r="G82" i="47"/>
  <c r="G84" i="47" s="1"/>
  <c r="F82" i="47"/>
  <c r="F84" i="47" s="1"/>
  <c r="R81" i="47"/>
  <c r="R80" i="47"/>
  <c r="R79" i="47"/>
  <c r="R78" i="47"/>
  <c r="R77" i="47"/>
  <c r="Q72" i="47"/>
  <c r="P72" i="47"/>
  <c r="O72" i="47"/>
  <c r="N72" i="47"/>
  <c r="M72" i="47"/>
  <c r="L72" i="47"/>
  <c r="K72" i="47"/>
  <c r="J72" i="47"/>
  <c r="I72" i="47"/>
  <c r="H72" i="47"/>
  <c r="G72" i="47"/>
  <c r="F72" i="47"/>
  <c r="R71" i="47"/>
  <c r="R70" i="47"/>
  <c r="R69" i="47"/>
  <c r="R68" i="47"/>
  <c r="R67" i="47"/>
  <c r="Q66" i="47"/>
  <c r="P66" i="47"/>
  <c r="O66" i="47"/>
  <c r="N66" i="47"/>
  <c r="M66" i="47"/>
  <c r="L66" i="47"/>
  <c r="K66" i="47"/>
  <c r="J66" i="47"/>
  <c r="I66" i="47"/>
  <c r="H66" i="47"/>
  <c r="G66" i="47"/>
  <c r="F66" i="47"/>
  <c r="R65" i="47"/>
  <c r="R64" i="47"/>
  <c r="R63" i="47"/>
  <c r="R62" i="47"/>
  <c r="R61" i="47"/>
  <c r="Q48" i="47"/>
  <c r="P48" i="47"/>
  <c r="O48" i="47"/>
  <c r="N48" i="47"/>
  <c r="M48" i="47"/>
  <c r="L48" i="47"/>
  <c r="K48" i="47"/>
  <c r="J48" i="47"/>
  <c r="I48" i="47"/>
  <c r="H48" i="47"/>
  <c r="G48" i="47"/>
  <c r="F48" i="47"/>
  <c r="R47" i="47"/>
  <c r="R46" i="47"/>
  <c r="R45" i="47"/>
  <c r="R44" i="47"/>
  <c r="R43" i="47"/>
  <c r="Q42" i="47"/>
  <c r="P42" i="47"/>
  <c r="O42" i="47"/>
  <c r="N42" i="47"/>
  <c r="M42" i="47"/>
  <c r="L42" i="47"/>
  <c r="K42" i="47"/>
  <c r="J42" i="47"/>
  <c r="I42" i="47"/>
  <c r="H42" i="47"/>
  <c r="G42" i="47"/>
  <c r="F42" i="47"/>
  <c r="R41" i="47"/>
  <c r="R40" i="47"/>
  <c r="R39" i="47"/>
  <c r="R38" i="47"/>
  <c r="R37" i="47"/>
  <c r="J37" i="25" s="1"/>
  <c r="Q36" i="47"/>
  <c r="P36" i="47"/>
  <c r="O36" i="47"/>
  <c r="N36" i="47"/>
  <c r="M36" i="47"/>
  <c r="L36" i="47"/>
  <c r="K36" i="47"/>
  <c r="J36" i="47"/>
  <c r="I36" i="47"/>
  <c r="H36" i="47"/>
  <c r="G36" i="47"/>
  <c r="F36" i="47"/>
  <c r="R35" i="47"/>
  <c r="R34" i="47"/>
  <c r="R33" i="47"/>
  <c r="R32" i="47"/>
  <c r="R31" i="47"/>
  <c r="Q26" i="47"/>
  <c r="P26" i="47"/>
  <c r="O26" i="47"/>
  <c r="N26" i="47"/>
  <c r="M26" i="47"/>
  <c r="L26" i="47"/>
  <c r="K26" i="47"/>
  <c r="J26" i="47"/>
  <c r="I26" i="47"/>
  <c r="H26" i="47"/>
  <c r="G26" i="47"/>
  <c r="F26" i="47"/>
  <c r="R25" i="47"/>
  <c r="R24" i="47"/>
  <c r="R23" i="47"/>
  <c r="R22" i="47"/>
  <c r="R21" i="47"/>
  <c r="Q20" i="47"/>
  <c r="P20" i="47"/>
  <c r="O20" i="47"/>
  <c r="N20" i="47"/>
  <c r="M20" i="47"/>
  <c r="L20" i="47"/>
  <c r="K20" i="47"/>
  <c r="J20" i="47"/>
  <c r="I20" i="47"/>
  <c r="H20" i="47"/>
  <c r="G20" i="47"/>
  <c r="F20" i="47"/>
  <c r="R19" i="47"/>
  <c r="R18" i="47"/>
  <c r="R17" i="47"/>
  <c r="R16" i="47"/>
  <c r="R15" i="47"/>
  <c r="J15" i="25" s="1"/>
  <c r="Q14" i="47"/>
  <c r="P14" i="47"/>
  <c r="O14" i="47"/>
  <c r="N14" i="47"/>
  <c r="M14" i="47"/>
  <c r="L14" i="47"/>
  <c r="K14" i="47"/>
  <c r="J14" i="47"/>
  <c r="I14" i="47"/>
  <c r="H14" i="47"/>
  <c r="G14" i="47"/>
  <c r="F14" i="47"/>
  <c r="R13" i="47"/>
  <c r="R12" i="47"/>
  <c r="R11" i="47"/>
  <c r="R10" i="47"/>
  <c r="R9" i="47"/>
  <c r="J9" i="25" s="1"/>
  <c r="U7" i="47"/>
  <c r="R7" i="47"/>
  <c r="J7" i="25" s="1"/>
  <c r="Q204" i="46"/>
  <c r="P204" i="46"/>
  <c r="O204" i="46"/>
  <c r="N204" i="46"/>
  <c r="M204" i="46"/>
  <c r="L204" i="46"/>
  <c r="K204" i="46"/>
  <c r="J204" i="46"/>
  <c r="I204" i="46"/>
  <c r="H204" i="46"/>
  <c r="G204" i="46"/>
  <c r="F204" i="46"/>
  <c r="R203" i="46"/>
  <c r="R202" i="46"/>
  <c r="R201" i="46"/>
  <c r="R200" i="46"/>
  <c r="R199" i="46"/>
  <c r="Q198" i="46"/>
  <c r="P198" i="46"/>
  <c r="O198" i="46"/>
  <c r="N198" i="46"/>
  <c r="M198" i="46"/>
  <c r="L198" i="46"/>
  <c r="K198" i="46"/>
  <c r="J198" i="46"/>
  <c r="I198" i="46"/>
  <c r="H198" i="46"/>
  <c r="G198" i="46"/>
  <c r="F198" i="46"/>
  <c r="R197" i="46"/>
  <c r="R196" i="46"/>
  <c r="R195" i="46"/>
  <c r="R194" i="46"/>
  <c r="R193" i="46"/>
  <c r="Q192" i="46"/>
  <c r="P192" i="46"/>
  <c r="O192" i="46"/>
  <c r="N192" i="46"/>
  <c r="M192" i="46"/>
  <c r="L192" i="46"/>
  <c r="K192" i="46"/>
  <c r="J192" i="46"/>
  <c r="I192" i="46"/>
  <c r="H192" i="46"/>
  <c r="G192" i="46"/>
  <c r="F192" i="46"/>
  <c r="R191" i="46"/>
  <c r="I191" i="25" s="1"/>
  <c r="R190" i="46"/>
  <c r="R189" i="46"/>
  <c r="R188" i="46"/>
  <c r="R187" i="46"/>
  <c r="Q186" i="46"/>
  <c r="P186" i="46"/>
  <c r="O186" i="46"/>
  <c r="N186" i="46"/>
  <c r="M186" i="46"/>
  <c r="L186" i="46"/>
  <c r="K186" i="46"/>
  <c r="J186" i="46"/>
  <c r="I186" i="46"/>
  <c r="H186" i="46"/>
  <c r="G186" i="46"/>
  <c r="F186" i="46"/>
  <c r="R185" i="46"/>
  <c r="R184" i="46"/>
  <c r="R183" i="46"/>
  <c r="R182" i="46"/>
  <c r="R181" i="46"/>
  <c r="Q180" i="46"/>
  <c r="P180" i="46"/>
  <c r="P206" i="46" s="1"/>
  <c r="O180" i="46"/>
  <c r="N180" i="46"/>
  <c r="M180" i="46"/>
  <c r="M206" i="46" s="1"/>
  <c r="L180" i="46"/>
  <c r="K180" i="46"/>
  <c r="J180" i="46"/>
  <c r="I180" i="46"/>
  <c r="H180" i="46"/>
  <c r="G180" i="46"/>
  <c r="F180" i="46"/>
  <c r="R179" i="46"/>
  <c r="R178" i="46"/>
  <c r="R177" i="46"/>
  <c r="R176" i="46"/>
  <c r="R175" i="46"/>
  <c r="Q170" i="46"/>
  <c r="P170" i="46"/>
  <c r="O170" i="46"/>
  <c r="N170" i="46"/>
  <c r="M170" i="46"/>
  <c r="L170" i="46"/>
  <c r="K170" i="46"/>
  <c r="J170" i="46"/>
  <c r="I170" i="46"/>
  <c r="H170" i="46"/>
  <c r="G170" i="46"/>
  <c r="F170" i="46"/>
  <c r="R169" i="46"/>
  <c r="R168" i="46"/>
  <c r="R167" i="46"/>
  <c r="R166" i="46"/>
  <c r="R165" i="46"/>
  <c r="Q164" i="46"/>
  <c r="P164" i="46"/>
  <c r="O164" i="46"/>
  <c r="N164" i="46"/>
  <c r="M164" i="46"/>
  <c r="L164" i="46"/>
  <c r="K164" i="46"/>
  <c r="J164" i="46"/>
  <c r="I164" i="46"/>
  <c r="H164" i="46"/>
  <c r="G164" i="46"/>
  <c r="F164" i="46"/>
  <c r="R163" i="46"/>
  <c r="R162" i="46"/>
  <c r="R161" i="46"/>
  <c r="R160" i="46"/>
  <c r="R159" i="46"/>
  <c r="Q158" i="46"/>
  <c r="P158" i="46"/>
  <c r="O158" i="46"/>
  <c r="N158" i="46"/>
  <c r="M158" i="46"/>
  <c r="L158" i="46"/>
  <c r="K158" i="46"/>
  <c r="J158" i="46"/>
  <c r="I158" i="46"/>
  <c r="H158" i="46"/>
  <c r="G158" i="46"/>
  <c r="F158" i="46"/>
  <c r="R157" i="46"/>
  <c r="R156" i="46"/>
  <c r="R155" i="46"/>
  <c r="R154" i="46"/>
  <c r="R153" i="46"/>
  <c r="Q152" i="46"/>
  <c r="P152" i="46"/>
  <c r="O152" i="46"/>
  <c r="N152" i="46"/>
  <c r="M152" i="46"/>
  <c r="L152" i="46"/>
  <c r="K152" i="46"/>
  <c r="J152" i="46"/>
  <c r="I152" i="46"/>
  <c r="H152" i="46"/>
  <c r="G152" i="46"/>
  <c r="F152" i="46"/>
  <c r="R151" i="46"/>
  <c r="R150" i="46"/>
  <c r="R149" i="46"/>
  <c r="R148" i="46"/>
  <c r="R147" i="46"/>
  <c r="Q142" i="46"/>
  <c r="P142" i="46"/>
  <c r="O142" i="46"/>
  <c r="N142" i="46"/>
  <c r="M142" i="46"/>
  <c r="L142" i="46"/>
  <c r="K142" i="46"/>
  <c r="J142" i="46"/>
  <c r="I142" i="46"/>
  <c r="H142" i="46"/>
  <c r="G142" i="46"/>
  <c r="F142" i="46"/>
  <c r="R141" i="46"/>
  <c r="R140" i="46"/>
  <c r="R139" i="46"/>
  <c r="R138" i="46"/>
  <c r="R137" i="46"/>
  <c r="Q136" i="46"/>
  <c r="P136" i="46"/>
  <c r="O136" i="46"/>
  <c r="N136" i="46"/>
  <c r="M136" i="46"/>
  <c r="L136" i="46"/>
  <c r="K136" i="46"/>
  <c r="J136" i="46"/>
  <c r="I136" i="46"/>
  <c r="H136" i="46"/>
  <c r="G136" i="46"/>
  <c r="F136" i="46"/>
  <c r="R135" i="46"/>
  <c r="R134" i="46"/>
  <c r="R133" i="46"/>
  <c r="R132" i="46"/>
  <c r="R131" i="46"/>
  <c r="Q130" i="46"/>
  <c r="P130" i="46"/>
  <c r="O130" i="46"/>
  <c r="N130" i="46"/>
  <c r="M130" i="46"/>
  <c r="L130" i="46"/>
  <c r="K130" i="46"/>
  <c r="J130" i="46"/>
  <c r="I130" i="46"/>
  <c r="H130" i="46"/>
  <c r="G130" i="46"/>
  <c r="F130" i="46"/>
  <c r="R129" i="46"/>
  <c r="R128" i="46"/>
  <c r="R127" i="46"/>
  <c r="R126" i="46"/>
  <c r="R125" i="46"/>
  <c r="Q120" i="46"/>
  <c r="P120" i="46"/>
  <c r="O120" i="46"/>
  <c r="N120" i="46"/>
  <c r="M120" i="46"/>
  <c r="L120" i="46"/>
  <c r="K120" i="46"/>
  <c r="J120" i="46"/>
  <c r="I120" i="46"/>
  <c r="H120" i="46"/>
  <c r="G120" i="46"/>
  <c r="F120" i="46"/>
  <c r="R119" i="46"/>
  <c r="R118" i="46"/>
  <c r="R117" i="46"/>
  <c r="R116" i="46"/>
  <c r="R115" i="46"/>
  <c r="Q114" i="46"/>
  <c r="P114" i="46"/>
  <c r="O114" i="46"/>
  <c r="N114" i="46"/>
  <c r="M114" i="46"/>
  <c r="L114" i="46"/>
  <c r="K114" i="46"/>
  <c r="J114" i="46"/>
  <c r="I114" i="46"/>
  <c r="H114" i="46"/>
  <c r="G114" i="46"/>
  <c r="F114" i="46"/>
  <c r="R113" i="46"/>
  <c r="R112" i="46"/>
  <c r="R111" i="46"/>
  <c r="R110" i="46"/>
  <c r="R109" i="46"/>
  <c r="Q108" i="46"/>
  <c r="P108" i="46"/>
  <c r="O108" i="46"/>
  <c r="N108" i="46"/>
  <c r="M108" i="46"/>
  <c r="L108" i="46"/>
  <c r="K108" i="46"/>
  <c r="J108" i="46"/>
  <c r="I108" i="46"/>
  <c r="H108" i="46"/>
  <c r="G108" i="46"/>
  <c r="F108" i="46"/>
  <c r="R107" i="46"/>
  <c r="R106" i="46"/>
  <c r="R105" i="46"/>
  <c r="R104" i="46"/>
  <c r="R103" i="46"/>
  <c r="Q102" i="46"/>
  <c r="P102" i="46"/>
  <c r="O102" i="46"/>
  <c r="N102" i="46"/>
  <c r="M102" i="46"/>
  <c r="L102" i="46"/>
  <c r="K102" i="46"/>
  <c r="J102" i="46"/>
  <c r="I102" i="46"/>
  <c r="H102" i="46"/>
  <c r="G102" i="46"/>
  <c r="F102" i="46"/>
  <c r="R101" i="46"/>
  <c r="R100" i="46"/>
  <c r="R99" i="46"/>
  <c r="R98" i="46"/>
  <c r="R97" i="46"/>
  <c r="Q92" i="46"/>
  <c r="Q94" i="46" s="1"/>
  <c r="P92" i="46"/>
  <c r="P94" i="46" s="1"/>
  <c r="O92" i="46"/>
  <c r="O94" i="46" s="1"/>
  <c r="N92" i="46"/>
  <c r="N94" i="46" s="1"/>
  <c r="M92" i="46"/>
  <c r="M94" i="46" s="1"/>
  <c r="L92" i="46"/>
  <c r="L94" i="46" s="1"/>
  <c r="K92" i="46"/>
  <c r="K94" i="46" s="1"/>
  <c r="J92" i="46"/>
  <c r="J94" i="46" s="1"/>
  <c r="I92" i="46"/>
  <c r="I94" i="46" s="1"/>
  <c r="H92" i="46"/>
  <c r="H94" i="46" s="1"/>
  <c r="G92" i="46"/>
  <c r="G94" i="46" s="1"/>
  <c r="F92" i="46"/>
  <c r="F94" i="46" s="1"/>
  <c r="R91" i="46"/>
  <c r="R90" i="46"/>
  <c r="R89" i="46"/>
  <c r="R88" i="46"/>
  <c r="R87" i="46"/>
  <c r="Q82" i="46"/>
  <c r="Q84" i="46" s="1"/>
  <c r="P82" i="46"/>
  <c r="P84" i="46" s="1"/>
  <c r="O82" i="46"/>
  <c r="O84" i="46" s="1"/>
  <c r="N82" i="46"/>
  <c r="N84" i="46" s="1"/>
  <c r="M82" i="46"/>
  <c r="M84" i="46" s="1"/>
  <c r="L82" i="46"/>
  <c r="L84" i="46" s="1"/>
  <c r="K82" i="46"/>
  <c r="K84" i="46" s="1"/>
  <c r="J82" i="46"/>
  <c r="J84" i="46" s="1"/>
  <c r="I82" i="46"/>
  <c r="I84" i="46" s="1"/>
  <c r="H82" i="46"/>
  <c r="H84" i="46" s="1"/>
  <c r="G82" i="46"/>
  <c r="G84" i="46" s="1"/>
  <c r="F82" i="46"/>
  <c r="F84" i="46" s="1"/>
  <c r="R81" i="46"/>
  <c r="R80" i="46"/>
  <c r="R79" i="46"/>
  <c r="R78" i="46"/>
  <c r="R77" i="46"/>
  <c r="Q72" i="46"/>
  <c r="P72" i="46"/>
  <c r="O72" i="46"/>
  <c r="N72" i="46"/>
  <c r="M72" i="46"/>
  <c r="L72" i="46"/>
  <c r="K72" i="46"/>
  <c r="J72" i="46"/>
  <c r="I72" i="46"/>
  <c r="H72" i="46"/>
  <c r="G72" i="46"/>
  <c r="F72" i="46"/>
  <c r="R71" i="46"/>
  <c r="R70" i="46"/>
  <c r="R69" i="46"/>
  <c r="R68" i="46"/>
  <c r="R67" i="46"/>
  <c r="Q66" i="46"/>
  <c r="P66" i="46"/>
  <c r="O66" i="46"/>
  <c r="N66" i="46"/>
  <c r="M66" i="46"/>
  <c r="L66" i="46"/>
  <c r="K66" i="46"/>
  <c r="J66" i="46"/>
  <c r="I66" i="46"/>
  <c r="H66" i="46"/>
  <c r="G66" i="46"/>
  <c r="F66" i="46"/>
  <c r="R65" i="46"/>
  <c r="R64" i="46"/>
  <c r="R63" i="46"/>
  <c r="R62" i="46"/>
  <c r="R61" i="46"/>
  <c r="Q48" i="46"/>
  <c r="P48" i="46"/>
  <c r="O48" i="46"/>
  <c r="N48" i="46"/>
  <c r="M48" i="46"/>
  <c r="L48" i="46"/>
  <c r="K48" i="46"/>
  <c r="J48" i="46"/>
  <c r="I48" i="46"/>
  <c r="H48" i="46"/>
  <c r="G48" i="46"/>
  <c r="F48" i="46"/>
  <c r="R47" i="46"/>
  <c r="R46" i="46"/>
  <c r="R45" i="46"/>
  <c r="R44" i="46"/>
  <c r="R43" i="46"/>
  <c r="Q42" i="46"/>
  <c r="P42" i="46"/>
  <c r="O42" i="46"/>
  <c r="N42" i="46"/>
  <c r="M42" i="46"/>
  <c r="L42" i="46"/>
  <c r="K42" i="46"/>
  <c r="J42" i="46"/>
  <c r="I42" i="46"/>
  <c r="H42" i="46"/>
  <c r="G42" i="46"/>
  <c r="F42" i="46"/>
  <c r="R41" i="46"/>
  <c r="R40" i="46"/>
  <c r="R39" i="46"/>
  <c r="R38" i="46"/>
  <c r="R37" i="46"/>
  <c r="Q36" i="46"/>
  <c r="P36" i="46"/>
  <c r="O36" i="46"/>
  <c r="O74" i="46" s="1"/>
  <c r="N36" i="46"/>
  <c r="M36" i="46"/>
  <c r="L36" i="46"/>
  <c r="K36" i="46"/>
  <c r="J36" i="46"/>
  <c r="I36" i="46"/>
  <c r="H36" i="46"/>
  <c r="G36" i="46"/>
  <c r="G74" i="46" s="1"/>
  <c r="F36" i="46"/>
  <c r="R35" i="46"/>
  <c r="R34" i="46"/>
  <c r="R33" i="46"/>
  <c r="R32" i="46"/>
  <c r="R31" i="46"/>
  <c r="Q26" i="46"/>
  <c r="P26" i="46"/>
  <c r="O26" i="46"/>
  <c r="N26" i="46"/>
  <c r="M26" i="46"/>
  <c r="L26" i="46"/>
  <c r="K26" i="46"/>
  <c r="J26" i="46"/>
  <c r="I26" i="46"/>
  <c r="H26" i="46"/>
  <c r="G26" i="46"/>
  <c r="F26" i="46"/>
  <c r="R25" i="46"/>
  <c r="R24" i="46"/>
  <c r="R23" i="46"/>
  <c r="R22" i="46"/>
  <c r="R21" i="46"/>
  <c r="Q20" i="46"/>
  <c r="P20" i="46"/>
  <c r="O20" i="46"/>
  <c r="N20" i="46"/>
  <c r="M20" i="46"/>
  <c r="L20" i="46"/>
  <c r="K20" i="46"/>
  <c r="J20" i="46"/>
  <c r="I20" i="46"/>
  <c r="H20" i="46"/>
  <c r="G20" i="46"/>
  <c r="F20" i="46"/>
  <c r="R19" i="46"/>
  <c r="R18" i="46"/>
  <c r="R17" i="46"/>
  <c r="R16" i="46"/>
  <c r="R15" i="46"/>
  <c r="Q14" i="46"/>
  <c r="P14" i="46"/>
  <c r="O14" i="46"/>
  <c r="O28" i="46" s="1"/>
  <c r="N14" i="46"/>
  <c r="N28" i="46" s="1"/>
  <c r="M14" i="46"/>
  <c r="L14" i="46"/>
  <c r="K14" i="46"/>
  <c r="J14" i="46"/>
  <c r="I14" i="46"/>
  <c r="H14" i="46"/>
  <c r="G14" i="46"/>
  <c r="G28" i="46" s="1"/>
  <c r="F14" i="46"/>
  <c r="F28" i="46" s="1"/>
  <c r="R13" i="46"/>
  <c r="R12" i="46"/>
  <c r="R11" i="46"/>
  <c r="R10" i="46"/>
  <c r="R9" i="46"/>
  <c r="U7" i="46"/>
  <c r="R7" i="46"/>
  <c r="I7" i="25" s="1"/>
  <c r="Q204" i="45"/>
  <c r="P204" i="45"/>
  <c r="O204" i="45"/>
  <c r="N204" i="45"/>
  <c r="M204" i="45"/>
  <c r="L204" i="45"/>
  <c r="K204" i="45"/>
  <c r="J204" i="45"/>
  <c r="I204" i="45"/>
  <c r="H204" i="45"/>
  <c r="G204" i="45"/>
  <c r="F204" i="45"/>
  <c r="R203" i="45"/>
  <c r="R202" i="45"/>
  <c r="R201" i="45"/>
  <c r="R200" i="45"/>
  <c r="R199" i="45"/>
  <c r="Q198" i="45"/>
  <c r="P198" i="45"/>
  <c r="O198" i="45"/>
  <c r="N198" i="45"/>
  <c r="M198" i="45"/>
  <c r="L198" i="45"/>
  <c r="K198" i="45"/>
  <c r="J198" i="45"/>
  <c r="I198" i="45"/>
  <c r="H198" i="45"/>
  <c r="G198" i="45"/>
  <c r="F198" i="45"/>
  <c r="R197" i="45"/>
  <c r="R196" i="45"/>
  <c r="R195" i="45"/>
  <c r="R194" i="45"/>
  <c r="R193" i="45"/>
  <c r="Q192" i="45"/>
  <c r="P192" i="45"/>
  <c r="O192" i="45"/>
  <c r="N192" i="45"/>
  <c r="M192" i="45"/>
  <c r="L192" i="45"/>
  <c r="K192" i="45"/>
  <c r="J192" i="45"/>
  <c r="I192" i="45"/>
  <c r="H192" i="45"/>
  <c r="G192" i="45"/>
  <c r="F192" i="45"/>
  <c r="R191" i="45"/>
  <c r="R190" i="45"/>
  <c r="R189" i="45"/>
  <c r="R188" i="45"/>
  <c r="R187" i="45"/>
  <c r="Q186" i="45"/>
  <c r="P186" i="45"/>
  <c r="O186" i="45"/>
  <c r="N186" i="45"/>
  <c r="M186" i="45"/>
  <c r="L186" i="45"/>
  <c r="K186" i="45"/>
  <c r="J186" i="45"/>
  <c r="I186" i="45"/>
  <c r="H186" i="45"/>
  <c r="G186" i="45"/>
  <c r="F186" i="45"/>
  <c r="R185" i="45"/>
  <c r="R184" i="45"/>
  <c r="R183" i="45"/>
  <c r="R182" i="45"/>
  <c r="R181" i="45"/>
  <c r="Q180" i="45"/>
  <c r="Q206" i="45" s="1"/>
  <c r="P180" i="45"/>
  <c r="O180" i="45"/>
  <c r="N180" i="45"/>
  <c r="M180" i="45"/>
  <c r="L180" i="45"/>
  <c r="K180" i="45"/>
  <c r="J180" i="45"/>
  <c r="I180" i="45"/>
  <c r="H180" i="45"/>
  <c r="G180" i="45"/>
  <c r="F180" i="45"/>
  <c r="R179" i="45"/>
  <c r="R178" i="45"/>
  <c r="R177" i="45"/>
  <c r="R176" i="45"/>
  <c r="R175" i="45"/>
  <c r="Q170" i="45"/>
  <c r="P170" i="45"/>
  <c r="O170" i="45"/>
  <c r="N170" i="45"/>
  <c r="M170" i="45"/>
  <c r="L170" i="45"/>
  <c r="K170" i="45"/>
  <c r="J170" i="45"/>
  <c r="I170" i="45"/>
  <c r="H170" i="45"/>
  <c r="G170" i="45"/>
  <c r="F170" i="45"/>
  <c r="R169" i="45"/>
  <c r="R168" i="45"/>
  <c r="R167" i="45"/>
  <c r="R166" i="45"/>
  <c r="R165" i="45"/>
  <c r="Q164" i="45"/>
  <c r="P164" i="45"/>
  <c r="O164" i="45"/>
  <c r="N164" i="45"/>
  <c r="M164" i="45"/>
  <c r="L164" i="45"/>
  <c r="K164" i="45"/>
  <c r="J164" i="45"/>
  <c r="I164" i="45"/>
  <c r="H164" i="45"/>
  <c r="G164" i="45"/>
  <c r="F164" i="45"/>
  <c r="R163" i="45"/>
  <c r="R162" i="45"/>
  <c r="R161" i="45"/>
  <c r="R160" i="45"/>
  <c r="R159" i="45"/>
  <c r="Q158" i="45"/>
  <c r="P158" i="45"/>
  <c r="O158" i="45"/>
  <c r="N158" i="45"/>
  <c r="M158" i="45"/>
  <c r="L158" i="45"/>
  <c r="K158" i="45"/>
  <c r="J158" i="45"/>
  <c r="I158" i="45"/>
  <c r="H158" i="45"/>
  <c r="G158" i="45"/>
  <c r="F158" i="45"/>
  <c r="R157" i="45"/>
  <c r="R156" i="45"/>
  <c r="R155" i="45"/>
  <c r="R154" i="45"/>
  <c r="R153" i="45"/>
  <c r="Q152" i="45"/>
  <c r="P152" i="45"/>
  <c r="O152" i="45"/>
  <c r="N152" i="45"/>
  <c r="M152" i="45"/>
  <c r="L152" i="45"/>
  <c r="K152" i="45"/>
  <c r="J152" i="45"/>
  <c r="I152" i="45"/>
  <c r="H152" i="45"/>
  <c r="G152" i="45"/>
  <c r="F152" i="45"/>
  <c r="R151" i="45"/>
  <c r="R150" i="45"/>
  <c r="R149" i="45"/>
  <c r="R148" i="45"/>
  <c r="R147" i="45"/>
  <c r="Q142" i="45"/>
  <c r="P142" i="45"/>
  <c r="O142" i="45"/>
  <c r="N142" i="45"/>
  <c r="M142" i="45"/>
  <c r="L142" i="45"/>
  <c r="K142" i="45"/>
  <c r="J142" i="45"/>
  <c r="I142" i="45"/>
  <c r="H142" i="45"/>
  <c r="G142" i="45"/>
  <c r="F142" i="45"/>
  <c r="R141" i="45"/>
  <c r="R140" i="45"/>
  <c r="R139" i="45"/>
  <c r="R138" i="45"/>
  <c r="R137" i="45"/>
  <c r="Q136" i="45"/>
  <c r="P136" i="45"/>
  <c r="O136" i="45"/>
  <c r="N136" i="45"/>
  <c r="M136" i="45"/>
  <c r="L136" i="45"/>
  <c r="K136" i="45"/>
  <c r="J136" i="45"/>
  <c r="I136" i="45"/>
  <c r="H136" i="45"/>
  <c r="G136" i="45"/>
  <c r="F136" i="45"/>
  <c r="R135" i="45"/>
  <c r="R134" i="45"/>
  <c r="R133" i="45"/>
  <c r="R132" i="45"/>
  <c r="R131" i="45"/>
  <c r="Q130" i="45"/>
  <c r="P130" i="45"/>
  <c r="O130" i="45"/>
  <c r="N130" i="45"/>
  <c r="M130" i="45"/>
  <c r="L130" i="45"/>
  <c r="K130" i="45"/>
  <c r="J130" i="45"/>
  <c r="I130" i="45"/>
  <c r="H130" i="45"/>
  <c r="G130" i="45"/>
  <c r="F130" i="45"/>
  <c r="R129" i="45"/>
  <c r="R128" i="45"/>
  <c r="R127" i="45"/>
  <c r="R126" i="45"/>
  <c r="R125" i="45"/>
  <c r="Q120" i="45"/>
  <c r="P120" i="45"/>
  <c r="O120" i="45"/>
  <c r="N120" i="45"/>
  <c r="M120" i="45"/>
  <c r="L120" i="45"/>
  <c r="K120" i="45"/>
  <c r="J120" i="45"/>
  <c r="I120" i="45"/>
  <c r="H120" i="45"/>
  <c r="G120" i="45"/>
  <c r="F120" i="45"/>
  <c r="R119" i="45"/>
  <c r="R118" i="45"/>
  <c r="R117" i="45"/>
  <c r="R116" i="45"/>
  <c r="R115" i="45"/>
  <c r="Q114" i="45"/>
  <c r="P114" i="45"/>
  <c r="O114" i="45"/>
  <c r="N114" i="45"/>
  <c r="M114" i="45"/>
  <c r="L114" i="45"/>
  <c r="K114" i="45"/>
  <c r="J114" i="45"/>
  <c r="I114" i="45"/>
  <c r="H114" i="45"/>
  <c r="G114" i="45"/>
  <c r="F114" i="45"/>
  <c r="R113" i="45"/>
  <c r="R112" i="45"/>
  <c r="R111" i="45"/>
  <c r="R110" i="45"/>
  <c r="R109" i="45"/>
  <c r="Q108" i="45"/>
  <c r="P108" i="45"/>
  <c r="O108" i="45"/>
  <c r="N108" i="45"/>
  <c r="M108" i="45"/>
  <c r="L108" i="45"/>
  <c r="K108" i="45"/>
  <c r="J108" i="45"/>
  <c r="I108" i="45"/>
  <c r="H108" i="45"/>
  <c r="G108" i="45"/>
  <c r="F108" i="45"/>
  <c r="R107" i="45"/>
  <c r="R106" i="45"/>
  <c r="R105" i="45"/>
  <c r="R104" i="45"/>
  <c r="R103" i="45"/>
  <c r="Q102" i="45"/>
  <c r="P102" i="45"/>
  <c r="O102" i="45"/>
  <c r="N102" i="45"/>
  <c r="M102" i="45"/>
  <c r="L102" i="45"/>
  <c r="K102" i="45"/>
  <c r="J102" i="45"/>
  <c r="I102" i="45"/>
  <c r="H102" i="45"/>
  <c r="G102" i="45"/>
  <c r="F102" i="45"/>
  <c r="R101" i="45"/>
  <c r="R100" i="45"/>
  <c r="R99" i="45"/>
  <c r="R98" i="45"/>
  <c r="R97" i="45"/>
  <c r="Q92" i="45"/>
  <c r="Q94" i="45" s="1"/>
  <c r="P92" i="45"/>
  <c r="P94" i="45" s="1"/>
  <c r="O92" i="45"/>
  <c r="O94" i="45" s="1"/>
  <c r="N92" i="45"/>
  <c r="N94" i="45" s="1"/>
  <c r="M92" i="45"/>
  <c r="M94" i="45" s="1"/>
  <c r="L92" i="45"/>
  <c r="L94" i="45" s="1"/>
  <c r="K92" i="45"/>
  <c r="K94" i="45" s="1"/>
  <c r="J92" i="45"/>
  <c r="J94" i="45" s="1"/>
  <c r="I92" i="45"/>
  <c r="I94" i="45" s="1"/>
  <c r="H92" i="45"/>
  <c r="H94" i="45" s="1"/>
  <c r="G92" i="45"/>
  <c r="G94" i="45" s="1"/>
  <c r="F92" i="45"/>
  <c r="F94" i="45" s="1"/>
  <c r="R91" i="45"/>
  <c r="R90" i="45"/>
  <c r="R89" i="45"/>
  <c r="R88" i="45"/>
  <c r="R87" i="45"/>
  <c r="Q82" i="45"/>
  <c r="Q84" i="45" s="1"/>
  <c r="P82" i="45"/>
  <c r="P84" i="45" s="1"/>
  <c r="O82" i="45"/>
  <c r="O84" i="45" s="1"/>
  <c r="N82" i="45"/>
  <c r="N84" i="45" s="1"/>
  <c r="M82" i="45"/>
  <c r="M84" i="45" s="1"/>
  <c r="L82" i="45"/>
  <c r="L84" i="45" s="1"/>
  <c r="K82" i="45"/>
  <c r="K84" i="45" s="1"/>
  <c r="J82" i="45"/>
  <c r="J84" i="45" s="1"/>
  <c r="I82" i="45"/>
  <c r="I84" i="45" s="1"/>
  <c r="H82" i="45"/>
  <c r="H84" i="45" s="1"/>
  <c r="G82" i="45"/>
  <c r="G84" i="45" s="1"/>
  <c r="F82" i="45"/>
  <c r="F84" i="45" s="1"/>
  <c r="R81" i="45"/>
  <c r="R80" i="45"/>
  <c r="R79" i="45"/>
  <c r="R78" i="45"/>
  <c r="R77" i="45"/>
  <c r="Q72" i="45"/>
  <c r="P72" i="45"/>
  <c r="O72" i="45"/>
  <c r="N72" i="45"/>
  <c r="M72" i="45"/>
  <c r="L72" i="45"/>
  <c r="K72" i="45"/>
  <c r="J72" i="45"/>
  <c r="I72" i="45"/>
  <c r="H72" i="45"/>
  <c r="G72" i="45"/>
  <c r="F72" i="45"/>
  <c r="R71" i="45"/>
  <c r="R70" i="45"/>
  <c r="R69" i="45"/>
  <c r="R68" i="45"/>
  <c r="R67" i="45"/>
  <c r="Q66" i="45"/>
  <c r="P66" i="45"/>
  <c r="O66" i="45"/>
  <c r="N66" i="45"/>
  <c r="M66" i="45"/>
  <c r="L66" i="45"/>
  <c r="K66" i="45"/>
  <c r="J66" i="45"/>
  <c r="I66" i="45"/>
  <c r="H66" i="45"/>
  <c r="G66" i="45"/>
  <c r="F66" i="45"/>
  <c r="R65" i="45"/>
  <c r="R64" i="45"/>
  <c r="R63" i="45"/>
  <c r="R62" i="45"/>
  <c r="R61" i="45"/>
  <c r="Q48" i="45"/>
  <c r="P48" i="45"/>
  <c r="O48" i="45"/>
  <c r="N48" i="45"/>
  <c r="M48" i="45"/>
  <c r="L48" i="45"/>
  <c r="K48" i="45"/>
  <c r="J48" i="45"/>
  <c r="I48" i="45"/>
  <c r="H48" i="45"/>
  <c r="G48" i="45"/>
  <c r="F48" i="45"/>
  <c r="R47" i="45"/>
  <c r="R46" i="45"/>
  <c r="R45" i="45"/>
  <c r="R44" i="45"/>
  <c r="R43" i="45"/>
  <c r="Q42" i="45"/>
  <c r="P42" i="45"/>
  <c r="O42" i="45"/>
  <c r="N42" i="45"/>
  <c r="M42" i="45"/>
  <c r="L42" i="45"/>
  <c r="K42" i="45"/>
  <c r="J42" i="45"/>
  <c r="I42" i="45"/>
  <c r="H42" i="45"/>
  <c r="G42" i="45"/>
  <c r="F42" i="45"/>
  <c r="R41" i="45"/>
  <c r="R40" i="45"/>
  <c r="R39" i="45"/>
  <c r="R38" i="45"/>
  <c r="R37" i="45"/>
  <c r="Q36" i="45"/>
  <c r="P36" i="45"/>
  <c r="O36" i="45"/>
  <c r="N36" i="45"/>
  <c r="M36" i="45"/>
  <c r="L36" i="45"/>
  <c r="K36" i="45"/>
  <c r="J36" i="45"/>
  <c r="I36" i="45"/>
  <c r="H36" i="45"/>
  <c r="G36" i="45"/>
  <c r="F36" i="45"/>
  <c r="R35" i="45"/>
  <c r="R34" i="45"/>
  <c r="R33" i="45"/>
  <c r="R32" i="45"/>
  <c r="R31" i="45"/>
  <c r="Q26" i="45"/>
  <c r="P26" i="45"/>
  <c r="O26" i="45"/>
  <c r="N26" i="45"/>
  <c r="M26" i="45"/>
  <c r="L26" i="45"/>
  <c r="K26" i="45"/>
  <c r="J26" i="45"/>
  <c r="I26" i="45"/>
  <c r="H26" i="45"/>
  <c r="G26" i="45"/>
  <c r="F26" i="45"/>
  <c r="R25" i="45"/>
  <c r="R24" i="45"/>
  <c r="R23" i="45"/>
  <c r="R22" i="45"/>
  <c r="R21" i="45"/>
  <c r="Q20" i="45"/>
  <c r="P20" i="45"/>
  <c r="O20" i="45"/>
  <c r="N20" i="45"/>
  <c r="M20" i="45"/>
  <c r="L20" i="45"/>
  <c r="K20" i="45"/>
  <c r="J20" i="45"/>
  <c r="I20" i="45"/>
  <c r="H20" i="45"/>
  <c r="G20" i="45"/>
  <c r="F20" i="45"/>
  <c r="R19" i="45"/>
  <c r="R18" i="45"/>
  <c r="R17" i="45"/>
  <c r="R16" i="45"/>
  <c r="R15" i="45"/>
  <c r="Q14" i="45"/>
  <c r="P14" i="45"/>
  <c r="O14" i="45"/>
  <c r="N14" i="45"/>
  <c r="M14" i="45"/>
  <c r="L14" i="45"/>
  <c r="K14" i="45"/>
  <c r="J14" i="45"/>
  <c r="I14" i="45"/>
  <c r="H14" i="45"/>
  <c r="G14" i="45"/>
  <c r="F14" i="45"/>
  <c r="R13" i="45"/>
  <c r="R12" i="45"/>
  <c r="R11" i="45"/>
  <c r="R10" i="45"/>
  <c r="H10" i="25" s="1"/>
  <c r="R9" i="45"/>
  <c r="H9" i="25" s="1"/>
  <c r="U7" i="45"/>
  <c r="R7" i="45"/>
  <c r="H7" i="25" s="1"/>
  <c r="Q204" i="44"/>
  <c r="P204" i="44"/>
  <c r="O204" i="44"/>
  <c r="N204" i="44"/>
  <c r="M204" i="44"/>
  <c r="L204" i="44"/>
  <c r="K204" i="44"/>
  <c r="J204" i="44"/>
  <c r="I204" i="44"/>
  <c r="H204" i="44"/>
  <c r="G204" i="44"/>
  <c r="F204" i="44"/>
  <c r="R203" i="44"/>
  <c r="R202" i="44"/>
  <c r="R201" i="44"/>
  <c r="R200" i="44"/>
  <c r="R199" i="44"/>
  <c r="Q198" i="44"/>
  <c r="P198" i="44"/>
  <c r="O198" i="44"/>
  <c r="N198" i="44"/>
  <c r="M198" i="44"/>
  <c r="L198" i="44"/>
  <c r="K198" i="44"/>
  <c r="J198" i="44"/>
  <c r="I198" i="44"/>
  <c r="H198" i="44"/>
  <c r="G198" i="44"/>
  <c r="F198" i="44"/>
  <c r="R197" i="44"/>
  <c r="R196" i="44"/>
  <c r="R195" i="44"/>
  <c r="R194" i="44"/>
  <c r="R193" i="44"/>
  <c r="Q192" i="44"/>
  <c r="P192" i="44"/>
  <c r="O192" i="44"/>
  <c r="N192" i="44"/>
  <c r="M192" i="44"/>
  <c r="L192" i="44"/>
  <c r="K192" i="44"/>
  <c r="J192" i="44"/>
  <c r="I192" i="44"/>
  <c r="H192" i="44"/>
  <c r="G192" i="44"/>
  <c r="F192" i="44"/>
  <c r="R191" i="44"/>
  <c r="R190" i="44"/>
  <c r="R189" i="44"/>
  <c r="R188" i="44"/>
  <c r="R187" i="44"/>
  <c r="Q186" i="44"/>
  <c r="P186" i="44"/>
  <c r="O186" i="44"/>
  <c r="N186" i="44"/>
  <c r="M186" i="44"/>
  <c r="L186" i="44"/>
  <c r="K186" i="44"/>
  <c r="J186" i="44"/>
  <c r="I186" i="44"/>
  <c r="H186" i="44"/>
  <c r="G186" i="44"/>
  <c r="F186" i="44"/>
  <c r="R185" i="44"/>
  <c r="R184" i="44"/>
  <c r="R183" i="44"/>
  <c r="R182" i="44"/>
  <c r="R181" i="44"/>
  <c r="Q180" i="44"/>
  <c r="P180" i="44"/>
  <c r="O180" i="44"/>
  <c r="N180" i="44"/>
  <c r="M180" i="44"/>
  <c r="M206" i="44" s="1"/>
  <c r="L180" i="44"/>
  <c r="K180" i="44"/>
  <c r="J180" i="44"/>
  <c r="I180" i="44"/>
  <c r="H180" i="44"/>
  <c r="H206" i="44" s="1"/>
  <c r="G180" i="44"/>
  <c r="F180" i="44"/>
  <c r="R179" i="44"/>
  <c r="R178" i="44"/>
  <c r="R177" i="44"/>
  <c r="R176" i="44"/>
  <c r="R175" i="44"/>
  <c r="Q170" i="44"/>
  <c r="P170" i="44"/>
  <c r="O170" i="44"/>
  <c r="N170" i="44"/>
  <c r="M170" i="44"/>
  <c r="L170" i="44"/>
  <c r="K170" i="44"/>
  <c r="J170" i="44"/>
  <c r="I170" i="44"/>
  <c r="H170" i="44"/>
  <c r="G170" i="44"/>
  <c r="F170" i="44"/>
  <c r="R169" i="44"/>
  <c r="R168" i="44"/>
  <c r="R167" i="44"/>
  <c r="R166" i="44"/>
  <c r="R165" i="44"/>
  <c r="Q164" i="44"/>
  <c r="P164" i="44"/>
  <c r="O164" i="44"/>
  <c r="N164" i="44"/>
  <c r="M164" i="44"/>
  <c r="L164" i="44"/>
  <c r="K164" i="44"/>
  <c r="J164" i="44"/>
  <c r="I164" i="44"/>
  <c r="H164" i="44"/>
  <c r="G164" i="44"/>
  <c r="F164" i="44"/>
  <c r="R163" i="44"/>
  <c r="R162" i="44"/>
  <c r="R161" i="44"/>
  <c r="R160" i="44"/>
  <c r="R159" i="44"/>
  <c r="Q158" i="44"/>
  <c r="P158" i="44"/>
  <c r="O158" i="44"/>
  <c r="N158" i="44"/>
  <c r="M158" i="44"/>
  <c r="L158" i="44"/>
  <c r="K158" i="44"/>
  <c r="J158" i="44"/>
  <c r="I158" i="44"/>
  <c r="H158" i="44"/>
  <c r="G158" i="44"/>
  <c r="F158" i="44"/>
  <c r="R157" i="44"/>
  <c r="R156" i="44"/>
  <c r="R155" i="44"/>
  <c r="R154" i="44"/>
  <c r="R153" i="44"/>
  <c r="Q152" i="44"/>
  <c r="P152" i="44"/>
  <c r="O152" i="44"/>
  <c r="N152" i="44"/>
  <c r="M152" i="44"/>
  <c r="L152" i="44"/>
  <c r="K152" i="44"/>
  <c r="J152" i="44"/>
  <c r="I152" i="44"/>
  <c r="H152" i="44"/>
  <c r="G152" i="44"/>
  <c r="F152" i="44"/>
  <c r="R151" i="44"/>
  <c r="R150" i="44"/>
  <c r="R149" i="44"/>
  <c r="R148" i="44"/>
  <c r="R147" i="44"/>
  <c r="Q142" i="44"/>
  <c r="P142" i="44"/>
  <c r="O142" i="44"/>
  <c r="N142" i="44"/>
  <c r="M142" i="44"/>
  <c r="L142" i="44"/>
  <c r="K142" i="44"/>
  <c r="J142" i="44"/>
  <c r="I142" i="44"/>
  <c r="H142" i="44"/>
  <c r="G142" i="44"/>
  <c r="F142" i="44"/>
  <c r="R141" i="44"/>
  <c r="R140" i="44"/>
  <c r="R139" i="44"/>
  <c r="R138" i="44"/>
  <c r="R137" i="44"/>
  <c r="Q136" i="44"/>
  <c r="P136" i="44"/>
  <c r="O136" i="44"/>
  <c r="N136" i="44"/>
  <c r="M136" i="44"/>
  <c r="L136" i="44"/>
  <c r="K136" i="44"/>
  <c r="J136" i="44"/>
  <c r="I136" i="44"/>
  <c r="H136" i="44"/>
  <c r="G136" i="44"/>
  <c r="F136" i="44"/>
  <c r="R135" i="44"/>
  <c r="R134" i="44"/>
  <c r="R133" i="44"/>
  <c r="R132" i="44"/>
  <c r="R131" i="44"/>
  <c r="Q130" i="44"/>
  <c r="P130" i="44"/>
  <c r="O130" i="44"/>
  <c r="N130" i="44"/>
  <c r="M130" i="44"/>
  <c r="L130" i="44"/>
  <c r="K130" i="44"/>
  <c r="J130" i="44"/>
  <c r="I130" i="44"/>
  <c r="H130" i="44"/>
  <c r="G130" i="44"/>
  <c r="F130" i="44"/>
  <c r="R129" i="44"/>
  <c r="R128" i="44"/>
  <c r="R127" i="44"/>
  <c r="R126" i="44"/>
  <c r="R125" i="44"/>
  <c r="Q120" i="44"/>
  <c r="P120" i="44"/>
  <c r="O120" i="44"/>
  <c r="N120" i="44"/>
  <c r="M120" i="44"/>
  <c r="L120" i="44"/>
  <c r="K120" i="44"/>
  <c r="J120" i="44"/>
  <c r="I120" i="44"/>
  <c r="H120" i="44"/>
  <c r="G120" i="44"/>
  <c r="F120" i="44"/>
  <c r="R119" i="44"/>
  <c r="R118" i="44"/>
  <c r="R117" i="44"/>
  <c r="R116" i="44"/>
  <c r="R115" i="44"/>
  <c r="Q114" i="44"/>
  <c r="P114" i="44"/>
  <c r="O114" i="44"/>
  <c r="N114" i="44"/>
  <c r="M114" i="44"/>
  <c r="L114" i="44"/>
  <c r="K114" i="44"/>
  <c r="J114" i="44"/>
  <c r="I114" i="44"/>
  <c r="H114" i="44"/>
  <c r="G114" i="44"/>
  <c r="F114" i="44"/>
  <c r="R113" i="44"/>
  <c r="R112" i="44"/>
  <c r="R111" i="44"/>
  <c r="R110" i="44"/>
  <c r="R109" i="44"/>
  <c r="Q108" i="44"/>
  <c r="P108" i="44"/>
  <c r="O108" i="44"/>
  <c r="N108" i="44"/>
  <c r="M108" i="44"/>
  <c r="L108" i="44"/>
  <c r="K108" i="44"/>
  <c r="J108" i="44"/>
  <c r="I108" i="44"/>
  <c r="H108" i="44"/>
  <c r="G108" i="44"/>
  <c r="F108" i="44"/>
  <c r="R107" i="44"/>
  <c r="R106" i="44"/>
  <c r="R105" i="44"/>
  <c r="R104" i="44"/>
  <c r="R103" i="44"/>
  <c r="Q102" i="44"/>
  <c r="P102" i="44"/>
  <c r="O102" i="44"/>
  <c r="N102" i="44"/>
  <c r="M102" i="44"/>
  <c r="L102" i="44"/>
  <c r="K102" i="44"/>
  <c r="J102" i="44"/>
  <c r="I102" i="44"/>
  <c r="H102" i="44"/>
  <c r="G102" i="44"/>
  <c r="F102" i="44"/>
  <c r="R101" i="44"/>
  <c r="R100" i="44"/>
  <c r="R99" i="44"/>
  <c r="R98" i="44"/>
  <c r="R97" i="44"/>
  <c r="Q92" i="44"/>
  <c r="Q94" i="44" s="1"/>
  <c r="P92" i="44"/>
  <c r="P94" i="44" s="1"/>
  <c r="O92" i="44"/>
  <c r="O94" i="44" s="1"/>
  <c r="N92" i="44"/>
  <c r="N94" i="44" s="1"/>
  <c r="M92" i="44"/>
  <c r="M94" i="44" s="1"/>
  <c r="L92" i="44"/>
  <c r="L94" i="44" s="1"/>
  <c r="K92" i="44"/>
  <c r="K94" i="44" s="1"/>
  <c r="J92" i="44"/>
  <c r="J94" i="44" s="1"/>
  <c r="I92" i="44"/>
  <c r="I94" i="44" s="1"/>
  <c r="H92" i="44"/>
  <c r="H94" i="44" s="1"/>
  <c r="G92" i="44"/>
  <c r="G94" i="44" s="1"/>
  <c r="F92" i="44"/>
  <c r="F94" i="44" s="1"/>
  <c r="R91" i="44"/>
  <c r="R90" i="44"/>
  <c r="R89" i="44"/>
  <c r="R88" i="44"/>
  <c r="R87" i="44"/>
  <c r="Q82" i="44"/>
  <c r="Q84" i="44" s="1"/>
  <c r="P82" i="44"/>
  <c r="P84" i="44" s="1"/>
  <c r="O82" i="44"/>
  <c r="O84" i="44" s="1"/>
  <c r="N82" i="44"/>
  <c r="N84" i="44" s="1"/>
  <c r="M82" i="44"/>
  <c r="M84" i="44" s="1"/>
  <c r="L82" i="44"/>
  <c r="L84" i="44" s="1"/>
  <c r="K82" i="44"/>
  <c r="K84" i="44" s="1"/>
  <c r="J82" i="44"/>
  <c r="J84" i="44" s="1"/>
  <c r="I82" i="44"/>
  <c r="I84" i="44" s="1"/>
  <c r="H82" i="44"/>
  <c r="H84" i="44" s="1"/>
  <c r="G82" i="44"/>
  <c r="G84" i="44" s="1"/>
  <c r="F82" i="44"/>
  <c r="F84" i="44" s="1"/>
  <c r="R81" i="44"/>
  <c r="R80" i="44"/>
  <c r="R79" i="44"/>
  <c r="R78" i="44"/>
  <c r="R77" i="44"/>
  <c r="Q72" i="44"/>
  <c r="P72" i="44"/>
  <c r="O72" i="44"/>
  <c r="N72" i="44"/>
  <c r="M72" i="44"/>
  <c r="L72" i="44"/>
  <c r="K72" i="44"/>
  <c r="J72" i="44"/>
  <c r="I72" i="44"/>
  <c r="H72" i="44"/>
  <c r="G72" i="44"/>
  <c r="F72" i="44"/>
  <c r="R71" i="44"/>
  <c r="R70" i="44"/>
  <c r="R69" i="44"/>
  <c r="R68" i="44"/>
  <c r="R67" i="44"/>
  <c r="Q66" i="44"/>
  <c r="P66" i="44"/>
  <c r="O66" i="44"/>
  <c r="N66" i="44"/>
  <c r="M66" i="44"/>
  <c r="L66" i="44"/>
  <c r="K66" i="44"/>
  <c r="J66" i="44"/>
  <c r="I66" i="44"/>
  <c r="H66" i="44"/>
  <c r="G66" i="44"/>
  <c r="F66" i="44"/>
  <c r="R65" i="44"/>
  <c r="G65" i="25" s="1"/>
  <c r="R64" i="44"/>
  <c r="G64" i="25" s="1"/>
  <c r="R63" i="44"/>
  <c r="G63" i="25" s="1"/>
  <c r="R62" i="44"/>
  <c r="G62" i="25" s="1"/>
  <c r="R61" i="44"/>
  <c r="G61" i="25" s="1"/>
  <c r="Q48" i="44"/>
  <c r="P48" i="44"/>
  <c r="O48" i="44"/>
  <c r="N48" i="44"/>
  <c r="M48" i="44"/>
  <c r="L48" i="44"/>
  <c r="K48" i="44"/>
  <c r="J48" i="44"/>
  <c r="I48" i="44"/>
  <c r="H48" i="44"/>
  <c r="G48" i="44"/>
  <c r="F48" i="44"/>
  <c r="R47" i="44"/>
  <c r="R46" i="44"/>
  <c r="R45" i="44"/>
  <c r="R44" i="44"/>
  <c r="R43" i="44"/>
  <c r="Q42" i="44"/>
  <c r="P42" i="44"/>
  <c r="O42" i="44"/>
  <c r="N42" i="44"/>
  <c r="M42" i="44"/>
  <c r="L42" i="44"/>
  <c r="K42" i="44"/>
  <c r="J42" i="44"/>
  <c r="I42" i="44"/>
  <c r="H42" i="44"/>
  <c r="G42" i="44"/>
  <c r="F42" i="44"/>
  <c r="R41" i="44"/>
  <c r="R40" i="44"/>
  <c r="R39" i="44"/>
  <c r="R38" i="44"/>
  <c r="R37" i="44"/>
  <c r="Q36" i="44"/>
  <c r="P36" i="44"/>
  <c r="O36" i="44"/>
  <c r="N36" i="44"/>
  <c r="M36" i="44"/>
  <c r="L36" i="44"/>
  <c r="K36" i="44"/>
  <c r="J36" i="44"/>
  <c r="I36" i="44"/>
  <c r="H36" i="44"/>
  <c r="G36" i="44"/>
  <c r="F36" i="44"/>
  <c r="R35" i="44"/>
  <c r="R34" i="44"/>
  <c r="R33" i="44"/>
  <c r="R32" i="44"/>
  <c r="R31" i="44"/>
  <c r="Q26" i="44"/>
  <c r="P26" i="44"/>
  <c r="O26" i="44"/>
  <c r="N26" i="44"/>
  <c r="M26" i="44"/>
  <c r="L26" i="44"/>
  <c r="K26" i="44"/>
  <c r="J26" i="44"/>
  <c r="I26" i="44"/>
  <c r="H26" i="44"/>
  <c r="G26" i="44"/>
  <c r="F26" i="44"/>
  <c r="R25" i="44"/>
  <c r="R24" i="44"/>
  <c r="R23" i="44"/>
  <c r="R22" i="44"/>
  <c r="R21" i="44"/>
  <c r="Q20" i="44"/>
  <c r="P20" i="44"/>
  <c r="O20" i="44"/>
  <c r="N20" i="44"/>
  <c r="M20" i="44"/>
  <c r="L20" i="44"/>
  <c r="K20" i="44"/>
  <c r="J20" i="44"/>
  <c r="I20" i="44"/>
  <c r="H20" i="44"/>
  <c r="G20" i="44"/>
  <c r="F20" i="44"/>
  <c r="R19" i="44"/>
  <c r="R18" i="44"/>
  <c r="R17" i="44"/>
  <c r="R16" i="44"/>
  <c r="R15" i="44"/>
  <c r="G15" i="25" s="1"/>
  <c r="Q14" i="44"/>
  <c r="P14" i="44"/>
  <c r="O14" i="44"/>
  <c r="N14" i="44"/>
  <c r="M14" i="44"/>
  <c r="L14" i="44"/>
  <c r="K14" i="44"/>
  <c r="J14" i="44"/>
  <c r="I14" i="44"/>
  <c r="H14" i="44"/>
  <c r="G14" i="44"/>
  <c r="F14" i="44"/>
  <c r="R13" i="44"/>
  <c r="R12" i="44"/>
  <c r="R11" i="44"/>
  <c r="R10" i="44"/>
  <c r="R9" i="44"/>
  <c r="G9" i="25" s="1"/>
  <c r="U7" i="44"/>
  <c r="R7" i="44"/>
  <c r="G7" i="25" s="1"/>
  <c r="Q204" i="43"/>
  <c r="P204" i="43"/>
  <c r="O204" i="43"/>
  <c r="N204" i="43"/>
  <c r="M204" i="43"/>
  <c r="L204" i="43"/>
  <c r="K204" i="43"/>
  <c r="J204" i="43"/>
  <c r="I204" i="43"/>
  <c r="H204" i="43"/>
  <c r="G204" i="43"/>
  <c r="F204" i="43"/>
  <c r="R203" i="43"/>
  <c r="R202" i="43"/>
  <c r="R201" i="43"/>
  <c r="F201" i="25" s="1"/>
  <c r="R200" i="43"/>
  <c r="R199" i="43"/>
  <c r="F199" i="25" s="1"/>
  <c r="Q198" i="43"/>
  <c r="P198" i="43"/>
  <c r="O198" i="43"/>
  <c r="N198" i="43"/>
  <c r="M198" i="43"/>
  <c r="L198" i="43"/>
  <c r="K198" i="43"/>
  <c r="J198" i="43"/>
  <c r="I198" i="43"/>
  <c r="H198" i="43"/>
  <c r="G198" i="43"/>
  <c r="F198" i="43"/>
  <c r="R197" i="43"/>
  <c r="F197" i="25" s="1"/>
  <c r="R196" i="43"/>
  <c r="R195" i="43"/>
  <c r="R194" i="43"/>
  <c r="F194" i="25" s="1"/>
  <c r="R193" i="43"/>
  <c r="Q192" i="43"/>
  <c r="P192" i="43"/>
  <c r="O192" i="43"/>
  <c r="N192" i="43"/>
  <c r="M192" i="43"/>
  <c r="L192" i="43"/>
  <c r="K192" i="43"/>
  <c r="J192" i="43"/>
  <c r="I192" i="43"/>
  <c r="H192" i="43"/>
  <c r="G192" i="43"/>
  <c r="F192" i="43"/>
  <c r="R191" i="43"/>
  <c r="F191" i="25" s="1"/>
  <c r="R190" i="43"/>
  <c r="R189" i="43"/>
  <c r="R188" i="43"/>
  <c r="F188" i="25" s="1"/>
  <c r="R187" i="43"/>
  <c r="Q186" i="43"/>
  <c r="P186" i="43"/>
  <c r="O186" i="43"/>
  <c r="N186" i="43"/>
  <c r="M186" i="43"/>
  <c r="L186" i="43"/>
  <c r="K186" i="43"/>
  <c r="J186" i="43"/>
  <c r="I186" i="43"/>
  <c r="H186" i="43"/>
  <c r="G186" i="43"/>
  <c r="F186" i="43"/>
  <c r="R185" i="43"/>
  <c r="R184" i="43"/>
  <c r="R183" i="43"/>
  <c r="F183" i="25" s="1"/>
  <c r="R182" i="43"/>
  <c r="R181" i="43"/>
  <c r="F181" i="25" s="1"/>
  <c r="Q180" i="43"/>
  <c r="Q206" i="43" s="1"/>
  <c r="P180" i="43"/>
  <c r="O180" i="43"/>
  <c r="N180" i="43"/>
  <c r="M180" i="43"/>
  <c r="L180" i="43"/>
  <c r="L206" i="43" s="1"/>
  <c r="K180" i="43"/>
  <c r="J180" i="43"/>
  <c r="I180" i="43"/>
  <c r="I206" i="43" s="1"/>
  <c r="H180" i="43"/>
  <c r="G180" i="43"/>
  <c r="F180" i="43"/>
  <c r="R179" i="43"/>
  <c r="F179" i="25" s="1"/>
  <c r="R178" i="43"/>
  <c r="R177" i="43"/>
  <c r="R176" i="43"/>
  <c r="F176" i="25" s="1"/>
  <c r="R175" i="43"/>
  <c r="Q170" i="43"/>
  <c r="P170" i="43"/>
  <c r="O170" i="43"/>
  <c r="N170" i="43"/>
  <c r="M170" i="43"/>
  <c r="L170" i="43"/>
  <c r="K170" i="43"/>
  <c r="J170" i="43"/>
  <c r="I170" i="43"/>
  <c r="H170" i="43"/>
  <c r="G170" i="43"/>
  <c r="F170" i="43"/>
  <c r="R169" i="43"/>
  <c r="F169" i="25" s="1"/>
  <c r="R168" i="43"/>
  <c r="R167" i="43"/>
  <c r="R166" i="43"/>
  <c r="R165" i="43"/>
  <c r="F165" i="25" s="1"/>
  <c r="Q164" i="43"/>
  <c r="P164" i="43"/>
  <c r="O164" i="43"/>
  <c r="N164" i="43"/>
  <c r="M164" i="43"/>
  <c r="L164" i="43"/>
  <c r="K164" i="43"/>
  <c r="J164" i="43"/>
  <c r="I164" i="43"/>
  <c r="H164" i="43"/>
  <c r="G164" i="43"/>
  <c r="F164" i="43"/>
  <c r="R163" i="43"/>
  <c r="R162" i="43"/>
  <c r="R161" i="43"/>
  <c r="R160" i="43"/>
  <c r="R159" i="43"/>
  <c r="Q158" i="43"/>
  <c r="P158" i="43"/>
  <c r="O158" i="43"/>
  <c r="N158" i="43"/>
  <c r="M158" i="43"/>
  <c r="L158" i="43"/>
  <c r="K158" i="43"/>
  <c r="J158" i="43"/>
  <c r="I158" i="43"/>
  <c r="H158" i="43"/>
  <c r="G158" i="43"/>
  <c r="F158" i="43"/>
  <c r="R157" i="43"/>
  <c r="R156" i="43"/>
  <c r="F156" i="25" s="1"/>
  <c r="R155" i="43"/>
  <c r="R154" i="43"/>
  <c r="F154" i="25" s="1"/>
  <c r="R153" i="43"/>
  <c r="Q152" i="43"/>
  <c r="P152" i="43"/>
  <c r="O152" i="43"/>
  <c r="N152" i="43"/>
  <c r="M152" i="43"/>
  <c r="L152" i="43"/>
  <c r="K152" i="43"/>
  <c r="J152" i="43"/>
  <c r="I152" i="43"/>
  <c r="H152" i="43"/>
  <c r="G152" i="43"/>
  <c r="F152" i="43"/>
  <c r="R151" i="43"/>
  <c r="R150" i="43"/>
  <c r="R149" i="43"/>
  <c r="R148" i="43"/>
  <c r="F148" i="25" s="1"/>
  <c r="R147" i="43"/>
  <c r="Q142" i="43"/>
  <c r="P142" i="43"/>
  <c r="O142" i="43"/>
  <c r="N142" i="43"/>
  <c r="M142" i="43"/>
  <c r="L142" i="43"/>
  <c r="K142" i="43"/>
  <c r="J142" i="43"/>
  <c r="I142" i="43"/>
  <c r="H142" i="43"/>
  <c r="G142" i="43"/>
  <c r="F142" i="43"/>
  <c r="R141" i="43"/>
  <c r="R140" i="43"/>
  <c r="R139" i="43"/>
  <c r="F139" i="25" s="1"/>
  <c r="R138" i="43"/>
  <c r="R137" i="43"/>
  <c r="Q136" i="43"/>
  <c r="P136" i="43"/>
  <c r="O136" i="43"/>
  <c r="N136" i="43"/>
  <c r="M136" i="43"/>
  <c r="L136" i="43"/>
  <c r="K136" i="43"/>
  <c r="J136" i="43"/>
  <c r="I136" i="43"/>
  <c r="H136" i="43"/>
  <c r="G136" i="43"/>
  <c r="F136" i="43"/>
  <c r="R135" i="43"/>
  <c r="R134" i="43"/>
  <c r="F134" i="25" s="1"/>
  <c r="R133" i="43"/>
  <c r="R132" i="43"/>
  <c r="R131" i="43"/>
  <c r="F131" i="25" s="1"/>
  <c r="Q130" i="43"/>
  <c r="P130" i="43"/>
  <c r="O130" i="43"/>
  <c r="N130" i="43"/>
  <c r="M130" i="43"/>
  <c r="L130" i="43"/>
  <c r="K130" i="43"/>
  <c r="J130" i="43"/>
  <c r="I130" i="43"/>
  <c r="H130" i="43"/>
  <c r="G130" i="43"/>
  <c r="F130" i="43"/>
  <c r="R129" i="43"/>
  <c r="R128" i="43"/>
  <c r="R127" i="43"/>
  <c r="R126" i="43"/>
  <c r="R125" i="43"/>
  <c r="Q120" i="43"/>
  <c r="P120" i="43"/>
  <c r="O120" i="43"/>
  <c r="N120" i="43"/>
  <c r="M120" i="43"/>
  <c r="L120" i="43"/>
  <c r="K120" i="43"/>
  <c r="J120" i="43"/>
  <c r="I120" i="43"/>
  <c r="H120" i="43"/>
  <c r="G120" i="43"/>
  <c r="F120" i="43"/>
  <c r="R119" i="43"/>
  <c r="F119" i="25" s="1"/>
  <c r="R118" i="43"/>
  <c r="R117" i="43"/>
  <c r="R116" i="43"/>
  <c r="R115" i="43"/>
  <c r="F115" i="25" s="1"/>
  <c r="Q114" i="43"/>
  <c r="P114" i="43"/>
  <c r="O114" i="43"/>
  <c r="N114" i="43"/>
  <c r="M114" i="43"/>
  <c r="L114" i="43"/>
  <c r="K114" i="43"/>
  <c r="J114" i="43"/>
  <c r="I114" i="43"/>
  <c r="H114" i="43"/>
  <c r="G114" i="43"/>
  <c r="F114" i="43"/>
  <c r="R113" i="43"/>
  <c r="R112" i="43"/>
  <c r="R111" i="43"/>
  <c r="F111" i="25" s="1"/>
  <c r="R110" i="43"/>
  <c r="R109" i="43"/>
  <c r="F109" i="25" s="1"/>
  <c r="Q108" i="43"/>
  <c r="P108" i="43"/>
  <c r="O108" i="43"/>
  <c r="N108" i="43"/>
  <c r="M108" i="43"/>
  <c r="L108" i="43"/>
  <c r="K108" i="43"/>
  <c r="J108" i="43"/>
  <c r="I108" i="43"/>
  <c r="H108" i="43"/>
  <c r="G108" i="43"/>
  <c r="F108" i="43"/>
  <c r="R107" i="43"/>
  <c r="F107" i="25" s="1"/>
  <c r="R106" i="43"/>
  <c r="R105" i="43"/>
  <c r="R104" i="43"/>
  <c r="R103" i="43"/>
  <c r="F103" i="25" s="1"/>
  <c r="Q102" i="43"/>
  <c r="P102" i="43"/>
  <c r="O102" i="43"/>
  <c r="N102" i="43"/>
  <c r="M102" i="43"/>
  <c r="L102" i="43"/>
  <c r="K102" i="43"/>
  <c r="J102" i="43"/>
  <c r="I102" i="43"/>
  <c r="H102" i="43"/>
  <c r="G102" i="43"/>
  <c r="F102" i="43"/>
  <c r="R101" i="43"/>
  <c r="R100" i="43"/>
  <c r="R99" i="43"/>
  <c r="F99" i="25" s="1"/>
  <c r="R98" i="43"/>
  <c r="R97" i="43"/>
  <c r="F97" i="25" s="1"/>
  <c r="Q92" i="43"/>
  <c r="Q94" i="43" s="1"/>
  <c r="P92" i="43"/>
  <c r="P94" i="43" s="1"/>
  <c r="O92" i="43"/>
  <c r="O94" i="43" s="1"/>
  <c r="N92" i="43"/>
  <c r="N94" i="43" s="1"/>
  <c r="M92" i="43"/>
  <c r="M94" i="43" s="1"/>
  <c r="L92" i="43"/>
  <c r="L94" i="43" s="1"/>
  <c r="K92" i="43"/>
  <c r="K94" i="43" s="1"/>
  <c r="J92" i="43"/>
  <c r="J94" i="43" s="1"/>
  <c r="I92" i="43"/>
  <c r="I94" i="43" s="1"/>
  <c r="H92" i="43"/>
  <c r="H94" i="43" s="1"/>
  <c r="G92" i="43"/>
  <c r="G94" i="43" s="1"/>
  <c r="F92" i="43"/>
  <c r="F94" i="43" s="1"/>
  <c r="R91" i="43"/>
  <c r="R90" i="43"/>
  <c r="R89" i="43"/>
  <c r="R88" i="43"/>
  <c r="F88" i="25" s="1"/>
  <c r="R87" i="43"/>
  <c r="Q82" i="43"/>
  <c r="Q84" i="43" s="1"/>
  <c r="P82" i="43"/>
  <c r="P84" i="43" s="1"/>
  <c r="O82" i="43"/>
  <c r="O84" i="43" s="1"/>
  <c r="N82" i="43"/>
  <c r="N84" i="43" s="1"/>
  <c r="M82" i="43"/>
  <c r="M84" i="43" s="1"/>
  <c r="L82" i="43"/>
  <c r="L84" i="43" s="1"/>
  <c r="K82" i="43"/>
  <c r="K84" i="43" s="1"/>
  <c r="J82" i="43"/>
  <c r="J84" i="43" s="1"/>
  <c r="I82" i="43"/>
  <c r="I84" i="43" s="1"/>
  <c r="H82" i="43"/>
  <c r="H84" i="43" s="1"/>
  <c r="G82" i="43"/>
  <c r="G84" i="43" s="1"/>
  <c r="F82" i="43"/>
  <c r="F84" i="43" s="1"/>
  <c r="R81" i="43"/>
  <c r="F81" i="25" s="1"/>
  <c r="R80" i="43"/>
  <c r="R79" i="43"/>
  <c r="R78" i="43"/>
  <c r="R77" i="43"/>
  <c r="F77" i="25" s="1"/>
  <c r="Q72" i="43"/>
  <c r="P72" i="43"/>
  <c r="O72" i="43"/>
  <c r="N72" i="43"/>
  <c r="M72" i="43"/>
  <c r="L72" i="43"/>
  <c r="K72" i="43"/>
  <c r="J72" i="43"/>
  <c r="I72" i="43"/>
  <c r="H72" i="43"/>
  <c r="G72" i="43"/>
  <c r="F72" i="43"/>
  <c r="R71" i="43"/>
  <c r="R70" i="43"/>
  <c r="R69" i="43"/>
  <c r="R68" i="43"/>
  <c r="R67" i="43"/>
  <c r="F67" i="25" s="1"/>
  <c r="Q48" i="43"/>
  <c r="P48" i="43"/>
  <c r="O48" i="43"/>
  <c r="N48" i="43"/>
  <c r="M48" i="43"/>
  <c r="L48" i="43"/>
  <c r="K48" i="43"/>
  <c r="J48" i="43"/>
  <c r="I48" i="43"/>
  <c r="H48" i="43"/>
  <c r="G48" i="43"/>
  <c r="F48" i="43"/>
  <c r="R47" i="43"/>
  <c r="R46" i="43"/>
  <c r="R45" i="43"/>
  <c r="R44" i="43"/>
  <c r="R43" i="43"/>
  <c r="F43" i="25" s="1"/>
  <c r="Q42" i="43"/>
  <c r="P42" i="43"/>
  <c r="O42" i="43"/>
  <c r="N42" i="43"/>
  <c r="M42" i="43"/>
  <c r="L42" i="43"/>
  <c r="K42" i="43"/>
  <c r="J42" i="43"/>
  <c r="I42" i="43"/>
  <c r="H42" i="43"/>
  <c r="G42" i="43"/>
  <c r="F42" i="43"/>
  <c r="R41" i="43"/>
  <c r="R40" i="43"/>
  <c r="R39" i="43"/>
  <c r="R38" i="43"/>
  <c r="R37" i="43"/>
  <c r="Q36" i="43"/>
  <c r="P36" i="43"/>
  <c r="O36" i="43"/>
  <c r="N36" i="43"/>
  <c r="M36" i="43"/>
  <c r="L36" i="43"/>
  <c r="K36" i="43"/>
  <c r="J36" i="43"/>
  <c r="I36" i="43"/>
  <c r="H36" i="43"/>
  <c r="G36" i="43"/>
  <c r="F36" i="43"/>
  <c r="R35" i="43"/>
  <c r="R34" i="43"/>
  <c r="R33" i="43"/>
  <c r="Z33" i="43" s="1"/>
  <c r="R32" i="43"/>
  <c r="R31" i="43"/>
  <c r="F31" i="25" s="1"/>
  <c r="Q26" i="43"/>
  <c r="P26" i="43"/>
  <c r="O26" i="43"/>
  <c r="N26" i="43"/>
  <c r="M26" i="43"/>
  <c r="L26" i="43"/>
  <c r="K26" i="43"/>
  <c r="J26" i="43"/>
  <c r="I26" i="43"/>
  <c r="H26" i="43"/>
  <c r="G26" i="43"/>
  <c r="F26" i="43"/>
  <c r="R25" i="43"/>
  <c r="R24" i="43"/>
  <c r="R23" i="43"/>
  <c r="F23" i="25" s="1"/>
  <c r="R22" i="43"/>
  <c r="R21" i="43"/>
  <c r="Q20" i="43"/>
  <c r="P20" i="43"/>
  <c r="O20" i="43"/>
  <c r="N20" i="43"/>
  <c r="M20" i="43"/>
  <c r="L20" i="43"/>
  <c r="K20" i="43"/>
  <c r="J20" i="43"/>
  <c r="I20" i="43"/>
  <c r="H20" i="43"/>
  <c r="G20" i="43"/>
  <c r="F20" i="43"/>
  <c r="R19" i="43"/>
  <c r="F19" i="25" s="1"/>
  <c r="R18" i="43"/>
  <c r="R17" i="43"/>
  <c r="R16" i="43"/>
  <c r="R15" i="43"/>
  <c r="Q14" i="43"/>
  <c r="P14" i="43"/>
  <c r="O14" i="43"/>
  <c r="N14" i="43"/>
  <c r="M14" i="43"/>
  <c r="L14" i="43"/>
  <c r="K14" i="43"/>
  <c r="J14" i="43"/>
  <c r="I14" i="43"/>
  <c r="H14" i="43"/>
  <c r="G14" i="43"/>
  <c r="F14" i="43"/>
  <c r="R13" i="43"/>
  <c r="R12" i="43"/>
  <c r="R11" i="43"/>
  <c r="F11" i="25" s="1"/>
  <c r="R10" i="43"/>
  <c r="F10" i="25" s="1"/>
  <c r="R9" i="43"/>
  <c r="U7" i="43"/>
  <c r="R7" i="43"/>
  <c r="F7" i="25" s="1"/>
  <c r="G206" i="48" l="1"/>
  <c r="G74" i="48"/>
  <c r="I74" i="48"/>
  <c r="I206" i="47"/>
  <c r="L206" i="47"/>
  <c r="AA89" i="47"/>
  <c r="H206" i="46"/>
  <c r="L144" i="46"/>
  <c r="I206" i="45"/>
  <c r="L206" i="45"/>
  <c r="P206" i="44"/>
  <c r="AA137" i="43"/>
  <c r="AA109" i="43"/>
  <c r="Z10" i="43"/>
  <c r="J206" i="43"/>
  <c r="F206" i="44"/>
  <c r="N206" i="44"/>
  <c r="J206" i="45"/>
  <c r="M144" i="46"/>
  <c r="F206" i="46"/>
  <c r="N206" i="46"/>
  <c r="J206" i="47"/>
  <c r="K206" i="43"/>
  <c r="G206" i="44"/>
  <c r="O206" i="44"/>
  <c r="K206" i="45"/>
  <c r="G206" i="46"/>
  <c r="O206" i="46"/>
  <c r="K206" i="47"/>
  <c r="K206" i="48"/>
  <c r="M206" i="43"/>
  <c r="I206" i="44"/>
  <c r="Q206" i="44"/>
  <c r="M206" i="45"/>
  <c r="I206" i="46"/>
  <c r="Q206" i="46"/>
  <c r="M206" i="47"/>
  <c r="F206" i="43"/>
  <c r="N206" i="43"/>
  <c r="J206" i="44"/>
  <c r="F206" i="45"/>
  <c r="N206" i="45"/>
  <c r="J206" i="46"/>
  <c r="F206" i="47"/>
  <c r="N206" i="47"/>
  <c r="F206" i="48"/>
  <c r="G206" i="43"/>
  <c r="O206" i="43"/>
  <c r="K206" i="44"/>
  <c r="G206" i="45"/>
  <c r="O206" i="45"/>
  <c r="K206" i="46"/>
  <c r="I74" i="47"/>
  <c r="Q74" i="47"/>
  <c r="G206" i="47"/>
  <c r="O206" i="47"/>
  <c r="H206" i="43"/>
  <c r="P206" i="43"/>
  <c r="L206" i="44"/>
  <c r="H206" i="45"/>
  <c r="P206" i="45"/>
  <c r="L206" i="46"/>
  <c r="O144" i="47"/>
  <c r="H206" i="47"/>
  <c r="P206" i="47"/>
  <c r="H206" i="48"/>
  <c r="W65" i="25"/>
  <c r="W79" i="25"/>
  <c r="K109" i="25"/>
  <c r="R109" i="48"/>
  <c r="Q109" i="48" s="1"/>
  <c r="R112" i="48"/>
  <c r="R15" i="48"/>
  <c r="R20" i="48" s="1"/>
  <c r="K199" i="25"/>
  <c r="R199" i="48"/>
  <c r="K79" i="25"/>
  <c r="R79" i="48"/>
  <c r="Q79" i="48" s="1"/>
  <c r="I74" i="45"/>
  <c r="Q74" i="45"/>
  <c r="M28" i="45"/>
  <c r="V105" i="28"/>
  <c r="V161" i="28"/>
  <c r="V189" i="28"/>
  <c r="V198" i="28"/>
  <c r="X16" i="43"/>
  <c r="F16" i="25"/>
  <c r="X21" i="43"/>
  <c r="W21" i="43" s="1"/>
  <c r="F21" i="25"/>
  <c r="X44" i="43"/>
  <c r="F44" i="25"/>
  <c r="X80" i="43"/>
  <c r="F80" i="25"/>
  <c r="X117" i="43"/>
  <c r="F117" i="25"/>
  <c r="X126" i="43"/>
  <c r="W126" i="43" s="1"/>
  <c r="F126" i="25"/>
  <c r="X135" i="43"/>
  <c r="F135" i="25"/>
  <c r="X149" i="43"/>
  <c r="F149" i="25"/>
  <c r="X163" i="43"/>
  <c r="F163" i="25"/>
  <c r="X177" i="43"/>
  <c r="W177" i="43" s="1"/>
  <c r="F177" i="25"/>
  <c r="X200" i="43"/>
  <c r="F200" i="25"/>
  <c r="X12" i="43"/>
  <c r="W12" i="43" s="1"/>
  <c r="F12" i="25"/>
  <c r="X17" i="43"/>
  <c r="F17" i="25"/>
  <c r="X22" i="43"/>
  <c r="W22" i="43" s="1"/>
  <c r="F22" i="25"/>
  <c r="X35" i="43"/>
  <c r="F35" i="25"/>
  <c r="X40" i="43"/>
  <c r="W40" i="43" s="1"/>
  <c r="F40" i="25"/>
  <c r="X45" i="43"/>
  <c r="F45" i="25"/>
  <c r="X68" i="43"/>
  <c r="W68" i="43" s="1"/>
  <c r="F68" i="25"/>
  <c r="X90" i="43"/>
  <c r="F90" i="25"/>
  <c r="X104" i="43"/>
  <c r="F104" i="25"/>
  <c r="X113" i="43"/>
  <c r="F113" i="25"/>
  <c r="X118" i="43"/>
  <c r="W118" i="43" s="1"/>
  <c r="F118" i="25"/>
  <c r="X127" i="43"/>
  <c r="F127" i="25"/>
  <c r="X132" i="43"/>
  <c r="W132" i="43" s="1"/>
  <c r="F132" i="25"/>
  <c r="X137" i="43"/>
  <c r="F137" i="25"/>
  <c r="X141" i="43"/>
  <c r="W141" i="43" s="1"/>
  <c r="F141" i="25"/>
  <c r="X150" i="43"/>
  <c r="F150" i="25"/>
  <c r="L172" i="43"/>
  <c r="X155" i="43"/>
  <c r="W155" i="43" s="1"/>
  <c r="F155" i="25"/>
  <c r="X160" i="43"/>
  <c r="W160" i="43" s="1"/>
  <c r="F160" i="25"/>
  <c r="X178" i="43"/>
  <c r="F178" i="25"/>
  <c r="X196" i="43"/>
  <c r="W196" i="43" s="1"/>
  <c r="F196" i="25"/>
  <c r="X98" i="43"/>
  <c r="F98" i="25"/>
  <c r="X168" i="43"/>
  <c r="F168" i="25"/>
  <c r="X187" i="43"/>
  <c r="W187" i="43" s="1"/>
  <c r="F187" i="25"/>
  <c r="X195" i="43"/>
  <c r="W195" i="43" s="1"/>
  <c r="F195" i="25"/>
  <c r="X9" i="43"/>
  <c r="F9" i="25"/>
  <c r="X13" i="43"/>
  <c r="W13" i="43" s="1"/>
  <c r="F13" i="25"/>
  <c r="X18" i="43"/>
  <c r="W18" i="43" s="1"/>
  <c r="F18" i="25"/>
  <c r="X32" i="43"/>
  <c r="W32" i="43" s="1"/>
  <c r="F32" i="25"/>
  <c r="X37" i="43"/>
  <c r="F37" i="25"/>
  <c r="X41" i="43"/>
  <c r="W41" i="43" s="1"/>
  <c r="F41" i="25"/>
  <c r="X46" i="43"/>
  <c r="F46" i="25"/>
  <c r="X69" i="43"/>
  <c r="F69" i="25"/>
  <c r="X78" i="43"/>
  <c r="W78" i="43" s="1"/>
  <c r="F78" i="25"/>
  <c r="X87" i="43"/>
  <c r="F87" i="25"/>
  <c r="X91" i="43"/>
  <c r="W91" i="43" s="1"/>
  <c r="F91" i="25"/>
  <c r="X100" i="43"/>
  <c r="W100" i="43" s="1"/>
  <c r="F100" i="25"/>
  <c r="X105" i="43"/>
  <c r="W105" i="43" s="1"/>
  <c r="F105" i="25"/>
  <c r="X110" i="43"/>
  <c r="W110" i="43" s="1"/>
  <c r="F110" i="25"/>
  <c r="X128" i="43"/>
  <c r="W128" i="43" s="1"/>
  <c r="F128" i="25"/>
  <c r="X133" i="43"/>
  <c r="W133" i="43" s="1"/>
  <c r="F133" i="25"/>
  <c r="X138" i="43"/>
  <c r="F138" i="25"/>
  <c r="X147" i="43"/>
  <c r="F147" i="25"/>
  <c r="X151" i="43"/>
  <c r="W151" i="43" s="1"/>
  <c r="F151" i="25"/>
  <c r="X161" i="43"/>
  <c r="W161" i="43" s="1"/>
  <c r="F161" i="25"/>
  <c r="X166" i="43"/>
  <c r="W166" i="43" s="1"/>
  <c r="F166" i="25"/>
  <c r="X175" i="43"/>
  <c r="F175" i="25"/>
  <c r="X184" i="43"/>
  <c r="W184" i="43" s="1"/>
  <c r="F184" i="25"/>
  <c r="X189" i="43"/>
  <c r="W189" i="43" s="1"/>
  <c r="F189" i="25"/>
  <c r="X193" i="43"/>
  <c r="F193" i="25"/>
  <c r="X202" i="43"/>
  <c r="W202" i="43" s="1"/>
  <c r="F202" i="25"/>
  <c r="X25" i="43"/>
  <c r="F25" i="25"/>
  <c r="X34" i="43"/>
  <c r="W34" i="43" s="1"/>
  <c r="F34" i="25"/>
  <c r="X39" i="43"/>
  <c r="F39" i="25"/>
  <c r="X71" i="43"/>
  <c r="W71" i="43" s="1"/>
  <c r="F71" i="25"/>
  <c r="X89" i="43"/>
  <c r="F89" i="25"/>
  <c r="X112" i="43"/>
  <c r="W112" i="43" s="1"/>
  <c r="F112" i="25"/>
  <c r="X140" i="43"/>
  <c r="F140" i="25"/>
  <c r="X159" i="43"/>
  <c r="W159" i="43" s="1"/>
  <c r="F159" i="25"/>
  <c r="X182" i="43"/>
  <c r="F182" i="25"/>
  <c r="X15" i="43"/>
  <c r="F15" i="25"/>
  <c r="X24" i="43"/>
  <c r="W24" i="43" s="1"/>
  <c r="F24" i="25"/>
  <c r="X33" i="43"/>
  <c r="W33" i="43" s="1"/>
  <c r="F33" i="25"/>
  <c r="X38" i="43"/>
  <c r="W38" i="43" s="1"/>
  <c r="F38" i="25"/>
  <c r="X47" i="43"/>
  <c r="W47" i="43" s="1"/>
  <c r="F47" i="25"/>
  <c r="X70" i="43"/>
  <c r="W70" i="43" s="1"/>
  <c r="F70" i="25"/>
  <c r="X79" i="43"/>
  <c r="F79" i="25"/>
  <c r="X101" i="43"/>
  <c r="W101" i="43" s="1"/>
  <c r="F101" i="25"/>
  <c r="X106" i="43"/>
  <c r="W106" i="43" s="1"/>
  <c r="F106" i="25"/>
  <c r="X116" i="43"/>
  <c r="F116" i="25"/>
  <c r="X125" i="43"/>
  <c r="F125" i="25"/>
  <c r="X129" i="43"/>
  <c r="W129" i="43" s="1"/>
  <c r="F129" i="25"/>
  <c r="X153" i="43"/>
  <c r="F153" i="25"/>
  <c r="X157" i="43"/>
  <c r="W157" i="43" s="1"/>
  <c r="F157" i="25"/>
  <c r="X162" i="43"/>
  <c r="W162" i="43" s="1"/>
  <c r="F162" i="25"/>
  <c r="X167" i="43"/>
  <c r="W167" i="43" s="1"/>
  <c r="F167" i="25"/>
  <c r="X185" i="43"/>
  <c r="W185" i="43" s="1"/>
  <c r="F185" i="25"/>
  <c r="X190" i="43"/>
  <c r="W190" i="43" s="1"/>
  <c r="F190" i="25"/>
  <c r="X203" i="43"/>
  <c r="F203" i="25"/>
  <c r="X10" i="44"/>
  <c r="W10" i="44" s="1"/>
  <c r="G10" i="25"/>
  <c r="X38" i="44"/>
  <c r="W38" i="44" s="1"/>
  <c r="G38" i="25"/>
  <c r="X47" i="44"/>
  <c r="G47" i="25"/>
  <c r="X110" i="44"/>
  <c r="W110" i="44" s="1"/>
  <c r="G110" i="25"/>
  <c r="X138" i="44"/>
  <c r="G138" i="25"/>
  <c r="X166" i="44"/>
  <c r="W166" i="44" s="1"/>
  <c r="G166" i="25"/>
  <c r="X193" i="44"/>
  <c r="G193" i="25"/>
  <c r="X16" i="44"/>
  <c r="W16" i="44" s="1"/>
  <c r="G16" i="25"/>
  <c r="X21" i="44"/>
  <c r="G21" i="25"/>
  <c r="X34" i="44"/>
  <c r="G34" i="25"/>
  <c r="X79" i="44"/>
  <c r="G79" i="25"/>
  <c r="X116" i="44"/>
  <c r="W116" i="44" s="1"/>
  <c r="G116" i="25"/>
  <c r="X129" i="44"/>
  <c r="G129" i="25"/>
  <c r="X139" i="44"/>
  <c r="W139" i="44" s="1"/>
  <c r="G139" i="25"/>
  <c r="X153" i="44"/>
  <c r="G153" i="25"/>
  <c r="X185" i="44"/>
  <c r="W185" i="44" s="1"/>
  <c r="G185" i="25"/>
  <c r="X19" i="44"/>
  <c r="G19" i="25"/>
  <c r="X78" i="44"/>
  <c r="W78" i="44" s="1"/>
  <c r="G78" i="25"/>
  <c r="X87" i="44"/>
  <c r="W87" i="44" s="1"/>
  <c r="G87" i="25"/>
  <c r="X100" i="44"/>
  <c r="W100" i="44" s="1"/>
  <c r="G100" i="25"/>
  <c r="X105" i="44"/>
  <c r="G105" i="25"/>
  <c r="X115" i="44"/>
  <c r="W115" i="44" s="1"/>
  <c r="G115" i="25"/>
  <c r="X128" i="44"/>
  <c r="G128" i="25"/>
  <c r="X133" i="44"/>
  <c r="W133" i="44" s="1"/>
  <c r="G133" i="25"/>
  <c r="X151" i="44"/>
  <c r="G151" i="25"/>
  <c r="X161" i="44"/>
  <c r="G161" i="25"/>
  <c r="X179" i="44"/>
  <c r="G179" i="25"/>
  <c r="X197" i="44"/>
  <c r="W197" i="44" s="1"/>
  <c r="G197" i="25"/>
  <c r="X11" i="44"/>
  <c r="G11" i="25"/>
  <c r="X44" i="44"/>
  <c r="G44" i="25"/>
  <c r="X70" i="44"/>
  <c r="W70" i="44" s="1"/>
  <c r="G70" i="25"/>
  <c r="X97" i="44"/>
  <c r="W97" i="44" s="1"/>
  <c r="G97" i="25"/>
  <c r="X106" i="44"/>
  <c r="G106" i="25"/>
  <c r="X111" i="44"/>
  <c r="G111" i="25"/>
  <c r="X125" i="44"/>
  <c r="G125" i="25"/>
  <c r="X134" i="44"/>
  <c r="W134" i="44" s="1"/>
  <c r="G134" i="25"/>
  <c r="X148" i="44"/>
  <c r="W148" i="44" s="1"/>
  <c r="G148" i="25"/>
  <c r="X157" i="44"/>
  <c r="G157" i="25"/>
  <c r="X167" i="44"/>
  <c r="W167" i="44" s="1"/>
  <c r="G167" i="25"/>
  <c r="X194" i="44"/>
  <c r="G194" i="25"/>
  <c r="X203" i="44"/>
  <c r="G203" i="25"/>
  <c r="X12" i="44"/>
  <c r="W12" i="44" s="1"/>
  <c r="G12" i="25"/>
  <c r="X17" i="44"/>
  <c r="G17" i="25"/>
  <c r="X22" i="44"/>
  <c r="G22" i="25"/>
  <c r="X31" i="44"/>
  <c r="G31" i="25"/>
  <c r="X35" i="44"/>
  <c r="W35" i="44" s="1"/>
  <c r="G35" i="25"/>
  <c r="X40" i="44"/>
  <c r="G40" i="25"/>
  <c r="X45" i="44"/>
  <c r="W45" i="44" s="1"/>
  <c r="G45" i="25"/>
  <c r="X67" i="44"/>
  <c r="G67" i="25"/>
  <c r="X71" i="44"/>
  <c r="W71" i="44" s="1"/>
  <c r="G71" i="25"/>
  <c r="X80" i="44"/>
  <c r="G80" i="25"/>
  <c r="X89" i="44"/>
  <c r="W89" i="44" s="1"/>
  <c r="G89" i="25"/>
  <c r="X98" i="44"/>
  <c r="G98" i="25"/>
  <c r="X103" i="44"/>
  <c r="W103" i="44" s="1"/>
  <c r="G103" i="25"/>
  <c r="X107" i="44"/>
  <c r="G107" i="25"/>
  <c r="X112" i="44"/>
  <c r="G112" i="25"/>
  <c r="X117" i="44"/>
  <c r="G117" i="25"/>
  <c r="X126" i="44"/>
  <c r="G126" i="25"/>
  <c r="X131" i="44"/>
  <c r="W131" i="44" s="1"/>
  <c r="G131" i="25"/>
  <c r="X135" i="44"/>
  <c r="W135" i="44" s="1"/>
  <c r="G135" i="25"/>
  <c r="X140" i="44"/>
  <c r="G140" i="25"/>
  <c r="X149" i="44"/>
  <c r="G149" i="25"/>
  <c r="X154" i="44"/>
  <c r="G154" i="25"/>
  <c r="X159" i="44"/>
  <c r="W159" i="44" s="1"/>
  <c r="G159" i="25"/>
  <c r="X163" i="44"/>
  <c r="G163" i="25"/>
  <c r="X168" i="44"/>
  <c r="G168" i="25"/>
  <c r="X177" i="44"/>
  <c r="G177" i="25"/>
  <c r="X182" i="44"/>
  <c r="W182" i="44" s="1"/>
  <c r="G182" i="25"/>
  <c r="X187" i="44"/>
  <c r="G187" i="25"/>
  <c r="X191" i="44"/>
  <c r="W191" i="44" s="1"/>
  <c r="G191" i="25"/>
  <c r="X195" i="44"/>
  <c r="G195" i="25"/>
  <c r="X200" i="44"/>
  <c r="W200" i="44" s="1"/>
  <c r="G200" i="25"/>
  <c r="X24" i="44"/>
  <c r="G24" i="25"/>
  <c r="X33" i="44"/>
  <c r="W33" i="44" s="1"/>
  <c r="G33" i="25"/>
  <c r="X43" i="44"/>
  <c r="W43" i="44" s="1"/>
  <c r="G43" i="25"/>
  <c r="X69" i="44"/>
  <c r="W69" i="44" s="1"/>
  <c r="G69" i="25"/>
  <c r="X91" i="44"/>
  <c r="G91" i="25"/>
  <c r="X119" i="44"/>
  <c r="W119" i="44" s="1"/>
  <c r="G119" i="25"/>
  <c r="X147" i="44"/>
  <c r="G147" i="25"/>
  <c r="X156" i="44"/>
  <c r="W156" i="44" s="1"/>
  <c r="G156" i="25"/>
  <c r="X175" i="44"/>
  <c r="G175" i="25"/>
  <c r="X184" i="44"/>
  <c r="G184" i="25"/>
  <c r="X189" i="44"/>
  <c r="G189" i="25"/>
  <c r="X202" i="44"/>
  <c r="W202" i="44" s="1"/>
  <c r="G202" i="25"/>
  <c r="X25" i="44"/>
  <c r="W25" i="44" s="1"/>
  <c r="G25" i="25"/>
  <c r="X39" i="44"/>
  <c r="W39" i="44" s="1"/>
  <c r="G39" i="25"/>
  <c r="X88" i="44"/>
  <c r="G88" i="25"/>
  <c r="X101" i="44"/>
  <c r="W101" i="44" s="1"/>
  <c r="G101" i="25"/>
  <c r="X162" i="44"/>
  <c r="G162" i="25"/>
  <c r="X176" i="44"/>
  <c r="G176" i="25"/>
  <c r="X181" i="44"/>
  <c r="W181" i="44" s="1"/>
  <c r="G181" i="25"/>
  <c r="X190" i="44"/>
  <c r="W190" i="44" s="1"/>
  <c r="G190" i="25"/>
  <c r="X199" i="44"/>
  <c r="W199" i="44" s="1"/>
  <c r="G199" i="25"/>
  <c r="X13" i="44"/>
  <c r="W13" i="44" s="1"/>
  <c r="G13" i="25"/>
  <c r="X18" i="44"/>
  <c r="G18" i="25"/>
  <c r="X23" i="44"/>
  <c r="W23" i="44" s="1"/>
  <c r="G23" i="25"/>
  <c r="X32" i="44"/>
  <c r="W32" i="44" s="1"/>
  <c r="G32" i="25"/>
  <c r="X37" i="44"/>
  <c r="W37" i="44" s="1"/>
  <c r="G37" i="25"/>
  <c r="X41" i="44"/>
  <c r="G41" i="25"/>
  <c r="X46" i="44"/>
  <c r="G46" i="25"/>
  <c r="X68" i="44"/>
  <c r="W68" i="44" s="1"/>
  <c r="G68" i="25"/>
  <c r="X77" i="44"/>
  <c r="G77" i="25"/>
  <c r="X81" i="44"/>
  <c r="G81" i="25"/>
  <c r="X90" i="44"/>
  <c r="W90" i="44" s="1"/>
  <c r="G90" i="25"/>
  <c r="X99" i="44"/>
  <c r="G99" i="25"/>
  <c r="G122" i="44"/>
  <c r="O122" i="44"/>
  <c r="X104" i="44"/>
  <c r="W104" i="44" s="1"/>
  <c r="G104" i="25"/>
  <c r="X109" i="44"/>
  <c r="W109" i="44" s="1"/>
  <c r="G109" i="25"/>
  <c r="X113" i="44"/>
  <c r="W113" i="44" s="1"/>
  <c r="G113" i="25"/>
  <c r="X118" i="44"/>
  <c r="W118" i="44" s="1"/>
  <c r="G118" i="25"/>
  <c r="X127" i="44"/>
  <c r="G127" i="25"/>
  <c r="K144" i="44"/>
  <c r="X132" i="44"/>
  <c r="W132" i="44" s="1"/>
  <c r="G132" i="25"/>
  <c r="X137" i="44"/>
  <c r="G137" i="25"/>
  <c r="X141" i="44"/>
  <c r="G141" i="25"/>
  <c r="X150" i="44"/>
  <c r="G150" i="25"/>
  <c r="X155" i="44"/>
  <c r="W155" i="44" s="1"/>
  <c r="G155" i="25"/>
  <c r="X160" i="44"/>
  <c r="W160" i="44" s="1"/>
  <c r="G160" i="25"/>
  <c r="X165" i="44"/>
  <c r="G165" i="25"/>
  <c r="X169" i="44"/>
  <c r="G169" i="25"/>
  <c r="X178" i="44"/>
  <c r="W178" i="44" s="1"/>
  <c r="G178" i="25"/>
  <c r="X183" i="44"/>
  <c r="G183" i="25"/>
  <c r="X188" i="44"/>
  <c r="G188" i="25"/>
  <c r="X196" i="44"/>
  <c r="W196" i="44" s="1"/>
  <c r="G196" i="25"/>
  <c r="X201" i="44"/>
  <c r="W201" i="44" s="1"/>
  <c r="G201" i="25"/>
  <c r="X137" i="45"/>
  <c r="W137" i="45" s="1"/>
  <c r="H137" i="25"/>
  <c r="X141" i="45"/>
  <c r="H141" i="25"/>
  <c r="X150" i="45"/>
  <c r="H150" i="25"/>
  <c r="X155" i="45"/>
  <c r="W155" i="45" s="1"/>
  <c r="H155" i="25"/>
  <c r="X160" i="45"/>
  <c r="W160" i="45" s="1"/>
  <c r="H160" i="25"/>
  <c r="X165" i="45"/>
  <c r="W165" i="45" s="1"/>
  <c r="H165" i="25"/>
  <c r="X169" i="45"/>
  <c r="H169" i="25"/>
  <c r="X178" i="45"/>
  <c r="W178" i="45" s="1"/>
  <c r="H178" i="25"/>
  <c r="X183" i="45"/>
  <c r="H183" i="25"/>
  <c r="X188" i="45"/>
  <c r="H188" i="25"/>
  <c r="X196" i="45"/>
  <c r="H196" i="25"/>
  <c r="X201" i="45"/>
  <c r="W201" i="45" s="1"/>
  <c r="H201" i="25"/>
  <c r="X80" i="45"/>
  <c r="H80" i="25"/>
  <c r="X13" i="45"/>
  <c r="W13" i="45" s="1"/>
  <c r="H13" i="25"/>
  <c r="X18" i="45"/>
  <c r="H18" i="25"/>
  <c r="F74" i="45"/>
  <c r="X37" i="45"/>
  <c r="W37" i="45" s="1"/>
  <c r="H37" i="25"/>
  <c r="X63" i="45"/>
  <c r="H63" i="25"/>
  <c r="X68" i="45"/>
  <c r="H68" i="25"/>
  <c r="X77" i="45"/>
  <c r="W77" i="45" s="1"/>
  <c r="H77" i="25"/>
  <c r="X81" i="45"/>
  <c r="H81" i="25"/>
  <c r="X90" i="45"/>
  <c r="H90" i="25"/>
  <c r="X109" i="45"/>
  <c r="W109" i="45" s="1"/>
  <c r="H109" i="25"/>
  <c r="X15" i="45"/>
  <c r="W15" i="45" s="1"/>
  <c r="H15" i="25"/>
  <c r="X19" i="45"/>
  <c r="W19" i="45" s="1"/>
  <c r="H19" i="25"/>
  <c r="X24" i="45"/>
  <c r="W24" i="45" s="1"/>
  <c r="H24" i="25"/>
  <c r="X33" i="45"/>
  <c r="W33" i="45" s="1"/>
  <c r="H33" i="25"/>
  <c r="G74" i="45"/>
  <c r="O74" i="45"/>
  <c r="X38" i="45"/>
  <c r="W38" i="45" s="1"/>
  <c r="H38" i="25"/>
  <c r="X43" i="45"/>
  <c r="W43" i="45" s="1"/>
  <c r="H43" i="25"/>
  <c r="X47" i="45"/>
  <c r="W47" i="45" s="1"/>
  <c r="H47" i="25"/>
  <c r="X64" i="45"/>
  <c r="W64" i="45" s="1"/>
  <c r="H64" i="25"/>
  <c r="X69" i="45"/>
  <c r="H69" i="25"/>
  <c r="X78" i="45"/>
  <c r="H78" i="25"/>
  <c r="X87" i="45"/>
  <c r="W87" i="45" s="1"/>
  <c r="H87" i="25"/>
  <c r="X91" i="45"/>
  <c r="H91" i="25"/>
  <c r="X100" i="45"/>
  <c r="W100" i="45" s="1"/>
  <c r="H100" i="25"/>
  <c r="X105" i="45"/>
  <c r="H105" i="25"/>
  <c r="X110" i="45"/>
  <c r="W110" i="45" s="1"/>
  <c r="H110" i="25"/>
  <c r="X115" i="45"/>
  <c r="W115" i="45" s="1"/>
  <c r="H115" i="25"/>
  <c r="X119" i="45"/>
  <c r="W119" i="45" s="1"/>
  <c r="H119" i="25"/>
  <c r="X128" i="45"/>
  <c r="W128" i="45" s="1"/>
  <c r="H128" i="25"/>
  <c r="X133" i="45"/>
  <c r="W133" i="45" s="1"/>
  <c r="H133" i="25"/>
  <c r="X138" i="45"/>
  <c r="W138" i="45" s="1"/>
  <c r="H138" i="25"/>
  <c r="X147" i="45"/>
  <c r="W147" i="45" s="1"/>
  <c r="H147" i="25"/>
  <c r="X151" i="45"/>
  <c r="H151" i="25"/>
  <c r="X156" i="45"/>
  <c r="W156" i="45" s="1"/>
  <c r="H156" i="25"/>
  <c r="X161" i="45"/>
  <c r="W161" i="45" s="1"/>
  <c r="H161" i="25"/>
  <c r="X166" i="45"/>
  <c r="H166" i="25"/>
  <c r="X175" i="45"/>
  <c r="H175" i="25"/>
  <c r="X179" i="45"/>
  <c r="H179" i="25"/>
  <c r="X184" i="45"/>
  <c r="H184" i="25"/>
  <c r="X189" i="45"/>
  <c r="W189" i="45" s="1"/>
  <c r="H189" i="25"/>
  <c r="X193" i="45"/>
  <c r="H193" i="25"/>
  <c r="X197" i="45"/>
  <c r="H197" i="25"/>
  <c r="X202" i="45"/>
  <c r="W202" i="45" s="1"/>
  <c r="H202" i="25"/>
  <c r="X12" i="45"/>
  <c r="H12" i="25"/>
  <c r="X17" i="45"/>
  <c r="W17" i="45" s="1"/>
  <c r="H17" i="25"/>
  <c r="X22" i="45"/>
  <c r="H22" i="25"/>
  <c r="X31" i="45"/>
  <c r="W31" i="45" s="1"/>
  <c r="H31" i="25"/>
  <c r="X35" i="45"/>
  <c r="H35" i="25"/>
  <c r="X40" i="45"/>
  <c r="W40" i="45" s="1"/>
  <c r="H40" i="25"/>
  <c r="X45" i="45"/>
  <c r="W45" i="45" s="1"/>
  <c r="H45" i="25"/>
  <c r="X62" i="45"/>
  <c r="W62" i="45" s="1"/>
  <c r="H62" i="25"/>
  <c r="X67" i="45"/>
  <c r="H67" i="25"/>
  <c r="X71" i="45"/>
  <c r="W71" i="45" s="1"/>
  <c r="H71" i="25"/>
  <c r="X89" i="45"/>
  <c r="H89" i="25"/>
  <c r="X98" i="45"/>
  <c r="W98" i="45" s="1"/>
  <c r="H98" i="25"/>
  <c r="X103" i="45"/>
  <c r="H103" i="25"/>
  <c r="X107" i="45"/>
  <c r="W107" i="45" s="1"/>
  <c r="H107" i="25"/>
  <c r="X112" i="45"/>
  <c r="H112" i="25"/>
  <c r="X117" i="45"/>
  <c r="H117" i="25"/>
  <c r="X126" i="45"/>
  <c r="H126" i="25"/>
  <c r="X131" i="45"/>
  <c r="H131" i="25"/>
  <c r="X135" i="45"/>
  <c r="H135" i="25"/>
  <c r="X140" i="45"/>
  <c r="H140" i="25"/>
  <c r="X149" i="45"/>
  <c r="H149" i="25"/>
  <c r="X154" i="45"/>
  <c r="W154" i="45" s="1"/>
  <c r="H154" i="25"/>
  <c r="X159" i="45"/>
  <c r="H159" i="25"/>
  <c r="X163" i="45"/>
  <c r="W163" i="45" s="1"/>
  <c r="H163" i="25"/>
  <c r="X168" i="45"/>
  <c r="H168" i="25"/>
  <c r="X177" i="45"/>
  <c r="W177" i="45" s="1"/>
  <c r="H177" i="25"/>
  <c r="X182" i="45"/>
  <c r="H182" i="25"/>
  <c r="X187" i="45"/>
  <c r="W187" i="45" s="1"/>
  <c r="H187" i="25"/>
  <c r="X191" i="45"/>
  <c r="H191" i="25"/>
  <c r="X195" i="45"/>
  <c r="W195" i="45" s="1"/>
  <c r="H195" i="25"/>
  <c r="X200" i="45"/>
  <c r="W200" i="45" s="1"/>
  <c r="H200" i="25"/>
  <c r="X23" i="45"/>
  <c r="W23" i="45" s="1"/>
  <c r="H23" i="25"/>
  <c r="X32" i="45"/>
  <c r="W32" i="45" s="1"/>
  <c r="H32" i="25"/>
  <c r="N74" i="45"/>
  <c r="X41" i="45"/>
  <c r="H41" i="25"/>
  <c r="X46" i="45"/>
  <c r="W46" i="45" s="1"/>
  <c r="H46" i="25"/>
  <c r="X99" i="45"/>
  <c r="H99" i="25"/>
  <c r="X104" i="45"/>
  <c r="W104" i="45" s="1"/>
  <c r="H104" i="25"/>
  <c r="X113" i="45"/>
  <c r="H113" i="25"/>
  <c r="X118" i="45"/>
  <c r="H118" i="25"/>
  <c r="X127" i="45"/>
  <c r="W127" i="45" s="1"/>
  <c r="H127" i="25"/>
  <c r="X132" i="45"/>
  <c r="H132" i="25"/>
  <c r="X11" i="45"/>
  <c r="H11" i="25"/>
  <c r="X16" i="45"/>
  <c r="H16" i="25"/>
  <c r="X21" i="45"/>
  <c r="W21" i="45" s="1"/>
  <c r="H21" i="25"/>
  <c r="X25" i="45"/>
  <c r="H25" i="25"/>
  <c r="X34" i="45"/>
  <c r="H34" i="25"/>
  <c r="H74" i="45"/>
  <c r="P74" i="45"/>
  <c r="X39" i="45"/>
  <c r="W39" i="45" s="1"/>
  <c r="H39" i="25"/>
  <c r="X44" i="45"/>
  <c r="H44" i="25"/>
  <c r="X61" i="45"/>
  <c r="H61" i="25"/>
  <c r="X65" i="45"/>
  <c r="W65" i="45" s="1"/>
  <c r="H65" i="25"/>
  <c r="X70" i="45"/>
  <c r="W70" i="45" s="1"/>
  <c r="H70" i="25"/>
  <c r="X79" i="45"/>
  <c r="H79" i="25"/>
  <c r="X88" i="45"/>
  <c r="W88" i="45" s="1"/>
  <c r="H88" i="25"/>
  <c r="X97" i="45"/>
  <c r="W97" i="45" s="1"/>
  <c r="H97" i="25"/>
  <c r="X101" i="45"/>
  <c r="W101" i="45" s="1"/>
  <c r="H101" i="25"/>
  <c r="X106" i="45"/>
  <c r="W106" i="45" s="1"/>
  <c r="H106" i="25"/>
  <c r="X111" i="45"/>
  <c r="H111" i="25"/>
  <c r="X116" i="45"/>
  <c r="H116" i="25"/>
  <c r="X125" i="45"/>
  <c r="W125" i="45" s="1"/>
  <c r="H125" i="25"/>
  <c r="X129" i="45"/>
  <c r="W129" i="45" s="1"/>
  <c r="H129" i="25"/>
  <c r="X134" i="45"/>
  <c r="H134" i="25"/>
  <c r="X139" i="45"/>
  <c r="H139" i="25"/>
  <c r="X148" i="45"/>
  <c r="W148" i="45" s="1"/>
  <c r="H148" i="25"/>
  <c r="X153" i="45"/>
  <c r="W153" i="45" s="1"/>
  <c r="H153" i="25"/>
  <c r="X157" i="45"/>
  <c r="H157" i="25"/>
  <c r="X162" i="45"/>
  <c r="W162" i="45" s="1"/>
  <c r="H162" i="25"/>
  <c r="X167" i="45"/>
  <c r="W167" i="45" s="1"/>
  <c r="H167" i="25"/>
  <c r="X176" i="45"/>
  <c r="H176" i="25"/>
  <c r="X181" i="45"/>
  <c r="H181" i="25"/>
  <c r="X185" i="45"/>
  <c r="W185" i="45" s="1"/>
  <c r="H185" i="25"/>
  <c r="X190" i="45"/>
  <c r="W190" i="45" s="1"/>
  <c r="H190" i="25"/>
  <c r="X194" i="45"/>
  <c r="H194" i="25"/>
  <c r="X199" i="45"/>
  <c r="H199" i="25"/>
  <c r="X203" i="45"/>
  <c r="H203" i="25"/>
  <c r="X47" i="46"/>
  <c r="W47" i="46" s="1"/>
  <c r="I47" i="25"/>
  <c r="X64" i="46"/>
  <c r="I64" i="25"/>
  <c r="X69" i="46"/>
  <c r="W69" i="46" s="1"/>
  <c r="I69" i="25"/>
  <c r="X78" i="46"/>
  <c r="I78" i="25"/>
  <c r="X87" i="46"/>
  <c r="I87" i="25"/>
  <c r="X91" i="46"/>
  <c r="I91" i="25"/>
  <c r="X100" i="46"/>
  <c r="I100" i="25"/>
  <c r="X105" i="46"/>
  <c r="I105" i="25"/>
  <c r="X110" i="46"/>
  <c r="W110" i="46" s="1"/>
  <c r="I110" i="25"/>
  <c r="X115" i="46"/>
  <c r="I115" i="25"/>
  <c r="X119" i="46"/>
  <c r="W119" i="46" s="1"/>
  <c r="I119" i="25"/>
  <c r="X128" i="46"/>
  <c r="I128" i="25"/>
  <c r="X151" i="46"/>
  <c r="W151" i="46" s="1"/>
  <c r="I151" i="25"/>
  <c r="X156" i="46"/>
  <c r="I156" i="25"/>
  <c r="X161" i="46"/>
  <c r="W161" i="46" s="1"/>
  <c r="I161" i="25"/>
  <c r="X166" i="46"/>
  <c r="I166" i="25"/>
  <c r="X175" i="46"/>
  <c r="W175" i="46" s="1"/>
  <c r="I175" i="25"/>
  <c r="X184" i="46"/>
  <c r="I184" i="25"/>
  <c r="X189" i="46"/>
  <c r="W189" i="46" s="1"/>
  <c r="I189" i="25"/>
  <c r="X197" i="46"/>
  <c r="I197" i="25"/>
  <c r="X202" i="46"/>
  <c r="W202" i="46" s="1"/>
  <c r="I202" i="25"/>
  <c r="X11" i="46"/>
  <c r="W11" i="46" s="1"/>
  <c r="I11" i="25"/>
  <c r="X16" i="46"/>
  <c r="W16" i="46" s="1"/>
  <c r="I16" i="25"/>
  <c r="X21" i="46"/>
  <c r="I21" i="25"/>
  <c r="X25" i="46"/>
  <c r="W25" i="46" s="1"/>
  <c r="I25" i="25"/>
  <c r="X34" i="46"/>
  <c r="I34" i="25"/>
  <c r="H74" i="46"/>
  <c r="P74" i="46"/>
  <c r="X39" i="46"/>
  <c r="I39" i="25"/>
  <c r="X44" i="46"/>
  <c r="W44" i="46" s="1"/>
  <c r="I44" i="25"/>
  <c r="X61" i="46"/>
  <c r="I61" i="25"/>
  <c r="X65" i="46"/>
  <c r="W65" i="46" s="1"/>
  <c r="I65" i="25"/>
  <c r="X70" i="46"/>
  <c r="I70" i="25"/>
  <c r="X79" i="46"/>
  <c r="W79" i="46" s="1"/>
  <c r="I79" i="25"/>
  <c r="X88" i="46"/>
  <c r="I88" i="25"/>
  <c r="X97" i="46"/>
  <c r="I97" i="25"/>
  <c r="X101" i="46"/>
  <c r="I101" i="25"/>
  <c r="X106" i="46"/>
  <c r="W106" i="46" s="1"/>
  <c r="I106" i="25"/>
  <c r="X111" i="46"/>
  <c r="I111" i="25"/>
  <c r="X116" i="46"/>
  <c r="W116" i="46" s="1"/>
  <c r="I116" i="25"/>
  <c r="X125" i="46"/>
  <c r="I125" i="25"/>
  <c r="X129" i="46"/>
  <c r="I129" i="25"/>
  <c r="X134" i="46"/>
  <c r="I134" i="25"/>
  <c r="X139" i="46"/>
  <c r="W139" i="46" s="1"/>
  <c r="I139" i="25"/>
  <c r="X148" i="46"/>
  <c r="I148" i="25"/>
  <c r="F172" i="46"/>
  <c r="N172" i="46"/>
  <c r="X153" i="46"/>
  <c r="I153" i="25"/>
  <c r="X157" i="46"/>
  <c r="W157" i="46" s="1"/>
  <c r="I157" i="25"/>
  <c r="X162" i="46"/>
  <c r="I162" i="25"/>
  <c r="X167" i="46"/>
  <c r="W167" i="46" s="1"/>
  <c r="I167" i="25"/>
  <c r="X176" i="46"/>
  <c r="I176" i="25"/>
  <c r="X181" i="46"/>
  <c r="W181" i="46" s="1"/>
  <c r="I181" i="25"/>
  <c r="X185" i="46"/>
  <c r="I185" i="25"/>
  <c r="X190" i="46"/>
  <c r="W190" i="46" s="1"/>
  <c r="I190" i="25"/>
  <c r="X194" i="46"/>
  <c r="W194" i="46" s="1"/>
  <c r="I194" i="25"/>
  <c r="X199" i="46"/>
  <c r="W199" i="46" s="1"/>
  <c r="I199" i="25"/>
  <c r="X203" i="46"/>
  <c r="I203" i="25"/>
  <c r="X10" i="46"/>
  <c r="W10" i="46" s="1"/>
  <c r="I10" i="25"/>
  <c r="X15" i="46"/>
  <c r="W15" i="46" s="1"/>
  <c r="I15" i="25"/>
  <c r="X19" i="46"/>
  <c r="I19" i="25"/>
  <c r="X24" i="46"/>
  <c r="W24" i="46" s="1"/>
  <c r="I24" i="25"/>
  <c r="X33" i="46"/>
  <c r="W33" i="46" s="1"/>
  <c r="I33" i="25"/>
  <c r="X38" i="46"/>
  <c r="I38" i="25"/>
  <c r="X43" i="46"/>
  <c r="I43" i="25"/>
  <c r="X133" i="46"/>
  <c r="W133" i="46" s="1"/>
  <c r="I133" i="25"/>
  <c r="X138" i="46"/>
  <c r="W138" i="46" s="1"/>
  <c r="I138" i="25"/>
  <c r="X147" i="46"/>
  <c r="W147" i="46" s="1"/>
  <c r="I147" i="25"/>
  <c r="X179" i="46"/>
  <c r="I179" i="25"/>
  <c r="X193" i="46"/>
  <c r="I193" i="25"/>
  <c r="X12" i="46"/>
  <c r="I12" i="25"/>
  <c r="X17" i="46"/>
  <c r="W17" i="46" s="1"/>
  <c r="I17" i="25"/>
  <c r="X22" i="46"/>
  <c r="I22" i="25"/>
  <c r="X31" i="46"/>
  <c r="I31" i="25"/>
  <c r="X35" i="46"/>
  <c r="W35" i="46" s="1"/>
  <c r="I35" i="25"/>
  <c r="I74" i="46"/>
  <c r="Q74" i="46"/>
  <c r="X40" i="46"/>
  <c r="I40" i="25"/>
  <c r="X45" i="46"/>
  <c r="I45" i="25"/>
  <c r="X62" i="46"/>
  <c r="W62" i="46" s="1"/>
  <c r="I62" i="25"/>
  <c r="X67" i="46"/>
  <c r="W67" i="46" s="1"/>
  <c r="I67" i="25"/>
  <c r="X71" i="46"/>
  <c r="I71" i="25"/>
  <c r="X80" i="46"/>
  <c r="I80" i="25"/>
  <c r="X89" i="46"/>
  <c r="W89" i="46" s="1"/>
  <c r="I89" i="25"/>
  <c r="X98" i="46"/>
  <c r="I98" i="25"/>
  <c r="X103" i="46"/>
  <c r="I103" i="25"/>
  <c r="X107" i="46"/>
  <c r="W107" i="46" s="1"/>
  <c r="I107" i="25"/>
  <c r="X112" i="46"/>
  <c r="W112" i="46" s="1"/>
  <c r="I112" i="25"/>
  <c r="X117" i="46"/>
  <c r="W117" i="46" s="1"/>
  <c r="I117" i="25"/>
  <c r="X126" i="46"/>
  <c r="I126" i="25"/>
  <c r="X131" i="46"/>
  <c r="I131" i="25"/>
  <c r="X135" i="46"/>
  <c r="W135" i="46" s="1"/>
  <c r="I135" i="25"/>
  <c r="X140" i="46"/>
  <c r="I140" i="25"/>
  <c r="X149" i="46"/>
  <c r="I149" i="25"/>
  <c r="X154" i="46"/>
  <c r="W154" i="46" s="1"/>
  <c r="I154" i="25"/>
  <c r="X159" i="46"/>
  <c r="W159" i="46" s="1"/>
  <c r="I159" i="25"/>
  <c r="X163" i="46"/>
  <c r="W163" i="46" s="1"/>
  <c r="I163" i="25"/>
  <c r="X168" i="46"/>
  <c r="I168" i="25"/>
  <c r="X177" i="46"/>
  <c r="I177" i="25"/>
  <c r="X182" i="46"/>
  <c r="W182" i="46" s="1"/>
  <c r="I182" i="25"/>
  <c r="X187" i="46"/>
  <c r="I187" i="25"/>
  <c r="X195" i="46"/>
  <c r="I195" i="25"/>
  <c r="X200" i="46"/>
  <c r="W200" i="46" s="1"/>
  <c r="I200" i="25"/>
  <c r="X9" i="46"/>
  <c r="W9" i="46" s="1"/>
  <c r="I9" i="25"/>
  <c r="X13" i="46"/>
  <c r="I13" i="25"/>
  <c r="M28" i="46"/>
  <c r="X18" i="46"/>
  <c r="W18" i="46" s="1"/>
  <c r="I18" i="25"/>
  <c r="X23" i="46"/>
  <c r="I23" i="25"/>
  <c r="X32" i="46"/>
  <c r="W32" i="46" s="1"/>
  <c r="I32" i="25"/>
  <c r="F74" i="46"/>
  <c r="N74" i="46"/>
  <c r="X37" i="46"/>
  <c r="W37" i="46" s="1"/>
  <c r="I37" i="25"/>
  <c r="X41" i="46"/>
  <c r="W41" i="46" s="1"/>
  <c r="I41" i="25"/>
  <c r="X46" i="46"/>
  <c r="W46" i="46" s="1"/>
  <c r="I46" i="25"/>
  <c r="X63" i="46"/>
  <c r="I63" i="25"/>
  <c r="X68" i="46"/>
  <c r="W68" i="46" s="1"/>
  <c r="I68" i="25"/>
  <c r="X77" i="46"/>
  <c r="W77" i="46" s="1"/>
  <c r="I77" i="25"/>
  <c r="X81" i="46"/>
  <c r="I81" i="25"/>
  <c r="X90" i="46"/>
  <c r="I90" i="25"/>
  <c r="X99" i="46"/>
  <c r="W99" i="46" s="1"/>
  <c r="I99" i="25"/>
  <c r="X104" i="46"/>
  <c r="I104" i="25"/>
  <c r="X109" i="46"/>
  <c r="W109" i="46" s="1"/>
  <c r="I109" i="25"/>
  <c r="X113" i="46"/>
  <c r="W113" i="46" s="1"/>
  <c r="I113" i="25"/>
  <c r="X118" i="46"/>
  <c r="I118" i="25"/>
  <c r="X127" i="46"/>
  <c r="I127" i="25"/>
  <c r="X132" i="46"/>
  <c r="I132" i="25"/>
  <c r="X137" i="46"/>
  <c r="W137" i="46" s="1"/>
  <c r="I137" i="25"/>
  <c r="X141" i="46"/>
  <c r="W141" i="46" s="1"/>
  <c r="I141" i="25"/>
  <c r="X150" i="46"/>
  <c r="I150" i="25"/>
  <c r="X155" i="46"/>
  <c r="W155" i="46" s="1"/>
  <c r="I155" i="25"/>
  <c r="X160" i="46"/>
  <c r="W160" i="46" s="1"/>
  <c r="I160" i="25"/>
  <c r="X165" i="46"/>
  <c r="W165" i="46" s="1"/>
  <c r="I165" i="25"/>
  <c r="X169" i="46"/>
  <c r="W169" i="46" s="1"/>
  <c r="I169" i="25"/>
  <c r="X178" i="46"/>
  <c r="I178" i="25"/>
  <c r="X183" i="46"/>
  <c r="I183" i="25"/>
  <c r="X188" i="46"/>
  <c r="I188" i="25"/>
  <c r="X196" i="46"/>
  <c r="I196" i="25"/>
  <c r="X201" i="46"/>
  <c r="W201" i="46" s="1"/>
  <c r="I201" i="25"/>
  <c r="X22" i="47"/>
  <c r="J22" i="25"/>
  <c r="X40" i="47"/>
  <c r="J40" i="25"/>
  <c r="X45" i="47"/>
  <c r="W45" i="47" s="1"/>
  <c r="J45" i="25"/>
  <c r="X62" i="47"/>
  <c r="J62" i="25"/>
  <c r="X67" i="47"/>
  <c r="W67" i="47" s="1"/>
  <c r="J67" i="25"/>
  <c r="X80" i="47"/>
  <c r="J80" i="25"/>
  <c r="X98" i="47"/>
  <c r="W98" i="47" s="1"/>
  <c r="J98" i="25"/>
  <c r="X103" i="47"/>
  <c r="W103" i="47" s="1"/>
  <c r="J103" i="25"/>
  <c r="X112" i="47"/>
  <c r="W112" i="47" s="1"/>
  <c r="J112" i="25"/>
  <c r="X117" i="47"/>
  <c r="J117" i="25"/>
  <c r="X135" i="47"/>
  <c r="W135" i="47" s="1"/>
  <c r="J135" i="25"/>
  <c r="X140" i="47"/>
  <c r="W140" i="47" s="1"/>
  <c r="J140" i="25"/>
  <c r="X149" i="47"/>
  <c r="W149" i="47" s="1"/>
  <c r="J149" i="25"/>
  <c r="X154" i="47"/>
  <c r="J154" i="25"/>
  <c r="X159" i="47"/>
  <c r="J159" i="25"/>
  <c r="X168" i="47"/>
  <c r="J168" i="25"/>
  <c r="X177" i="47"/>
  <c r="W177" i="47" s="1"/>
  <c r="J177" i="25"/>
  <c r="X182" i="47"/>
  <c r="J182" i="25"/>
  <c r="X187" i="47"/>
  <c r="W187" i="47" s="1"/>
  <c r="J187" i="25"/>
  <c r="X195" i="47"/>
  <c r="J195" i="25"/>
  <c r="X200" i="47"/>
  <c r="W200" i="47" s="1"/>
  <c r="J200" i="25"/>
  <c r="X13" i="47"/>
  <c r="W13" i="47" s="1"/>
  <c r="J13" i="25"/>
  <c r="X18" i="47"/>
  <c r="W18" i="47" s="1"/>
  <c r="J18" i="25"/>
  <c r="X23" i="47"/>
  <c r="J23" i="25"/>
  <c r="X32" i="47"/>
  <c r="W32" i="47" s="1"/>
  <c r="J32" i="25"/>
  <c r="J74" i="47"/>
  <c r="X41" i="47"/>
  <c r="W41" i="47" s="1"/>
  <c r="J41" i="25"/>
  <c r="X46" i="47"/>
  <c r="W46" i="47" s="1"/>
  <c r="J46" i="25"/>
  <c r="X63" i="47"/>
  <c r="W63" i="47" s="1"/>
  <c r="J63" i="25"/>
  <c r="X68" i="47"/>
  <c r="J68" i="25"/>
  <c r="X77" i="47"/>
  <c r="W77" i="47" s="1"/>
  <c r="J77" i="25"/>
  <c r="X81" i="47"/>
  <c r="W81" i="47" s="1"/>
  <c r="J81" i="25"/>
  <c r="X90" i="47"/>
  <c r="J90" i="25"/>
  <c r="X99" i="47"/>
  <c r="J99" i="25"/>
  <c r="X104" i="47"/>
  <c r="J104" i="25"/>
  <c r="X109" i="47"/>
  <c r="W109" i="47" s="1"/>
  <c r="J109" i="25"/>
  <c r="X113" i="47"/>
  <c r="J113" i="25"/>
  <c r="X118" i="47"/>
  <c r="J118" i="25"/>
  <c r="X127" i="47"/>
  <c r="J127" i="25"/>
  <c r="X132" i="47"/>
  <c r="W132" i="47" s="1"/>
  <c r="J132" i="25"/>
  <c r="X137" i="47"/>
  <c r="J137" i="25"/>
  <c r="X141" i="47"/>
  <c r="J141" i="25"/>
  <c r="X150" i="47"/>
  <c r="J150" i="25"/>
  <c r="P172" i="47"/>
  <c r="X155" i="47"/>
  <c r="J155" i="25"/>
  <c r="X160" i="47"/>
  <c r="W160" i="47" s="1"/>
  <c r="J160" i="25"/>
  <c r="X165" i="47"/>
  <c r="J165" i="25"/>
  <c r="X169" i="47"/>
  <c r="W169" i="47" s="1"/>
  <c r="J169" i="25"/>
  <c r="X178" i="47"/>
  <c r="J178" i="25"/>
  <c r="X183" i="47"/>
  <c r="W183" i="47" s="1"/>
  <c r="J183" i="25"/>
  <c r="X188" i="47"/>
  <c r="J188" i="25"/>
  <c r="X196" i="47"/>
  <c r="J196" i="25"/>
  <c r="X201" i="47"/>
  <c r="W201" i="47" s="1"/>
  <c r="J201" i="25"/>
  <c r="X12" i="47"/>
  <c r="J12" i="25"/>
  <c r="X17" i="47"/>
  <c r="J17" i="25"/>
  <c r="X31" i="47"/>
  <c r="W31" i="47" s="1"/>
  <c r="J31" i="25"/>
  <c r="X35" i="47"/>
  <c r="J35" i="25"/>
  <c r="X71" i="47"/>
  <c r="W71" i="47" s="1"/>
  <c r="J71" i="25"/>
  <c r="X89" i="47"/>
  <c r="J89" i="25"/>
  <c r="X107" i="47"/>
  <c r="W107" i="47" s="1"/>
  <c r="J107" i="25"/>
  <c r="X126" i="47"/>
  <c r="J126" i="25"/>
  <c r="X163" i="47"/>
  <c r="J163" i="25"/>
  <c r="X191" i="47"/>
  <c r="J191" i="25"/>
  <c r="X10" i="47"/>
  <c r="W10" i="47" s="1"/>
  <c r="J10" i="25"/>
  <c r="X19" i="47"/>
  <c r="J19" i="25"/>
  <c r="X24" i="47"/>
  <c r="W24" i="47" s="1"/>
  <c r="J24" i="25"/>
  <c r="X33" i="47"/>
  <c r="J33" i="25"/>
  <c r="G74" i="47"/>
  <c r="O74" i="47"/>
  <c r="X38" i="47"/>
  <c r="J38" i="25"/>
  <c r="X43" i="47"/>
  <c r="J43" i="25"/>
  <c r="X47" i="47"/>
  <c r="J47" i="25"/>
  <c r="X64" i="47"/>
  <c r="W64" i="47" s="1"/>
  <c r="J64" i="25"/>
  <c r="X69" i="47"/>
  <c r="J69" i="25"/>
  <c r="X78" i="47"/>
  <c r="W78" i="47" s="1"/>
  <c r="J78" i="25"/>
  <c r="X87" i="47"/>
  <c r="J87" i="25"/>
  <c r="X91" i="47"/>
  <c r="W91" i="47" s="1"/>
  <c r="J91" i="25"/>
  <c r="X100" i="47"/>
  <c r="J100" i="25"/>
  <c r="X105" i="47"/>
  <c r="W105" i="47" s="1"/>
  <c r="J105" i="25"/>
  <c r="X110" i="47"/>
  <c r="J110" i="25"/>
  <c r="X119" i="47"/>
  <c r="W119" i="47" s="1"/>
  <c r="J119" i="25"/>
  <c r="X128" i="47"/>
  <c r="J128" i="25"/>
  <c r="X133" i="47"/>
  <c r="W133" i="47" s="1"/>
  <c r="J133" i="25"/>
  <c r="X138" i="47"/>
  <c r="J138" i="25"/>
  <c r="X147" i="47"/>
  <c r="J147" i="25"/>
  <c r="X151" i="47"/>
  <c r="J151" i="25"/>
  <c r="X156" i="47"/>
  <c r="W156" i="47" s="1"/>
  <c r="J156" i="25"/>
  <c r="X161" i="47"/>
  <c r="J161" i="25"/>
  <c r="X166" i="47"/>
  <c r="W166" i="47" s="1"/>
  <c r="J166" i="25"/>
  <c r="X175" i="47"/>
  <c r="J175" i="25"/>
  <c r="X179" i="47"/>
  <c r="W179" i="47" s="1"/>
  <c r="J179" i="25"/>
  <c r="X184" i="47"/>
  <c r="J184" i="25"/>
  <c r="X189" i="47"/>
  <c r="W189" i="47" s="1"/>
  <c r="J189" i="25"/>
  <c r="X193" i="47"/>
  <c r="J193" i="25"/>
  <c r="X197" i="47"/>
  <c r="W197" i="47" s="1"/>
  <c r="J197" i="25"/>
  <c r="X202" i="47"/>
  <c r="J202" i="25"/>
  <c r="X11" i="47"/>
  <c r="J11" i="25"/>
  <c r="G28" i="47"/>
  <c r="O28" i="47"/>
  <c r="X16" i="47"/>
  <c r="W16" i="47" s="1"/>
  <c r="J16" i="25"/>
  <c r="X21" i="47"/>
  <c r="W21" i="47" s="1"/>
  <c r="J21" i="25"/>
  <c r="X25" i="47"/>
  <c r="W25" i="47" s="1"/>
  <c r="J25" i="25"/>
  <c r="X34" i="47"/>
  <c r="J34" i="25"/>
  <c r="H74" i="47"/>
  <c r="P74" i="47"/>
  <c r="X39" i="47"/>
  <c r="J39" i="25"/>
  <c r="X44" i="47"/>
  <c r="J44" i="25"/>
  <c r="X61" i="47"/>
  <c r="J61" i="25"/>
  <c r="X65" i="47"/>
  <c r="J65" i="25"/>
  <c r="X70" i="47"/>
  <c r="W70" i="47" s="1"/>
  <c r="J70" i="25"/>
  <c r="X79" i="47"/>
  <c r="J79" i="25"/>
  <c r="X88" i="47"/>
  <c r="W88" i="47" s="1"/>
  <c r="J88" i="25"/>
  <c r="X101" i="47"/>
  <c r="W101" i="47" s="1"/>
  <c r="J101" i="25"/>
  <c r="X106" i="47"/>
  <c r="W106" i="47" s="1"/>
  <c r="J106" i="25"/>
  <c r="X111" i="47"/>
  <c r="J111" i="25"/>
  <c r="X116" i="47"/>
  <c r="J116" i="25"/>
  <c r="X125" i="47"/>
  <c r="W125" i="47" s="1"/>
  <c r="J125" i="25"/>
  <c r="X129" i="47"/>
  <c r="W129" i="47" s="1"/>
  <c r="J129" i="25"/>
  <c r="M144" i="47"/>
  <c r="X134" i="47"/>
  <c r="W134" i="47" s="1"/>
  <c r="J134" i="25"/>
  <c r="X139" i="47"/>
  <c r="W139" i="47" s="1"/>
  <c r="J139" i="25"/>
  <c r="X148" i="47"/>
  <c r="J148" i="25"/>
  <c r="X153" i="47"/>
  <c r="J153" i="25"/>
  <c r="X157" i="47"/>
  <c r="W157" i="47" s="1"/>
  <c r="J157" i="25"/>
  <c r="X162" i="47"/>
  <c r="W162" i="47" s="1"/>
  <c r="J162" i="25"/>
  <c r="X167" i="47"/>
  <c r="J167" i="25"/>
  <c r="X176" i="47"/>
  <c r="W176" i="47" s="1"/>
  <c r="J176" i="25"/>
  <c r="X185" i="47"/>
  <c r="W185" i="47" s="1"/>
  <c r="J185" i="25"/>
  <c r="X190" i="47"/>
  <c r="W190" i="47" s="1"/>
  <c r="J190" i="25"/>
  <c r="X194" i="47"/>
  <c r="J194" i="25"/>
  <c r="X203" i="47"/>
  <c r="J203" i="25"/>
  <c r="Q10" i="48"/>
  <c r="K10" i="25"/>
  <c r="K17" i="25"/>
  <c r="K24" i="25"/>
  <c r="K31" i="25"/>
  <c r="K35" i="25"/>
  <c r="K38" i="25"/>
  <c r="K45" i="25"/>
  <c r="K80" i="25"/>
  <c r="K87" i="25"/>
  <c r="K91" i="25"/>
  <c r="K98" i="25"/>
  <c r="K105" i="25"/>
  <c r="K112" i="25"/>
  <c r="K115" i="25"/>
  <c r="K119" i="25"/>
  <c r="K126" i="25"/>
  <c r="K133" i="25"/>
  <c r="K140" i="25"/>
  <c r="K147" i="25"/>
  <c r="K151" i="25"/>
  <c r="K154" i="25"/>
  <c r="K161" i="25"/>
  <c r="K168" i="25"/>
  <c r="K175" i="25"/>
  <c r="K179" i="25"/>
  <c r="K182" i="25"/>
  <c r="K189" i="25"/>
  <c r="K197" i="25"/>
  <c r="K200" i="25"/>
  <c r="Q11" i="48"/>
  <c r="K11" i="25"/>
  <c r="K18" i="25"/>
  <c r="K21" i="25"/>
  <c r="K25" i="25"/>
  <c r="K32" i="25"/>
  <c r="K39" i="25"/>
  <c r="K46" i="25"/>
  <c r="K77" i="25"/>
  <c r="K81" i="25"/>
  <c r="K88" i="25"/>
  <c r="K99" i="25"/>
  <c r="K106" i="25"/>
  <c r="K113" i="25"/>
  <c r="K116" i="25"/>
  <c r="K127" i="25"/>
  <c r="K134" i="25"/>
  <c r="K137" i="25"/>
  <c r="K141" i="25"/>
  <c r="K148" i="25"/>
  <c r="K155" i="25"/>
  <c r="K162" i="25"/>
  <c r="K165" i="25"/>
  <c r="K169" i="25"/>
  <c r="K176" i="25"/>
  <c r="K183" i="25"/>
  <c r="K190" i="25"/>
  <c r="K194" i="25"/>
  <c r="K201" i="25"/>
  <c r="K193" i="25"/>
  <c r="K12" i="25"/>
  <c r="K15" i="25"/>
  <c r="K19" i="25"/>
  <c r="K22" i="25"/>
  <c r="K33" i="25"/>
  <c r="K40" i="25"/>
  <c r="K43" i="25"/>
  <c r="K47" i="25"/>
  <c r="K78" i="25"/>
  <c r="K89" i="25"/>
  <c r="K100" i="25"/>
  <c r="K103" i="25"/>
  <c r="K107" i="25"/>
  <c r="K110" i="25"/>
  <c r="K117" i="25"/>
  <c r="K128" i="25"/>
  <c r="K131" i="25"/>
  <c r="K135" i="25"/>
  <c r="K138" i="25"/>
  <c r="K149" i="25"/>
  <c r="K156" i="25"/>
  <c r="K159" i="25"/>
  <c r="K163" i="25"/>
  <c r="K166" i="25"/>
  <c r="K177" i="25"/>
  <c r="K184" i="25"/>
  <c r="K187" i="25"/>
  <c r="K191" i="25"/>
  <c r="K195" i="25"/>
  <c r="K202" i="25"/>
  <c r="K9" i="25"/>
  <c r="K13" i="25"/>
  <c r="K16" i="25"/>
  <c r="K23" i="25"/>
  <c r="K34" i="25"/>
  <c r="K37" i="25"/>
  <c r="K41" i="25"/>
  <c r="K44" i="25"/>
  <c r="K90" i="25"/>
  <c r="K97" i="25"/>
  <c r="K101" i="25"/>
  <c r="K104" i="25"/>
  <c r="K111" i="25"/>
  <c r="K118" i="25"/>
  <c r="K125" i="25"/>
  <c r="K129" i="25"/>
  <c r="K132" i="25"/>
  <c r="K139" i="25"/>
  <c r="K150" i="25"/>
  <c r="K153" i="25"/>
  <c r="K157" i="25"/>
  <c r="K160" i="25"/>
  <c r="K167" i="25"/>
  <c r="K178" i="25"/>
  <c r="K181" i="25"/>
  <c r="K185" i="25"/>
  <c r="K188" i="25"/>
  <c r="K196" i="25"/>
  <c r="K203" i="25"/>
  <c r="W91" i="25"/>
  <c r="W100" i="25"/>
  <c r="W110" i="25"/>
  <c r="W119" i="25"/>
  <c r="W156" i="25"/>
  <c r="W161" i="25"/>
  <c r="W166" i="25"/>
  <c r="V40" i="28"/>
  <c r="V133" i="28"/>
  <c r="V76" i="28"/>
  <c r="V97" i="28"/>
  <c r="V99" i="28"/>
  <c r="V109" i="28"/>
  <c r="V114" i="28"/>
  <c r="V127" i="28"/>
  <c r="V137" i="28"/>
  <c r="V153" i="28"/>
  <c r="V155" i="28"/>
  <c r="V158" i="28"/>
  <c r="V163" i="28"/>
  <c r="V165" i="28"/>
  <c r="V167" i="28"/>
  <c r="V183" i="28"/>
  <c r="V194" i="28"/>
  <c r="V201" i="28"/>
  <c r="F144" i="48"/>
  <c r="I172" i="48"/>
  <c r="R152" i="48"/>
  <c r="F74" i="48"/>
  <c r="K172" i="48"/>
  <c r="H74" i="43"/>
  <c r="P74" i="43"/>
  <c r="H74" i="44"/>
  <c r="P74" i="44"/>
  <c r="W107" i="44"/>
  <c r="W112" i="44"/>
  <c r="W117" i="44"/>
  <c r="W11" i="45"/>
  <c r="W12" i="45"/>
  <c r="W16" i="45"/>
  <c r="W22" i="45"/>
  <c r="W69" i="45"/>
  <c r="W12" i="46"/>
  <c r="W13" i="46"/>
  <c r="W22" i="46"/>
  <c r="W71" i="46"/>
  <c r="S10" i="44"/>
  <c r="S19" i="44"/>
  <c r="S33" i="44"/>
  <c r="S43" i="44"/>
  <c r="S46" i="44"/>
  <c r="S68" i="44"/>
  <c r="S99" i="44"/>
  <c r="S103" i="44"/>
  <c r="S109" i="44"/>
  <c r="S132" i="44"/>
  <c r="S135" i="44"/>
  <c r="S155" i="44"/>
  <c r="S165" i="44"/>
  <c r="S178" i="44"/>
  <c r="S188" i="44"/>
  <c r="S201" i="44"/>
  <c r="S24" i="45"/>
  <c r="S32" i="45"/>
  <c r="S38" i="45"/>
  <c r="S90" i="45"/>
  <c r="S113" i="45"/>
  <c r="S127" i="45"/>
  <c r="S137" i="45"/>
  <c r="S150" i="45"/>
  <c r="S154" i="45"/>
  <c r="S169" i="45"/>
  <c r="S183" i="45"/>
  <c r="S196" i="45"/>
  <c r="S19" i="46"/>
  <c r="S33" i="46"/>
  <c r="S37" i="46"/>
  <c r="S43" i="46"/>
  <c r="S81" i="46"/>
  <c r="S89" i="46"/>
  <c r="S99" i="46"/>
  <c r="S109" i="46"/>
  <c r="S118" i="46"/>
  <c r="S132" i="46"/>
  <c r="S135" i="46"/>
  <c r="S141" i="46"/>
  <c r="S178" i="46"/>
  <c r="S188" i="46"/>
  <c r="S201" i="46"/>
  <c r="S24" i="47"/>
  <c r="S38" i="47"/>
  <c r="S41" i="47"/>
  <c r="S63" i="47"/>
  <c r="S90" i="47"/>
  <c r="S104" i="47"/>
  <c r="S113" i="47"/>
  <c r="S127" i="47"/>
  <c r="S137" i="47"/>
  <c r="S154" i="47"/>
  <c r="S187" i="47"/>
  <c r="S200" i="47"/>
  <c r="M99" i="48"/>
  <c r="M109" i="48"/>
  <c r="M141" i="48"/>
  <c r="M155" i="48"/>
  <c r="M165" i="48"/>
  <c r="M201" i="48"/>
  <c r="V34" i="28"/>
  <c r="V98" i="28"/>
  <c r="V108" i="28"/>
  <c r="V116" i="28"/>
  <c r="V164" i="28"/>
  <c r="W47" i="25"/>
  <c r="W185" i="25"/>
  <c r="W203" i="25"/>
  <c r="Q53" i="48"/>
  <c r="Q49" i="48"/>
  <c r="Q56" i="48"/>
  <c r="Q55" i="48"/>
  <c r="Q58" i="48"/>
  <c r="Q57" i="48"/>
  <c r="Q52" i="48"/>
  <c r="Q51" i="48"/>
  <c r="Q50" i="48"/>
  <c r="Q59" i="48"/>
  <c r="H28" i="48"/>
  <c r="V17" i="28"/>
  <c r="V149" i="28"/>
  <c r="V177" i="28"/>
  <c r="V195" i="28"/>
  <c r="S150" i="47"/>
  <c r="S23" i="44"/>
  <c r="S107" i="47"/>
  <c r="V39" i="28"/>
  <c r="V132" i="28"/>
  <c r="I74" i="44"/>
  <c r="S131" i="45"/>
  <c r="S163" i="45"/>
  <c r="S126" i="46"/>
  <c r="M78" i="48"/>
  <c r="V18" i="28"/>
  <c r="Q74" i="43"/>
  <c r="S15" i="45"/>
  <c r="S64" i="46"/>
  <c r="S117" i="45"/>
  <c r="M178" i="48"/>
  <c r="L74" i="43"/>
  <c r="K122" i="43"/>
  <c r="W56" i="44"/>
  <c r="W53" i="44"/>
  <c r="W52" i="44"/>
  <c r="W57" i="44"/>
  <c r="W51" i="44"/>
  <c r="W49" i="44"/>
  <c r="W59" i="44"/>
  <c r="W55" i="44"/>
  <c r="W58" i="44"/>
  <c r="W50" i="44"/>
  <c r="X62" i="44"/>
  <c r="J74" i="45"/>
  <c r="W194" i="45"/>
  <c r="J74" i="46"/>
  <c r="K74" i="47"/>
  <c r="T20" i="28"/>
  <c r="S177" i="45"/>
  <c r="S168" i="46"/>
  <c r="M118" i="48"/>
  <c r="M74" i="44"/>
  <c r="X63" i="44"/>
  <c r="K74" i="45"/>
  <c r="H122" i="45"/>
  <c r="P122" i="45"/>
  <c r="G122" i="45"/>
  <c r="K74" i="46"/>
  <c r="W195" i="46"/>
  <c r="L74" i="47"/>
  <c r="L144" i="47"/>
  <c r="V111" i="28"/>
  <c r="V138" i="28"/>
  <c r="S78" i="46"/>
  <c r="S160" i="47"/>
  <c r="S107" i="45"/>
  <c r="S187" i="45"/>
  <c r="S182" i="46"/>
  <c r="S117" i="47"/>
  <c r="X61" i="44"/>
  <c r="W61" i="44" s="1"/>
  <c r="X64" i="44"/>
  <c r="J122" i="44"/>
  <c r="L74" i="45"/>
  <c r="W99" i="45"/>
  <c r="K122" i="45"/>
  <c r="G144" i="45"/>
  <c r="W58" i="46"/>
  <c r="W53" i="46"/>
  <c r="W55" i="46"/>
  <c r="W56" i="46"/>
  <c r="W57" i="46"/>
  <c r="W52" i="46"/>
  <c r="W51" i="46"/>
  <c r="W50" i="46"/>
  <c r="W49" i="46"/>
  <c r="W59" i="46"/>
  <c r="L74" i="46"/>
  <c r="G144" i="46"/>
  <c r="W150" i="46"/>
  <c r="W59" i="47"/>
  <c r="W51" i="47"/>
  <c r="W52" i="47"/>
  <c r="W58" i="47"/>
  <c r="W55" i="47"/>
  <c r="W56" i="47"/>
  <c r="W49" i="47"/>
  <c r="W53" i="47"/>
  <c r="W57" i="47"/>
  <c r="W50" i="47"/>
  <c r="M74" i="47"/>
  <c r="S68" i="43"/>
  <c r="S112" i="43"/>
  <c r="V25" i="28"/>
  <c r="V46" i="28"/>
  <c r="V176" i="28"/>
  <c r="Q74" i="44"/>
  <c r="S15" i="47"/>
  <c r="S13" i="44"/>
  <c r="S81" i="44"/>
  <c r="S112" i="46"/>
  <c r="S131" i="47"/>
  <c r="M132" i="48"/>
  <c r="M188" i="48"/>
  <c r="W24" i="25"/>
  <c r="K28" i="44"/>
  <c r="Q28" i="44"/>
  <c r="X65" i="44"/>
  <c r="W53" i="45"/>
  <c r="W51" i="45"/>
  <c r="W50" i="45"/>
  <c r="W55" i="45"/>
  <c r="W57" i="45"/>
  <c r="W52" i="45"/>
  <c r="W59" i="45"/>
  <c r="W49" i="45"/>
  <c r="W58" i="45"/>
  <c r="W56" i="45"/>
  <c r="P28" i="45"/>
  <c r="M74" i="45"/>
  <c r="L122" i="45"/>
  <c r="H144" i="45"/>
  <c r="P144" i="45"/>
  <c r="I28" i="46"/>
  <c r="Q28" i="46"/>
  <c r="H28" i="46"/>
  <c r="P28" i="46"/>
  <c r="M74" i="46"/>
  <c r="H144" i="46"/>
  <c r="P144" i="46"/>
  <c r="M172" i="46"/>
  <c r="I28" i="47"/>
  <c r="Q28" i="47"/>
  <c r="F74" i="47"/>
  <c r="N74" i="47"/>
  <c r="G144" i="47"/>
  <c r="J144" i="48"/>
  <c r="G172" i="48"/>
  <c r="V64" i="28"/>
  <c r="V69" i="28"/>
  <c r="F74" i="44"/>
  <c r="J74" i="44"/>
  <c r="N74" i="44"/>
  <c r="G74" i="44"/>
  <c r="K74" i="44"/>
  <c r="O74" i="44"/>
  <c r="F74" i="43"/>
  <c r="J74" i="43"/>
  <c r="G74" i="43"/>
  <c r="V19" i="28"/>
  <c r="V104" i="28"/>
  <c r="V126" i="28"/>
  <c r="V192" i="28"/>
  <c r="T26" i="28"/>
  <c r="V146" i="28"/>
  <c r="V182" i="28"/>
  <c r="V186" i="28"/>
  <c r="V160" i="28"/>
  <c r="V23" i="28"/>
  <c r="V43" i="28"/>
  <c r="V63" i="28"/>
  <c r="V68" i="28"/>
  <c r="V79" i="28"/>
  <c r="V125" i="28"/>
  <c r="V130" i="28"/>
  <c r="V117" i="28"/>
  <c r="V139" i="28"/>
  <c r="V166" i="28"/>
  <c r="V175" i="28"/>
  <c r="K74" i="43"/>
  <c r="L74" i="44"/>
  <c r="M74" i="43"/>
  <c r="N74" i="43"/>
  <c r="O74" i="43"/>
  <c r="I74" i="43"/>
  <c r="AA38" i="43"/>
  <c r="Q62" i="48"/>
  <c r="Q64" i="48"/>
  <c r="Q63" i="48"/>
  <c r="Q70" i="48"/>
  <c r="Q71" i="48"/>
  <c r="Q61" i="48"/>
  <c r="Q68" i="48"/>
  <c r="Q67" i="48"/>
  <c r="Q65" i="48"/>
  <c r="Q69" i="48"/>
  <c r="M81" i="48"/>
  <c r="M89" i="48"/>
  <c r="M103" i="48"/>
  <c r="M149" i="48"/>
  <c r="M159" i="48"/>
  <c r="M191" i="48"/>
  <c r="M195" i="48"/>
  <c r="I28" i="48"/>
  <c r="K28" i="48"/>
  <c r="Q87" i="48"/>
  <c r="Q32" i="48"/>
  <c r="G144" i="48"/>
  <c r="M112" i="48"/>
  <c r="F28" i="48"/>
  <c r="M126" i="48"/>
  <c r="M182" i="48"/>
  <c r="M10" i="48"/>
  <c r="M19" i="48"/>
  <c r="M33" i="48"/>
  <c r="M43" i="48"/>
  <c r="L180" i="48"/>
  <c r="M13" i="48"/>
  <c r="M23" i="48"/>
  <c r="M46" i="48"/>
  <c r="M128" i="48"/>
  <c r="M138" i="48"/>
  <c r="M161" i="48"/>
  <c r="S32" i="47"/>
  <c r="S98" i="47"/>
  <c r="H28" i="47"/>
  <c r="W99" i="47"/>
  <c r="W104" i="47"/>
  <c r="S183" i="47"/>
  <c r="W100" i="47"/>
  <c r="L122" i="47"/>
  <c r="K122" i="47"/>
  <c r="W110" i="47"/>
  <c r="I172" i="47"/>
  <c r="Q172" i="47"/>
  <c r="W195" i="47"/>
  <c r="W38" i="47"/>
  <c r="W68" i="47"/>
  <c r="M122" i="47"/>
  <c r="W111" i="47"/>
  <c r="W116" i="47"/>
  <c r="I144" i="47"/>
  <c r="Q144" i="47"/>
  <c r="W196" i="47"/>
  <c r="W12" i="47"/>
  <c r="W17" i="47"/>
  <c r="W47" i="47"/>
  <c r="W69" i="47"/>
  <c r="W202" i="47"/>
  <c r="S169" i="47"/>
  <c r="W33" i="47"/>
  <c r="M28" i="47"/>
  <c r="W23" i="47"/>
  <c r="K28" i="47"/>
  <c r="W65" i="47"/>
  <c r="W89" i="47"/>
  <c r="G122" i="47"/>
  <c r="O122" i="47"/>
  <c r="W167" i="47"/>
  <c r="F28" i="47"/>
  <c r="N28" i="47"/>
  <c r="W19" i="47"/>
  <c r="W90" i="47"/>
  <c r="W128" i="47"/>
  <c r="W138" i="47"/>
  <c r="G172" i="47"/>
  <c r="O172" i="47"/>
  <c r="W163" i="47"/>
  <c r="W168" i="47"/>
  <c r="S149" i="46"/>
  <c r="W19" i="46"/>
  <c r="L122" i="46"/>
  <c r="W156" i="46"/>
  <c r="L172" i="46"/>
  <c r="W166" i="46"/>
  <c r="W127" i="46"/>
  <c r="W128" i="46"/>
  <c r="L28" i="46"/>
  <c r="W40" i="46"/>
  <c r="W45" i="46"/>
  <c r="P122" i="46"/>
  <c r="W134" i="46"/>
  <c r="W63" i="46"/>
  <c r="W90" i="46"/>
  <c r="J122" i="46"/>
  <c r="H122" i="46"/>
  <c r="G122" i="46"/>
  <c r="S159" i="46"/>
  <c r="W78" i="46"/>
  <c r="K122" i="46"/>
  <c r="W104" i="46"/>
  <c r="W185" i="46"/>
  <c r="S69" i="45"/>
  <c r="W18" i="45"/>
  <c r="W105" i="45"/>
  <c r="W191" i="45"/>
  <c r="W150" i="45"/>
  <c r="W196" i="45"/>
  <c r="S140" i="45"/>
  <c r="W151" i="45"/>
  <c r="L172" i="45"/>
  <c r="W166" i="45"/>
  <c r="W175" i="45"/>
  <c r="S47" i="45"/>
  <c r="S98" i="45"/>
  <c r="W132" i="45"/>
  <c r="F172" i="45"/>
  <c r="N172" i="45"/>
  <c r="W67" i="45"/>
  <c r="L144" i="45"/>
  <c r="W41" i="45"/>
  <c r="W63" i="45"/>
  <c r="M144" i="45"/>
  <c r="W134" i="45"/>
  <c r="W139" i="45"/>
  <c r="S118" i="44"/>
  <c r="W91" i="44"/>
  <c r="S126" i="44"/>
  <c r="W194" i="44"/>
  <c r="G28" i="44"/>
  <c r="O28" i="44"/>
  <c r="W149" i="44"/>
  <c r="K172" i="44"/>
  <c r="W154" i="44"/>
  <c r="H28" i="44"/>
  <c r="P28" i="44"/>
  <c r="W141" i="44"/>
  <c r="W23" i="25"/>
  <c r="W41" i="25"/>
  <c r="W68" i="25"/>
  <c r="W191" i="25"/>
  <c r="S64" i="44"/>
  <c r="S89" i="44"/>
  <c r="S168" i="44"/>
  <c r="I28" i="44"/>
  <c r="H144" i="44"/>
  <c r="P144" i="44"/>
  <c r="M172" i="44"/>
  <c r="S182" i="44"/>
  <c r="F122" i="44"/>
  <c r="N122" i="44"/>
  <c r="H28" i="43"/>
  <c r="AA12" i="43"/>
  <c r="AB12" i="43" s="1"/>
  <c r="W65" i="43"/>
  <c r="W50" i="43"/>
  <c r="W59" i="43"/>
  <c r="W58" i="43"/>
  <c r="W62" i="43"/>
  <c r="W51" i="43"/>
  <c r="W64" i="43"/>
  <c r="W57" i="43"/>
  <c r="W63" i="43"/>
  <c r="W55" i="43"/>
  <c r="W49" i="43"/>
  <c r="W52" i="43"/>
  <c r="W56" i="43"/>
  <c r="W53" i="43"/>
  <c r="W61" i="43"/>
  <c r="Z13" i="43"/>
  <c r="AB13" i="43" s="1"/>
  <c r="J144" i="43"/>
  <c r="S18" i="43"/>
  <c r="S32" i="43"/>
  <c r="F28" i="43"/>
  <c r="S77" i="43"/>
  <c r="S98" i="43"/>
  <c r="S107" i="43"/>
  <c r="S117" i="43"/>
  <c r="S131" i="43"/>
  <c r="S154" i="43"/>
  <c r="S200" i="43"/>
  <c r="S41" i="43"/>
  <c r="AA33" i="43"/>
  <c r="AB33" i="43" s="1"/>
  <c r="O144" i="43"/>
  <c r="W71" i="25"/>
  <c r="W167" i="25"/>
  <c r="S187" i="43"/>
  <c r="P28" i="43"/>
  <c r="S10" i="43"/>
  <c r="S159" i="43"/>
  <c r="S195" i="43"/>
  <c r="AA132" i="43"/>
  <c r="AB132" i="43" s="1"/>
  <c r="S177" i="43"/>
  <c r="Z178" i="43"/>
  <c r="AB178" i="43" s="1"/>
  <c r="W99" i="25"/>
  <c r="R92" i="43"/>
  <c r="M122" i="43"/>
  <c r="G144" i="43"/>
  <c r="Z155" i="43"/>
  <c r="AB155" i="43" s="1"/>
  <c r="G28" i="43"/>
  <c r="O28" i="43"/>
  <c r="G172" i="43"/>
  <c r="J28" i="43"/>
  <c r="H144" i="43"/>
  <c r="P144" i="43"/>
  <c r="I172" i="43"/>
  <c r="Q172" i="43"/>
  <c r="S24" i="43"/>
  <c r="S47" i="43"/>
  <c r="S69" i="43"/>
  <c r="S90" i="43"/>
  <c r="S104" i="43"/>
  <c r="S113" i="43"/>
  <c r="S127" i="43"/>
  <c r="S137" i="43"/>
  <c r="S150" i="43"/>
  <c r="S160" i="43"/>
  <c r="S169" i="43"/>
  <c r="S183" i="43"/>
  <c r="S196" i="43"/>
  <c r="W17" i="25"/>
  <c r="W40" i="25"/>
  <c r="L28" i="43"/>
  <c r="G122" i="43"/>
  <c r="U164" i="25"/>
  <c r="AA9" i="43"/>
  <c r="AB9" i="43" s="1"/>
  <c r="Z109" i="43"/>
  <c r="S163" i="43"/>
  <c r="O122" i="43"/>
  <c r="K144" i="43"/>
  <c r="W104" i="25"/>
  <c r="W118" i="25"/>
  <c r="W127" i="25"/>
  <c r="W141" i="25"/>
  <c r="W150" i="25"/>
  <c r="S37" i="43"/>
  <c r="S81" i="43"/>
  <c r="S89" i="43"/>
  <c r="S103" i="43"/>
  <c r="S126" i="43"/>
  <c r="S149" i="43"/>
  <c r="S168" i="43"/>
  <c r="W78" i="25"/>
  <c r="W183" i="25"/>
  <c r="W201" i="25"/>
  <c r="W39" i="25"/>
  <c r="W133" i="25"/>
  <c r="W62" i="25"/>
  <c r="W80" i="25"/>
  <c r="W151" i="25"/>
  <c r="W106" i="25"/>
  <c r="W116" i="25"/>
  <c r="W129" i="25"/>
  <c r="W134" i="25"/>
  <c r="W63" i="25"/>
  <c r="W168" i="25"/>
  <c r="W160" i="25"/>
  <c r="L82" i="48"/>
  <c r="S15" i="43"/>
  <c r="S38" i="43"/>
  <c r="J172" i="43"/>
  <c r="L36" i="48"/>
  <c r="X115" i="47"/>
  <c r="W115" i="47" s="1"/>
  <c r="R120" i="47"/>
  <c r="J120" i="25" s="1"/>
  <c r="R26" i="45"/>
  <c r="H26" i="25" s="1"/>
  <c r="W31" i="44"/>
  <c r="R198" i="44"/>
  <c r="G198" i="25" s="1"/>
  <c r="X139" i="43"/>
  <c r="W139" i="43" s="1"/>
  <c r="R142" i="43"/>
  <c r="F142" i="25" s="1"/>
  <c r="R108" i="45"/>
  <c r="H108" i="25" s="1"/>
  <c r="R180" i="47"/>
  <c r="S23" i="43"/>
  <c r="S46" i="43"/>
  <c r="S135" i="43"/>
  <c r="S182" i="43"/>
  <c r="S191" i="43"/>
  <c r="R192" i="46"/>
  <c r="I192" i="25" s="1"/>
  <c r="X191" i="46"/>
  <c r="W191" i="46" s="1"/>
  <c r="Q168" i="48"/>
  <c r="Q197" i="48"/>
  <c r="AA34" i="43"/>
  <c r="Z34" i="43"/>
  <c r="AA156" i="43"/>
  <c r="Z156" i="43"/>
  <c r="AA39" i="44"/>
  <c r="Z39" i="44"/>
  <c r="AA61" i="44"/>
  <c r="Z61" i="44"/>
  <c r="Z105" i="44"/>
  <c r="AA105" i="44"/>
  <c r="Z11" i="45"/>
  <c r="AA11" i="45"/>
  <c r="AA21" i="45"/>
  <c r="Z21" i="45"/>
  <c r="Z34" i="45"/>
  <c r="AA34" i="45"/>
  <c r="S104" i="45"/>
  <c r="AA133" i="45"/>
  <c r="Z133" i="45"/>
  <c r="S160" i="45"/>
  <c r="AA25" i="46"/>
  <c r="Z25" i="46"/>
  <c r="AA105" i="46"/>
  <c r="Z105" i="46"/>
  <c r="S69" i="47"/>
  <c r="S196" i="47"/>
  <c r="W79" i="44"/>
  <c r="R186" i="47"/>
  <c r="J186" i="25" s="1"/>
  <c r="X181" i="47"/>
  <c r="W181" i="47" s="1"/>
  <c r="Q111" i="48"/>
  <c r="Q141" i="48"/>
  <c r="Q169" i="48"/>
  <c r="Z19" i="44"/>
  <c r="AA19" i="44"/>
  <c r="AA33" i="44"/>
  <c r="Z33" i="44"/>
  <c r="S112" i="44"/>
  <c r="S149" i="44"/>
  <c r="AA155" i="44"/>
  <c r="Z155" i="44"/>
  <c r="AA165" i="44"/>
  <c r="Z165" i="44"/>
  <c r="AA178" i="44"/>
  <c r="Z178" i="44"/>
  <c r="S195" i="44"/>
  <c r="AA38" i="45"/>
  <c r="Z38" i="45"/>
  <c r="S63" i="45"/>
  <c r="AA69" i="45"/>
  <c r="Z69" i="45"/>
  <c r="AA137" i="45"/>
  <c r="Z137" i="45"/>
  <c r="S200" i="45"/>
  <c r="S13" i="46"/>
  <c r="AA19" i="46"/>
  <c r="Z19" i="46"/>
  <c r="Z33" i="46"/>
  <c r="AA33" i="46"/>
  <c r="AA43" i="46"/>
  <c r="Z43" i="46"/>
  <c r="S68" i="46"/>
  <c r="Z99" i="46"/>
  <c r="AA99" i="46"/>
  <c r="Z109" i="46"/>
  <c r="AA109" i="46"/>
  <c r="S195" i="46"/>
  <c r="S18" i="47"/>
  <c r="S77" i="47"/>
  <c r="S140" i="47"/>
  <c r="S163" i="47"/>
  <c r="M135" i="48"/>
  <c r="M168" i="48"/>
  <c r="R14" i="44"/>
  <c r="G14" i="25" s="1"/>
  <c r="X9" i="44"/>
  <c r="W9" i="44" s="1"/>
  <c r="W80" i="44"/>
  <c r="H122" i="44"/>
  <c r="P122" i="44"/>
  <c r="W125" i="44"/>
  <c r="I144" i="44"/>
  <c r="Q144" i="44"/>
  <c r="G144" i="44"/>
  <c r="O144" i="44"/>
  <c r="W151" i="44"/>
  <c r="L172" i="44"/>
  <c r="W161" i="44"/>
  <c r="F28" i="45"/>
  <c r="N28" i="45"/>
  <c r="W78" i="45"/>
  <c r="W89" i="45"/>
  <c r="M122" i="45"/>
  <c r="F144" i="45"/>
  <c r="N144" i="45"/>
  <c r="W135" i="45"/>
  <c r="G172" i="45"/>
  <c r="O172" i="45"/>
  <c r="W157" i="45"/>
  <c r="W176" i="45"/>
  <c r="W181" i="45"/>
  <c r="W197" i="45"/>
  <c r="W64" i="46"/>
  <c r="W88" i="46"/>
  <c r="W100" i="46"/>
  <c r="W105" i="46"/>
  <c r="F144" i="46"/>
  <c r="N144" i="46"/>
  <c r="W140" i="46"/>
  <c r="G172" i="46"/>
  <c r="O172" i="46"/>
  <c r="W162" i="46"/>
  <c r="W196" i="46"/>
  <c r="W79" i="47"/>
  <c r="W117" i="47"/>
  <c r="W141" i="47"/>
  <c r="H172" i="47"/>
  <c r="W178" i="47"/>
  <c r="W203" i="47"/>
  <c r="Q34" i="48"/>
  <c r="Q38" i="48"/>
  <c r="R48" i="48"/>
  <c r="Q81" i="48"/>
  <c r="Q89" i="48"/>
  <c r="Q107" i="48"/>
  <c r="Q112" i="48"/>
  <c r="Q117" i="48"/>
  <c r="H144" i="48"/>
  <c r="Q148" i="48"/>
  <c r="J172" i="48"/>
  <c r="Q178" i="48"/>
  <c r="Q182" i="48"/>
  <c r="Q187" i="48"/>
  <c r="S9" i="43"/>
  <c r="S11" i="43"/>
  <c r="AA18" i="43"/>
  <c r="Z18" i="43"/>
  <c r="S22" i="43"/>
  <c r="AA32" i="43"/>
  <c r="Z32" i="43"/>
  <c r="S35" i="43"/>
  <c r="AA41" i="43"/>
  <c r="Z41" i="43"/>
  <c r="S45" i="43"/>
  <c r="S67" i="43"/>
  <c r="AA77" i="43"/>
  <c r="Z77" i="43"/>
  <c r="S80" i="43"/>
  <c r="S88" i="43"/>
  <c r="AA98" i="43"/>
  <c r="Z98" i="43"/>
  <c r="S101" i="43"/>
  <c r="AA107" i="43"/>
  <c r="Z107" i="43"/>
  <c r="S111" i="43"/>
  <c r="AA117" i="43"/>
  <c r="Z117" i="43"/>
  <c r="S125" i="43"/>
  <c r="AA131" i="43"/>
  <c r="Z131" i="43"/>
  <c r="S134" i="43"/>
  <c r="AA140" i="43"/>
  <c r="Z140" i="43"/>
  <c r="S148" i="43"/>
  <c r="AA154" i="43"/>
  <c r="Z154" i="43"/>
  <c r="S157" i="43"/>
  <c r="AA163" i="43"/>
  <c r="Z163" i="43"/>
  <c r="S167" i="43"/>
  <c r="AA177" i="43"/>
  <c r="Z177" i="43"/>
  <c r="S181" i="43"/>
  <c r="AA187" i="43"/>
  <c r="Z187" i="43"/>
  <c r="S190" i="43"/>
  <c r="S194" i="43"/>
  <c r="AA200" i="43"/>
  <c r="Z200" i="43"/>
  <c r="S203" i="43"/>
  <c r="AA13" i="44"/>
  <c r="Z13" i="44"/>
  <c r="S17" i="44"/>
  <c r="Z23" i="44"/>
  <c r="AA23" i="44"/>
  <c r="S31" i="44"/>
  <c r="AA37" i="44"/>
  <c r="Z37" i="44"/>
  <c r="S40" i="44"/>
  <c r="Z46" i="44"/>
  <c r="AA46" i="44"/>
  <c r="S62" i="44"/>
  <c r="AA68" i="44"/>
  <c r="Z68" i="44"/>
  <c r="S71" i="44"/>
  <c r="AA81" i="44"/>
  <c r="Z81" i="44"/>
  <c r="AA89" i="44"/>
  <c r="Z89" i="44"/>
  <c r="S97" i="44"/>
  <c r="Z103" i="44"/>
  <c r="AA103" i="44"/>
  <c r="S106" i="44"/>
  <c r="AA112" i="44"/>
  <c r="Z112" i="44"/>
  <c r="S116" i="44"/>
  <c r="AA126" i="44"/>
  <c r="Z126" i="44"/>
  <c r="S129" i="44"/>
  <c r="AA135" i="44"/>
  <c r="Z135" i="44"/>
  <c r="S139" i="44"/>
  <c r="AA149" i="44"/>
  <c r="Z149" i="44"/>
  <c r="S153" i="44"/>
  <c r="Z159" i="44"/>
  <c r="AA159" i="44"/>
  <c r="S162" i="44"/>
  <c r="AA168" i="44"/>
  <c r="Z168" i="44"/>
  <c r="S176" i="44"/>
  <c r="AA182" i="44"/>
  <c r="Z182" i="44"/>
  <c r="S185" i="44"/>
  <c r="Z191" i="44"/>
  <c r="AA191" i="44"/>
  <c r="AA195" i="44"/>
  <c r="Z195" i="44"/>
  <c r="S199" i="44"/>
  <c r="AA9" i="45"/>
  <c r="Z9" i="45"/>
  <c r="S12" i="45"/>
  <c r="AA18" i="45"/>
  <c r="Z18" i="45"/>
  <c r="S22" i="45"/>
  <c r="Z32" i="45"/>
  <c r="AA32" i="45"/>
  <c r="S35" i="45"/>
  <c r="AA41" i="45"/>
  <c r="Z41" i="45"/>
  <c r="S45" i="45"/>
  <c r="AA63" i="45"/>
  <c r="Z63" i="45"/>
  <c r="S67" i="45"/>
  <c r="AA77" i="45"/>
  <c r="Z77" i="45"/>
  <c r="S80" i="45"/>
  <c r="S88" i="45"/>
  <c r="Z98" i="45"/>
  <c r="AA98" i="45"/>
  <c r="S101" i="45"/>
  <c r="AA107" i="45"/>
  <c r="Z107" i="45"/>
  <c r="S111" i="45"/>
  <c r="AA117" i="45"/>
  <c r="Z117" i="45"/>
  <c r="S125" i="45"/>
  <c r="AA131" i="45"/>
  <c r="Z131" i="45"/>
  <c r="S134" i="45"/>
  <c r="AA140" i="45"/>
  <c r="Z140" i="45"/>
  <c r="S148" i="45"/>
  <c r="AA154" i="45"/>
  <c r="Z154" i="45"/>
  <c r="S157" i="45"/>
  <c r="AA163" i="45"/>
  <c r="Z163" i="45"/>
  <c r="S167" i="45"/>
  <c r="AA177" i="45"/>
  <c r="Z177" i="45"/>
  <c r="S181" i="45"/>
  <c r="Z187" i="45"/>
  <c r="AA187" i="45"/>
  <c r="S190" i="45"/>
  <c r="S194" i="45"/>
  <c r="AA200" i="45"/>
  <c r="Z200" i="45"/>
  <c r="S203" i="45"/>
  <c r="Z13" i="46"/>
  <c r="AA13" i="46"/>
  <c r="S17" i="46"/>
  <c r="AA23" i="46"/>
  <c r="Z23" i="46"/>
  <c r="S31" i="46"/>
  <c r="AA37" i="46"/>
  <c r="Z37" i="46"/>
  <c r="S40" i="46"/>
  <c r="AA46" i="46"/>
  <c r="Z46" i="46"/>
  <c r="S62" i="46"/>
  <c r="Z68" i="46"/>
  <c r="AA68" i="46"/>
  <c r="S71" i="46"/>
  <c r="Z81" i="46"/>
  <c r="AA81" i="46"/>
  <c r="AA89" i="46"/>
  <c r="Z89" i="46"/>
  <c r="S97" i="46"/>
  <c r="Z103" i="46"/>
  <c r="AA103" i="46"/>
  <c r="S106" i="46"/>
  <c r="AA112" i="46"/>
  <c r="Z112" i="46"/>
  <c r="S116" i="46"/>
  <c r="Z126" i="46"/>
  <c r="AA126" i="46"/>
  <c r="S129" i="46"/>
  <c r="S139" i="46"/>
  <c r="S153" i="46"/>
  <c r="S162" i="46"/>
  <c r="S176" i="46"/>
  <c r="S185" i="46"/>
  <c r="S199" i="46"/>
  <c r="S12" i="47"/>
  <c r="S22" i="47"/>
  <c r="S35" i="47"/>
  <c r="S45" i="47"/>
  <c r="S67" i="47"/>
  <c r="S80" i="47"/>
  <c r="S88" i="47"/>
  <c r="S101" i="47"/>
  <c r="S111" i="47"/>
  <c r="S125" i="47"/>
  <c r="S134" i="47"/>
  <c r="S148" i="47"/>
  <c r="S157" i="47"/>
  <c r="S167" i="47"/>
  <c r="S181" i="47"/>
  <c r="S190" i="47"/>
  <c r="S194" i="47"/>
  <c r="S203" i="47"/>
  <c r="M17" i="48"/>
  <c r="M31" i="48"/>
  <c r="M40" i="48"/>
  <c r="M97" i="48"/>
  <c r="M106" i="48"/>
  <c r="M116" i="48"/>
  <c r="M129" i="48"/>
  <c r="M139" i="48"/>
  <c r="M153" i="48"/>
  <c r="M162" i="48"/>
  <c r="M176" i="48"/>
  <c r="M185" i="48"/>
  <c r="M199" i="48"/>
  <c r="Z15" i="43"/>
  <c r="AB15" i="43" s="1"/>
  <c r="Z38" i="43"/>
  <c r="Z69" i="43"/>
  <c r="AB69" i="43" s="1"/>
  <c r="Z90" i="43"/>
  <c r="AB90" i="43" s="1"/>
  <c r="Z113" i="43"/>
  <c r="AB113" i="43" s="1"/>
  <c r="Z137" i="43"/>
  <c r="Z160" i="43"/>
  <c r="AB160" i="43" s="1"/>
  <c r="Z183" i="43"/>
  <c r="AB183" i="43" s="1"/>
  <c r="Z196" i="43"/>
  <c r="AB196" i="43" s="1"/>
  <c r="AA110" i="43"/>
  <c r="Z110" i="43"/>
  <c r="AA147" i="43"/>
  <c r="Z147" i="43"/>
  <c r="AA179" i="43"/>
  <c r="Z179" i="43"/>
  <c r="Z25" i="44"/>
  <c r="AA25" i="44"/>
  <c r="AA70" i="44"/>
  <c r="Z70" i="44"/>
  <c r="AA151" i="44"/>
  <c r="Z151" i="44"/>
  <c r="AA175" i="44"/>
  <c r="Z175" i="44"/>
  <c r="AA184" i="44"/>
  <c r="Z184" i="44"/>
  <c r="AA197" i="44"/>
  <c r="Z197" i="44"/>
  <c r="AA44" i="45"/>
  <c r="Z44" i="45"/>
  <c r="W150" i="44"/>
  <c r="Q37" i="48"/>
  <c r="Q116" i="48"/>
  <c r="AA10" i="44"/>
  <c r="Z10" i="44"/>
  <c r="S77" i="45"/>
  <c r="R102" i="43"/>
  <c r="F102" i="25" s="1"/>
  <c r="L122" i="43"/>
  <c r="L144" i="43"/>
  <c r="M172" i="43"/>
  <c r="R20" i="44"/>
  <c r="G20" i="25" s="1"/>
  <c r="X15" i="44"/>
  <c r="W15" i="44" s="1"/>
  <c r="W34" i="44"/>
  <c r="W44" i="44"/>
  <c r="W81" i="44"/>
  <c r="F172" i="44"/>
  <c r="N172" i="44"/>
  <c r="W157" i="44"/>
  <c r="W162" i="44"/>
  <c r="W175" i="44"/>
  <c r="G28" i="45"/>
  <c r="O28" i="45"/>
  <c r="R36" i="45"/>
  <c r="H36" i="25" s="1"/>
  <c r="W79" i="45"/>
  <c r="W90" i="45"/>
  <c r="W111" i="45"/>
  <c r="W116" i="45"/>
  <c r="W141" i="45"/>
  <c r="W168" i="45"/>
  <c r="W182" i="45"/>
  <c r="W203" i="45"/>
  <c r="W31" i="46"/>
  <c r="W70" i="46"/>
  <c r="W101" i="46"/>
  <c r="M122" i="46"/>
  <c r="W111" i="46"/>
  <c r="W168" i="46"/>
  <c r="W176" i="46"/>
  <c r="W197" i="46"/>
  <c r="P28" i="47"/>
  <c r="R42" i="47"/>
  <c r="J42" i="25" s="1"/>
  <c r="X37" i="47"/>
  <c r="W80" i="47"/>
  <c r="W118" i="47"/>
  <c r="W148" i="47"/>
  <c r="J172" i="47"/>
  <c r="R192" i="47"/>
  <c r="J192" i="25" s="1"/>
  <c r="J28" i="48"/>
  <c r="Q21" i="48"/>
  <c r="Q35" i="48"/>
  <c r="Q39" i="48"/>
  <c r="Q44" i="48"/>
  <c r="Q90" i="48"/>
  <c r="G122" i="48"/>
  <c r="Q113" i="48"/>
  <c r="Q118" i="48"/>
  <c r="Q125" i="48"/>
  <c r="I144" i="48"/>
  <c r="K144" i="48"/>
  <c r="Q149" i="48"/>
  <c r="Q154" i="48"/>
  <c r="L158" i="48"/>
  <c r="K158" i="25" s="1"/>
  <c r="Q179" i="48"/>
  <c r="Q183" i="48"/>
  <c r="Q188" i="48"/>
  <c r="S16" i="43"/>
  <c r="AA22" i="43"/>
  <c r="Z22" i="43"/>
  <c r="S25" i="43"/>
  <c r="AA35" i="43"/>
  <c r="Z35" i="43"/>
  <c r="S39" i="43"/>
  <c r="AA45" i="43"/>
  <c r="Z45" i="43"/>
  <c r="AA67" i="43"/>
  <c r="Z67" i="43"/>
  <c r="S70" i="43"/>
  <c r="AA80" i="43"/>
  <c r="Z80" i="43"/>
  <c r="AA88" i="43"/>
  <c r="Z88" i="43"/>
  <c r="S91" i="43"/>
  <c r="AA101" i="43"/>
  <c r="Z101" i="43"/>
  <c r="S105" i="43"/>
  <c r="AA111" i="43"/>
  <c r="Z111" i="43"/>
  <c r="S115" i="43"/>
  <c r="AA125" i="43"/>
  <c r="Z125" i="43"/>
  <c r="S128" i="43"/>
  <c r="AA134" i="43"/>
  <c r="Z134" i="43"/>
  <c r="S138" i="43"/>
  <c r="AA148" i="43"/>
  <c r="Z148" i="43"/>
  <c r="S151" i="43"/>
  <c r="AA157" i="43"/>
  <c r="Z157" i="43"/>
  <c r="S161" i="43"/>
  <c r="AA167" i="43"/>
  <c r="Z167" i="43"/>
  <c r="S175" i="43"/>
  <c r="AA181" i="43"/>
  <c r="Z181" i="43"/>
  <c r="S184" i="43"/>
  <c r="AA190" i="43"/>
  <c r="Z190" i="43"/>
  <c r="AA194" i="43"/>
  <c r="Z194" i="43"/>
  <c r="S197" i="43"/>
  <c r="AA203" i="43"/>
  <c r="Z203" i="43"/>
  <c r="AA17" i="44"/>
  <c r="Z17" i="44"/>
  <c r="S21" i="44"/>
  <c r="AA31" i="44"/>
  <c r="Z31" i="44"/>
  <c r="S34" i="44"/>
  <c r="AA40" i="44"/>
  <c r="Z40" i="44"/>
  <c r="S44" i="44"/>
  <c r="AA62" i="44"/>
  <c r="Z62" i="44"/>
  <c r="S65" i="44"/>
  <c r="AA71" i="44"/>
  <c r="Z71" i="44"/>
  <c r="S79" i="44"/>
  <c r="S87" i="44"/>
  <c r="AA97" i="44"/>
  <c r="Z97" i="44"/>
  <c r="S100" i="44"/>
  <c r="AA106" i="44"/>
  <c r="Z106" i="44"/>
  <c r="S110" i="44"/>
  <c r="AA116" i="44"/>
  <c r="Z116" i="44"/>
  <c r="S119" i="44"/>
  <c r="AA129" i="44"/>
  <c r="Z129" i="44"/>
  <c r="S133" i="44"/>
  <c r="AA139" i="44"/>
  <c r="Z139" i="44"/>
  <c r="S147" i="44"/>
  <c r="Z153" i="44"/>
  <c r="AA153" i="44"/>
  <c r="S156" i="44"/>
  <c r="AA162" i="44"/>
  <c r="Z162" i="44"/>
  <c r="S166" i="44"/>
  <c r="AA176" i="44"/>
  <c r="Z176" i="44"/>
  <c r="S179" i="44"/>
  <c r="AA185" i="44"/>
  <c r="Z185" i="44"/>
  <c r="S189" i="44"/>
  <c r="S193" i="44"/>
  <c r="Z199" i="44"/>
  <c r="AA199" i="44"/>
  <c r="S202" i="44"/>
  <c r="AA12" i="45"/>
  <c r="Z12" i="45"/>
  <c r="S16" i="45"/>
  <c r="Z22" i="45"/>
  <c r="AA22" i="45"/>
  <c r="S25" i="45"/>
  <c r="AA35" i="45"/>
  <c r="Z35" i="45"/>
  <c r="S39" i="45"/>
  <c r="Z45" i="45"/>
  <c r="AA45" i="45"/>
  <c r="S61" i="45"/>
  <c r="AA67" i="45"/>
  <c r="Z67" i="45"/>
  <c r="S70" i="45"/>
  <c r="Z80" i="45"/>
  <c r="AA80" i="45"/>
  <c r="AA88" i="45"/>
  <c r="Z88" i="45"/>
  <c r="S91" i="45"/>
  <c r="AA101" i="45"/>
  <c r="Z101" i="45"/>
  <c r="S105" i="45"/>
  <c r="AA111" i="45"/>
  <c r="Z111" i="45"/>
  <c r="S115" i="45"/>
  <c r="Z125" i="45"/>
  <c r="AA125" i="45"/>
  <c r="S128" i="45"/>
  <c r="AA134" i="45"/>
  <c r="Z134" i="45"/>
  <c r="S138" i="45"/>
  <c r="AA148" i="45"/>
  <c r="Z148" i="45"/>
  <c r="S151" i="45"/>
  <c r="AA157" i="45"/>
  <c r="Z157" i="45"/>
  <c r="S161" i="45"/>
  <c r="AA167" i="45"/>
  <c r="Z167" i="45"/>
  <c r="S175" i="45"/>
  <c r="AA181" i="45"/>
  <c r="Z181" i="45"/>
  <c r="S184" i="45"/>
  <c r="AA190" i="45"/>
  <c r="Z190" i="45"/>
  <c r="Z194" i="45"/>
  <c r="AA194" i="45"/>
  <c r="S197" i="45"/>
  <c r="AA203" i="45"/>
  <c r="Z203" i="45"/>
  <c r="AA17" i="46"/>
  <c r="Z17" i="46"/>
  <c r="S21" i="46"/>
  <c r="Z31" i="46"/>
  <c r="AA31" i="46"/>
  <c r="S34" i="46"/>
  <c r="AA40" i="46"/>
  <c r="Z40" i="46"/>
  <c r="S44" i="46"/>
  <c r="AA62" i="46"/>
  <c r="Z62" i="46"/>
  <c r="S65" i="46"/>
  <c r="AA71" i="46"/>
  <c r="Z71" i="46"/>
  <c r="S79" i="46"/>
  <c r="S87" i="46"/>
  <c r="AA97" i="46"/>
  <c r="Z97" i="46"/>
  <c r="S100" i="46"/>
  <c r="AA106" i="46"/>
  <c r="Z106" i="46"/>
  <c r="S110" i="46"/>
  <c r="AA116" i="46"/>
  <c r="Z116" i="46"/>
  <c r="S119" i="46"/>
  <c r="S133" i="46"/>
  <c r="S147" i="46"/>
  <c r="S156" i="46"/>
  <c r="S166" i="46"/>
  <c r="S179" i="46"/>
  <c r="S189" i="46"/>
  <c r="S193" i="46"/>
  <c r="S202" i="46"/>
  <c r="S16" i="47"/>
  <c r="S25" i="47"/>
  <c r="S39" i="47"/>
  <c r="S61" i="47"/>
  <c r="S70" i="47"/>
  <c r="S91" i="47"/>
  <c r="S105" i="47"/>
  <c r="S115" i="47"/>
  <c r="S128" i="47"/>
  <c r="S138" i="47"/>
  <c r="S151" i="47"/>
  <c r="S161" i="47"/>
  <c r="S175" i="47"/>
  <c r="S184" i="47"/>
  <c r="S197" i="47"/>
  <c r="M11" i="48"/>
  <c r="M21" i="48"/>
  <c r="M34" i="48"/>
  <c r="M44" i="48"/>
  <c r="M79" i="48"/>
  <c r="M87" i="48"/>
  <c r="M100" i="48"/>
  <c r="M110" i="48"/>
  <c r="M119" i="48"/>
  <c r="M133" i="48"/>
  <c r="M147" i="48"/>
  <c r="M156" i="48"/>
  <c r="M166" i="48"/>
  <c r="M179" i="48"/>
  <c r="M189" i="48"/>
  <c r="M193" i="48"/>
  <c r="M202" i="48"/>
  <c r="AA44" i="43"/>
  <c r="Z44" i="43"/>
  <c r="AA115" i="44"/>
  <c r="Z115" i="44"/>
  <c r="AA138" i="44"/>
  <c r="Z138" i="44"/>
  <c r="AA161" i="44"/>
  <c r="Z161" i="44"/>
  <c r="Z16" i="46"/>
  <c r="AA16" i="46"/>
  <c r="S155" i="46"/>
  <c r="W195" i="44"/>
  <c r="Q33" i="48"/>
  <c r="Q80" i="48"/>
  <c r="Q106" i="48"/>
  <c r="Q177" i="48"/>
  <c r="S18" i="45"/>
  <c r="Q122" i="43"/>
  <c r="F172" i="43"/>
  <c r="W11" i="44"/>
  <c r="W21" i="44"/>
  <c r="R66" i="44"/>
  <c r="G66" i="25" s="1"/>
  <c r="W127" i="44"/>
  <c r="W137" i="44"/>
  <c r="G172" i="44"/>
  <c r="W163" i="44"/>
  <c r="W168" i="44"/>
  <c r="W80" i="45"/>
  <c r="W91" i="45"/>
  <c r="W112" i="45"/>
  <c r="I172" i="45"/>
  <c r="W183" i="45"/>
  <c r="W188" i="45"/>
  <c r="F122" i="46"/>
  <c r="N122" i="46"/>
  <c r="I172" i="46"/>
  <c r="Q172" i="46"/>
  <c r="W177" i="46"/>
  <c r="W187" i="46"/>
  <c r="W203" i="46"/>
  <c r="S9" i="47"/>
  <c r="X9" i="47"/>
  <c r="W9" i="47" s="1"/>
  <c r="H122" i="47"/>
  <c r="P122" i="47"/>
  <c r="K172" i="47"/>
  <c r="W154" i="47"/>
  <c r="W184" i="47"/>
  <c r="Q12" i="48"/>
  <c r="Q17" i="48"/>
  <c r="Q22" i="48"/>
  <c r="Q40" i="48"/>
  <c r="Q45" i="48"/>
  <c r="Q91" i="48"/>
  <c r="Q119" i="48"/>
  <c r="Q126" i="48"/>
  <c r="Q131" i="48"/>
  <c r="Q150" i="48"/>
  <c r="Q155" i="48"/>
  <c r="R164" i="48"/>
  <c r="Q184" i="48"/>
  <c r="Q189" i="48"/>
  <c r="R198" i="48"/>
  <c r="Q193" i="48"/>
  <c r="S13" i="43"/>
  <c r="AA16" i="43"/>
  <c r="Z16" i="43"/>
  <c r="S19" i="43"/>
  <c r="AA25" i="43"/>
  <c r="Z25" i="43"/>
  <c r="S33" i="43"/>
  <c r="AA39" i="43"/>
  <c r="Z39" i="43"/>
  <c r="S43" i="43"/>
  <c r="AA70" i="43"/>
  <c r="Z70" i="43"/>
  <c r="S78" i="43"/>
  <c r="AA91" i="43"/>
  <c r="Z91" i="43"/>
  <c r="S99" i="43"/>
  <c r="AA105" i="43"/>
  <c r="Z105" i="43"/>
  <c r="S109" i="43"/>
  <c r="AA115" i="43"/>
  <c r="Z115" i="43"/>
  <c r="S118" i="43"/>
  <c r="AA128" i="43"/>
  <c r="Z128" i="43"/>
  <c r="S132" i="43"/>
  <c r="AA138" i="43"/>
  <c r="Z138" i="43"/>
  <c r="S141" i="43"/>
  <c r="AA151" i="43"/>
  <c r="Z151" i="43"/>
  <c r="S155" i="43"/>
  <c r="AA161" i="43"/>
  <c r="Z161" i="43"/>
  <c r="S165" i="43"/>
  <c r="AA175" i="43"/>
  <c r="Z175" i="43"/>
  <c r="S178" i="43"/>
  <c r="AA184" i="43"/>
  <c r="Z184" i="43"/>
  <c r="S188" i="43"/>
  <c r="AA197" i="43"/>
  <c r="Z197" i="43"/>
  <c r="S201" i="43"/>
  <c r="AA11" i="44"/>
  <c r="Z11" i="44"/>
  <c r="S15" i="44"/>
  <c r="AA21" i="44"/>
  <c r="Z21" i="44"/>
  <c r="S24" i="44"/>
  <c r="AA34" i="44"/>
  <c r="Z34" i="44"/>
  <c r="S38" i="44"/>
  <c r="AA44" i="44"/>
  <c r="Z44" i="44"/>
  <c r="S47" i="44"/>
  <c r="AA65" i="44"/>
  <c r="Z65" i="44"/>
  <c r="S69" i="44"/>
  <c r="Z79" i="44"/>
  <c r="AA79" i="44"/>
  <c r="AA87" i="44"/>
  <c r="Z87" i="44"/>
  <c r="S90" i="44"/>
  <c r="Z100" i="44"/>
  <c r="AA100" i="44"/>
  <c r="S104" i="44"/>
  <c r="AA110" i="44"/>
  <c r="Z110" i="44"/>
  <c r="S113" i="44"/>
  <c r="Z119" i="44"/>
  <c r="AA119" i="44"/>
  <c r="S127" i="44"/>
  <c r="AA133" i="44"/>
  <c r="Z133" i="44"/>
  <c r="S137" i="44"/>
  <c r="Z147" i="44"/>
  <c r="AA147" i="44"/>
  <c r="S150" i="44"/>
  <c r="AA156" i="44"/>
  <c r="Z156" i="44"/>
  <c r="S160" i="44"/>
  <c r="AA166" i="44"/>
  <c r="Z166" i="44"/>
  <c r="S169" i="44"/>
  <c r="AA179" i="44"/>
  <c r="Z179" i="44"/>
  <c r="S183" i="44"/>
  <c r="AA189" i="44"/>
  <c r="Z189" i="44"/>
  <c r="AA193" i="44"/>
  <c r="Z193" i="44"/>
  <c r="S196" i="44"/>
  <c r="AA202" i="44"/>
  <c r="Z202" i="44"/>
  <c r="AA16" i="45"/>
  <c r="Z16" i="45"/>
  <c r="S19" i="45"/>
  <c r="AA25" i="45"/>
  <c r="Z25" i="45"/>
  <c r="S33" i="45"/>
  <c r="AA39" i="45"/>
  <c r="Z39" i="45"/>
  <c r="S43" i="45"/>
  <c r="AA61" i="45"/>
  <c r="Z61" i="45"/>
  <c r="S64" i="45"/>
  <c r="Z70" i="45"/>
  <c r="AA70" i="45"/>
  <c r="S78" i="45"/>
  <c r="Z91" i="45"/>
  <c r="AA91" i="45"/>
  <c r="S99" i="45"/>
  <c r="AA105" i="45"/>
  <c r="Z105" i="45"/>
  <c r="S109" i="45"/>
  <c r="AA115" i="45"/>
  <c r="Z115" i="45"/>
  <c r="S118" i="45"/>
  <c r="AA128" i="45"/>
  <c r="Z128" i="45"/>
  <c r="S132" i="45"/>
  <c r="Z138" i="45"/>
  <c r="AA138" i="45"/>
  <c r="S141" i="45"/>
  <c r="AA151" i="45"/>
  <c r="Z151" i="45"/>
  <c r="S155" i="45"/>
  <c r="Z161" i="45"/>
  <c r="AA161" i="45"/>
  <c r="S165" i="45"/>
  <c r="AA175" i="45"/>
  <c r="Z175" i="45"/>
  <c r="S178" i="45"/>
  <c r="Z184" i="45"/>
  <c r="AA184" i="45"/>
  <c r="S188" i="45"/>
  <c r="AA197" i="45"/>
  <c r="Z197" i="45"/>
  <c r="S201" i="45"/>
  <c r="Z11" i="46"/>
  <c r="AA11" i="46"/>
  <c r="S15" i="46"/>
  <c r="AA21" i="46"/>
  <c r="Z21" i="46"/>
  <c r="S24" i="46"/>
  <c r="AA34" i="46"/>
  <c r="Z34" i="46"/>
  <c r="S38" i="46"/>
  <c r="AA44" i="46"/>
  <c r="Z44" i="46"/>
  <c r="S47" i="46"/>
  <c r="Z65" i="46"/>
  <c r="AA65" i="46"/>
  <c r="S69" i="46"/>
  <c r="Z79" i="46"/>
  <c r="AA79" i="46"/>
  <c r="AA87" i="46"/>
  <c r="Z87" i="46"/>
  <c r="S90" i="46"/>
  <c r="Z100" i="46"/>
  <c r="AA100" i="46"/>
  <c r="S104" i="46"/>
  <c r="AA110" i="46"/>
  <c r="Z110" i="46"/>
  <c r="S113" i="46"/>
  <c r="AA119" i="46"/>
  <c r="Z119" i="46"/>
  <c r="S127" i="46"/>
  <c r="Z133" i="46"/>
  <c r="AA133" i="46"/>
  <c r="S137" i="46"/>
  <c r="Z147" i="46"/>
  <c r="AA147" i="46"/>
  <c r="S150" i="46"/>
  <c r="Z156" i="46"/>
  <c r="AA156" i="46"/>
  <c r="S160" i="46"/>
  <c r="AA166" i="46"/>
  <c r="Z166" i="46"/>
  <c r="S169" i="46"/>
  <c r="AA179" i="46"/>
  <c r="Z179" i="46"/>
  <c r="S183" i="46"/>
  <c r="AA189" i="46"/>
  <c r="Z189" i="46"/>
  <c r="AA193" i="46"/>
  <c r="Z193" i="46"/>
  <c r="S196" i="46"/>
  <c r="Z202" i="46"/>
  <c r="AA202" i="46"/>
  <c r="AA16" i="47"/>
  <c r="Z16" i="47"/>
  <c r="S19" i="47"/>
  <c r="AA25" i="47"/>
  <c r="Z25" i="47"/>
  <c r="S33" i="47"/>
  <c r="Z39" i="47"/>
  <c r="AA39" i="47"/>
  <c r="S43" i="47"/>
  <c r="AA61" i="47"/>
  <c r="Z61" i="47"/>
  <c r="S64" i="47"/>
  <c r="Z70" i="47"/>
  <c r="AA70" i="47"/>
  <c r="S78" i="47"/>
  <c r="Z91" i="47"/>
  <c r="AA91" i="47"/>
  <c r="S99" i="47"/>
  <c r="AA105" i="47"/>
  <c r="Z105" i="47"/>
  <c r="S109" i="47"/>
  <c r="AA115" i="47"/>
  <c r="Z115" i="47"/>
  <c r="S118" i="47"/>
  <c r="AA128" i="47"/>
  <c r="Z128" i="47"/>
  <c r="S132" i="47"/>
  <c r="AA138" i="47"/>
  <c r="Z138" i="47"/>
  <c r="S141" i="47"/>
  <c r="AA151" i="47"/>
  <c r="Z151" i="47"/>
  <c r="S155" i="47"/>
  <c r="AA161" i="47"/>
  <c r="Z161" i="47"/>
  <c r="S165" i="47"/>
  <c r="AA175" i="47"/>
  <c r="Z175" i="47"/>
  <c r="S178" i="47"/>
  <c r="AA184" i="47"/>
  <c r="Z184" i="47"/>
  <c r="S188" i="47"/>
  <c r="Z197" i="47"/>
  <c r="AA197" i="47"/>
  <c r="S201" i="47"/>
  <c r="U11" i="48"/>
  <c r="T11" i="48"/>
  <c r="M15" i="48"/>
  <c r="U21" i="48"/>
  <c r="T21" i="48"/>
  <c r="M24" i="48"/>
  <c r="U34" i="48"/>
  <c r="T34" i="48"/>
  <c r="M38" i="48"/>
  <c r="U44" i="48"/>
  <c r="T44" i="48"/>
  <c r="M47" i="48"/>
  <c r="U79" i="48"/>
  <c r="T79" i="48"/>
  <c r="U87" i="48"/>
  <c r="T87" i="48"/>
  <c r="M90" i="48"/>
  <c r="U100" i="48"/>
  <c r="T100" i="48"/>
  <c r="M104" i="48"/>
  <c r="U110" i="48"/>
  <c r="T110" i="48"/>
  <c r="M113" i="48"/>
  <c r="T119" i="48"/>
  <c r="U119" i="48"/>
  <c r="M127" i="48"/>
  <c r="T133" i="48"/>
  <c r="U133" i="48"/>
  <c r="M137" i="48"/>
  <c r="U147" i="48"/>
  <c r="T147" i="48"/>
  <c r="M150" i="48"/>
  <c r="U156" i="48"/>
  <c r="T156" i="48"/>
  <c r="M160" i="48"/>
  <c r="T166" i="48"/>
  <c r="U166" i="48"/>
  <c r="M169" i="48"/>
  <c r="U179" i="48"/>
  <c r="T179" i="48"/>
  <c r="M183" i="48"/>
  <c r="U189" i="48"/>
  <c r="T189" i="48"/>
  <c r="U193" i="48"/>
  <c r="T193" i="48"/>
  <c r="M196" i="48"/>
  <c r="U202" i="48"/>
  <c r="T202" i="48"/>
  <c r="Z19" i="43"/>
  <c r="AB19" i="43" s="1"/>
  <c r="Z43" i="43"/>
  <c r="AB43" i="43" s="1"/>
  <c r="Z78" i="43"/>
  <c r="AB78" i="43" s="1"/>
  <c r="Z99" i="43"/>
  <c r="AB99" i="43" s="1"/>
  <c r="Z118" i="43"/>
  <c r="AB118" i="43" s="1"/>
  <c r="Z141" i="43"/>
  <c r="AB141" i="43" s="1"/>
  <c r="Z165" i="43"/>
  <c r="AB165" i="43" s="1"/>
  <c r="Z188" i="43"/>
  <c r="AB188" i="43" s="1"/>
  <c r="Z201" i="43"/>
  <c r="AB201" i="43" s="1"/>
  <c r="Q100" i="48"/>
  <c r="Q110" i="48"/>
  <c r="Q135" i="48"/>
  <c r="Q176" i="48"/>
  <c r="AA21" i="43"/>
  <c r="Z21" i="43"/>
  <c r="AA87" i="43"/>
  <c r="Z87" i="43"/>
  <c r="AA166" i="43"/>
  <c r="Z166" i="43"/>
  <c r="AA202" i="43"/>
  <c r="Z202" i="43"/>
  <c r="AA79" i="45"/>
  <c r="Z79" i="45"/>
  <c r="AA119" i="45"/>
  <c r="Z119" i="45"/>
  <c r="AA147" i="45"/>
  <c r="Z147" i="45"/>
  <c r="AA156" i="45"/>
  <c r="Z156" i="45"/>
  <c r="AA166" i="45"/>
  <c r="Z166" i="45"/>
  <c r="AA189" i="45"/>
  <c r="Z189" i="45"/>
  <c r="AA202" i="45"/>
  <c r="Z202" i="45"/>
  <c r="AA39" i="46"/>
  <c r="Z39" i="46"/>
  <c r="Z115" i="46"/>
  <c r="AA115" i="46"/>
  <c r="R130" i="43"/>
  <c r="F130" i="25" s="1"/>
  <c r="W165" i="44"/>
  <c r="L28" i="45"/>
  <c r="Q203" i="48"/>
  <c r="AA118" i="44"/>
  <c r="Z118" i="44"/>
  <c r="S159" i="44"/>
  <c r="S191" i="44"/>
  <c r="Z104" i="45"/>
  <c r="AA104" i="45"/>
  <c r="AA113" i="45"/>
  <c r="Z113" i="45"/>
  <c r="Z127" i="45"/>
  <c r="AA127" i="45"/>
  <c r="AA150" i="45"/>
  <c r="Z150" i="45"/>
  <c r="AA160" i="45"/>
  <c r="Z160" i="45"/>
  <c r="AA169" i="45"/>
  <c r="Z169" i="45"/>
  <c r="AA183" i="45"/>
  <c r="Z183" i="45"/>
  <c r="AA196" i="45"/>
  <c r="Z196" i="45"/>
  <c r="S103" i="46"/>
  <c r="I122" i="43"/>
  <c r="N172" i="43"/>
  <c r="K172" i="43"/>
  <c r="N144" i="43"/>
  <c r="L28" i="44"/>
  <c r="W17" i="44"/>
  <c r="X26" i="44"/>
  <c r="R26" i="44"/>
  <c r="G26" i="25" s="1"/>
  <c r="W41" i="44"/>
  <c r="W67" i="44"/>
  <c r="W88" i="44"/>
  <c r="W99" i="44"/>
  <c r="K122" i="44"/>
  <c r="W128" i="44"/>
  <c r="L144" i="44"/>
  <c r="W138" i="44"/>
  <c r="W169" i="44"/>
  <c r="W177" i="44"/>
  <c r="W187" i="44"/>
  <c r="W203" i="44"/>
  <c r="S9" i="45"/>
  <c r="X9" i="45"/>
  <c r="W9" i="45" s="1"/>
  <c r="I28" i="45"/>
  <c r="Q28" i="45"/>
  <c r="H28" i="45"/>
  <c r="W34" i="45"/>
  <c r="W81" i="45"/>
  <c r="W113" i="45"/>
  <c r="W118" i="45"/>
  <c r="I144" i="45"/>
  <c r="Q144" i="45"/>
  <c r="J172" i="45"/>
  <c r="R152" i="45"/>
  <c r="H152" i="25" s="1"/>
  <c r="H172" i="45"/>
  <c r="P172" i="45"/>
  <c r="W179" i="45"/>
  <c r="W184" i="45"/>
  <c r="J28" i="46"/>
  <c r="X20" i="46"/>
  <c r="W38" i="46"/>
  <c r="W43" i="46"/>
  <c r="W91" i="46"/>
  <c r="W118" i="46"/>
  <c r="W125" i="46"/>
  <c r="Q144" i="46"/>
  <c r="J172" i="46"/>
  <c r="R152" i="46"/>
  <c r="I152" i="25" s="1"/>
  <c r="H172" i="46"/>
  <c r="P172" i="46"/>
  <c r="W183" i="46"/>
  <c r="W188" i="46"/>
  <c r="J28" i="47"/>
  <c r="R20" i="47"/>
  <c r="J20" i="25" s="1"/>
  <c r="X15" i="47"/>
  <c r="W15" i="47" s="1"/>
  <c r="W34" i="47"/>
  <c r="W39" i="47"/>
  <c r="W44" i="47"/>
  <c r="W61" i="47"/>
  <c r="R102" i="47"/>
  <c r="J102" i="25" s="1"/>
  <c r="X97" i="47"/>
  <c r="W97" i="47" s="1"/>
  <c r="I122" i="47"/>
  <c r="Q122" i="47"/>
  <c r="W126" i="47"/>
  <c r="R136" i="47"/>
  <c r="J136" i="25" s="1"/>
  <c r="X131" i="47"/>
  <c r="W131" i="47" s="1"/>
  <c r="W150" i="47"/>
  <c r="W155" i="47"/>
  <c r="X170" i="47"/>
  <c r="W165" i="47"/>
  <c r="W193" i="47"/>
  <c r="Q13" i="48"/>
  <c r="Q18" i="48"/>
  <c r="Q23" i="48"/>
  <c r="Q41" i="48"/>
  <c r="Q46" i="48"/>
  <c r="R102" i="48"/>
  <c r="Q127" i="48"/>
  <c r="R136" i="48"/>
  <c r="Q137" i="48"/>
  <c r="Q151" i="48"/>
  <c r="Q156" i="48"/>
  <c r="Q160" i="48"/>
  <c r="Q185" i="48"/>
  <c r="Q190" i="48"/>
  <c r="Q194" i="48"/>
  <c r="L204" i="48"/>
  <c r="K204" i="25" s="1"/>
  <c r="S9" i="44"/>
  <c r="AA15" i="44"/>
  <c r="Z15" i="44"/>
  <c r="S18" i="44"/>
  <c r="AA24" i="44"/>
  <c r="Z24" i="44"/>
  <c r="S32" i="44"/>
  <c r="AA38" i="44"/>
  <c r="Z38" i="44"/>
  <c r="S41" i="44"/>
  <c r="AA47" i="44"/>
  <c r="Z47" i="44"/>
  <c r="S63" i="44"/>
  <c r="Z69" i="44"/>
  <c r="AA69" i="44"/>
  <c r="S77" i="44"/>
  <c r="AA90" i="44"/>
  <c r="Z90" i="44"/>
  <c r="S98" i="44"/>
  <c r="AA104" i="44"/>
  <c r="Z104" i="44"/>
  <c r="S107" i="44"/>
  <c r="AA113" i="44"/>
  <c r="Z113" i="44"/>
  <c r="S117" i="44"/>
  <c r="AA127" i="44"/>
  <c r="Z127" i="44"/>
  <c r="S131" i="44"/>
  <c r="AA137" i="44"/>
  <c r="Z137" i="44"/>
  <c r="S140" i="44"/>
  <c r="Z150" i="44"/>
  <c r="AA150" i="44"/>
  <c r="S154" i="44"/>
  <c r="AA160" i="44"/>
  <c r="Z160" i="44"/>
  <c r="S163" i="44"/>
  <c r="AA169" i="44"/>
  <c r="Z169" i="44"/>
  <c r="S177" i="44"/>
  <c r="Z183" i="44"/>
  <c r="AA183" i="44"/>
  <c r="S187" i="44"/>
  <c r="Z196" i="44"/>
  <c r="AA196" i="44"/>
  <c r="S200" i="44"/>
  <c r="AA10" i="45"/>
  <c r="Z10" i="45"/>
  <c r="S13" i="45"/>
  <c r="Z19" i="45"/>
  <c r="AA19" i="45"/>
  <c r="S23" i="45"/>
  <c r="AA33" i="45"/>
  <c r="Z33" i="45"/>
  <c r="S37" i="45"/>
  <c r="AA43" i="45"/>
  <c r="Z43" i="45"/>
  <c r="S46" i="45"/>
  <c r="AA64" i="45"/>
  <c r="Z64" i="45"/>
  <c r="S68" i="45"/>
  <c r="AA78" i="45"/>
  <c r="Z78" i="45"/>
  <c r="S81" i="45"/>
  <c r="S89" i="45"/>
  <c r="AA99" i="45"/>
  <c r="Z99" i="45"/>
  <c r="S103" i="45"/>
  <c r="AA109" i="45"/>
  <c r="Z109" i="45"/>
  <c r="S112" i="45"/>
  <c r="AA118" i="45"/>
  <c r="Z118" i="45"/>
  <c r="S126" i="45"/>
  <c r="AA132" i="45"/>
  <c r="Z132" i="45"/>
  <c r="S135" i="45"/>
  <c r="AA141" i="45"/>
  <c r="Z141" i="45"/>
  <c r="S149" i="45"/>
  <c r="AA155" i="45"/>
  <c r="Z155" i="45"/>
  <c r="S159" i="45"/>
  <c r="AA165" i="45"/>
  <c r="Z165" i="45"/>
  <c r="S168" i="45"/>
  <c r="AA178" i="45"/>
  <c r="Z178" i="45"/>
  <c r="S182" i="45"/>
  <c r="AA188" i="45"/>
  <c r="Z188" i="45"/>
  <c r="S191" i="45"/>
  <c r="S195" i="45"/>
  <c r="AA201" i="45"/>
  <c r="Z201" i="45"/>
  <c r="AA15" i="46"/>
  <c r="Z15" i="46"/>
  <c r="S18" i="46"/>
  <c r="AA24" i="46"/>
  <c r="Z24" i="46"/>
  <c r="S32" i="46"/>
  <c r="Z38" i="46"/>
  <c r="AA38" i="46"/>
  <c r="S41" i="46"/>
  <c r="AA47" i="46"/>
  <c r="Z47" i="46"/>
  <c r="S63" i="46"/>
  <c r="AA69" i="46"/>
  <c r="Z69" i="46"/>
  <c r="S77" i="46"/>
  <c r="AA90" i="46"/>
  <c r="Z90" i="46"/>
  <c r="S98" i="46"/>
  <c r="Z104" i="46"/>
  <c r="AA104" i="46"/>
  <c r="S107" i="46"/>
  <c r="AA113" i="46"/>
  <c r="Z113" i="46"/>
  <c r="S117" i="46"/>
  <c r="Z127" i="46"/>
  <c r="AA127" i="46"/>
  <c r="S131" i="46"/>
  <c r="AA137" i="46"/>
  <c r="Z137" i="46"/>
  <c r="S140" i="46"/>
  <c r="AA150" i="46"/>
  <c r="Z150" i="46"/>
  <c r="S154" i="46"/>
  <c r="AA160" i="46"/>
  <c r="Z160" i="46"/>
  <c r="S163" i="46"/>
  <c r="AA169" i="46"/>
  <c r="Z169" i="46"/>
  <c r="S177" i="46"/>
  <c r="AA183" i="46"/>
  <c r="Z183" i="46"/>
  <c r="S187" i="46"/>
  <c r="Z196" i="46"/>
  <c r="AA196" i="46"/>
  <c r="S200" i="46"/>
  <c r="AA10" i="47"/>
  <c r="Z10" i="47"/>
  <c r="S13" i="47"/>
  <c r="AA19" i="47"/>
  <c r="Z19" i="47"/>
  <c r="S23" i="47"/>
  <c r="Z33" i="47"/>
  <c r="AA33" i="47"/>
  <c r="S37" i="47"/>
  <c r="AA43" i="47"/>
  <c r="Z43" i="47"/>
  <c r="S46" i="47"/>
  <c r="AA64" i="47"/>
  <c r="Z64" i="47"/>
  <c r="S68" i="47"/>
  <c r="Z78" i="47"/>
  <c r="AA78" i="47"/>
  <c r="S81" i="47"/>
  <c r="S89" i="47"/>
  <c r="AA99" i="47"/>
  <c r="Z99" i="47"/>
  <c r="S103" i="47"/>
  <c r="AA109" i="47"/>
  <c r="Z109" i="47"/>
  <c r="S112" i="47"/>
  <c r="Z118" i="47"/>
  <c r="AA118" i="47"/>
  <c r="S126" i="47"/>
  <c r="AA132" i="47"/>
  <c r="Z132" i="47"/>
  <c r="S135" i="47"/>
  <c r="Z141" i="47"/>
  <c r="AA141" i="47"/>
  <c r="S149" i="47"/>
  <c r="AA155" i="47"/>
  <c r="Z155" i="47"/>
  <c r="S159" i="47"/>
  <c r="Z165" i="47"/>
  <c r="AA165" i="47"/>
  <c r="S168" i="47"/>
  <c r="AA178" i="47"/>
  <c r="Z178" i="47"/>
  <c r="S182" i="47"/>
  <c r="AA188" i="47"/>
  <c r="Z188" i="47"/>
  <c r="S191" i="47"/>
  <c r="S195" i="47"/>
  <c r="AA201" i="47"/>
  <c r="Z201" i="47"/>
  <c r="M9" i="48"/>
  <c r="T15" i="48"/>
  <c r="U15" i="48"/>
  <c r="M18" i="48"/>
  <c r="U24" i="48"/>
  <c r="T24" i="48"/>
  <c r="M32" i="48"/>
  <c r="U38" i="48"/>
  <c r="T38" i="48"/>
  <c r="M41" i="48"/>
  <c r="U47" i="48"/>
  <c r="T47" i="48"/>
  <c r="M77" i="48"/>
  <c r="U90" i="48"/>
  <c r="T90" i="48"/>
  <c r="M98" i="48"/>
  <c r="T104" i="48"/>
  <c r="U104" i="48"/>
  <c r="M107" i="48"/>
  <c r="U113" i="48"/>
  <c r="T113" i="48"/>
  <c r="M117" i="48"/>
  <c r="U127" i="48"/>
  <c r="T127" i="48"/>
  <c r="M131" i="48"/>
  <c r="U137" i="48"/>
  <c r="T137" i="48"/>
  <c r="M140" i="48"/>
  <c r="U150" i="48"/>
  <c r="T150" i="48"/>
  <c r="M154" i="48"/>
  <c r="U160" i="48"/>
  <c r="T160" i="48"/>
  <c r="M163" i="48"/>
  <c r="U169" i="48"/>
  <c r="T169" i="48"/>
  <c r="M177" i="48"/>
  <c r="U183" i="48"/>
  <c r="T183" i="48"/>
  <c r="M187" i="48"/>
  <c r="U196" i="48"/>
  <c r="T196" i="48"/>
  <c r="M200" i="48"/>
  <c r="Q202" i="48"/>
  <c r="AA133" i="43"/>
  <c r="Z133" i="43"/>
  <c r="AA189" i="43"/>
  <c r="Z189" i="43"/>
  <c r="AA16" i="44"/>
  <c r="Z16" i="44"/>
  <c r="AA91" i="44"/>
  <c r="Z91" i="44"/>
  <c r="S141" i="44"/>
  <c r="AA87" i="45"/>
  <c r="Z87" i="45"/>
  <c r="AA100" i="45"/>
  <c r="Z100" i="45"/>
  <c r="AA179" i="45"/>
  <c r="Z179" i="45"/>
  <c r="Z70" i="46"/>
  <c r="AA70" i="46"/>
  <c r="Z91" i="46"/>
  <c r="AA91" i="46"/>
  <c r="S47" i="47"/>
  <c r="Q9" i="48"/>
  <c r="Q88" i="48"/>
  <c r="Q101" i="48"/>
  <c r="L120" i="48"/>
  <c r="K120" i="25" s="1"/>
  <c r="R186" i="48"/>
  <c r="Q181" i="48"/>
  <c r="S140" i="43"/>
  <c r="S37" i="44"/>
  <c r="AA43" i="44"/>
  <c r="Z43" i="44"/>
  <c r="AA64" i="44"/>
  <c r="Z64" i="44"/>
  <c r="AA78" i="44"/>
  <c r="Z78" i="44"/>
  <c r="AA99" i="44"/>
  <c r="Z99" i="44"/>
  <c r="AA109" i="44"/>
  <c r="Z109" i="44"/>
  <c r="AA132" i="44"/>
  <c r="Z132" i="44"/>
  <c r="AA141" i="44"/>
  <c r="Z141" i="44"/>
  <c r="AA188" i="44"/>
  <c r="Z188" i="44"/>
  <c r="Z201" i="44"/>
  <c r="AA201" i="44"/>
  <c r="AA15" i="45"/>
  <c r="Z15" i="45"/>
  <c r="AA24" i="45"/>
  <c r="Z24" i="45"/>
  <c r="S41" i="45"/>
  <c r="Z47" i="45"/>
  <c r="AA47" i="45"/>
  <c r="AA90" i="45"/>
  <c r="Z90" i="45"/>
  <c r="AA10" i="46"/>
  <c r="Z10" i="46"/>
  <c r="S23" i="46"/>
  <c r="S46" i="46"/>
  <c r="AA64" i="46"/>
  <c r="Z64" i="46"/>
  <c r="AA78" i="46"/>
  <c r="Z78" i="46"/>
  <c r="AA118" i="46"/>
  <c r="Z118" i="46"/>
  <c r="S191" i="46"/>
  <c r="S177" i="47"/>
  <c r="M37" i="48"/>
  <c r="M28" i="43"/>
  <c r="N28" i="43"/>
  <c r="W40" i="44"/>
  <c r="K28" i="43"/>
  <c r="W140" i="43"/>
  <c r="P172" i="43"/>
  <c r="M28" i="44"/>
  <c r="W18" i="44"/>
  <c r="W47" i="44"/>
  <c r="L122" i="44"/>
  <c r="W105" i="44"/>
  <c r="W129" i="44"/>
  <c r="M144" i="44"/>
  <c r="W147" i="44"/>
  <c r="I172" i="44"/>
  <c r="Q172" i="44"/>
  <c r="H172" i="44"/>
  <c r="P172" i="44"/>
  <c r="W188" i="44"/>
  <c r="S10" i="45"/>
  <c r="X10" i="45"/>
  <c r="W10" i="45" s="1"/>
  <c r="J28" i="45"/>
  <c r="W35" i="45"/>
  <c r="W61" i="45"/>
  <c r="I122" i="45"/>
  <c r="Q122" i="45"/>
  <c r="W126" i="45"/>
  <c r="J144" i="45"/>
  <c r="W149" i="45"/>
  <c r="K172" i="45"/>
  <c r="K28" i="46"/>
  <c r="W21" i="46"/>
  <c r="W34" i="46"/>
  <c r="W39" i="46"/>
  <c r="R48" i="46"/>
  <c r="I48" i="25" s="1"/>
  <c r="W80" i="46"/>
  <c r="O122" i="46"/>
  <c r="W126" i="46"/>
  <c r="J144" i="46"/>
  <c r="W131" i="46"/>
  <c r="W149" i="46"/>
  <c r="K172" i="46"/>
  <c r="W179" i="46"/>
  <c r="W184" i="46"/>
  <c r="W11" i="47"/>
  <c r="W35" i="47"/>
  <c r="W40" i="47"/>
  <c r="W62" i="47"/>
  <c r="X72" i="47"/>
  <c r="W87" i="47"/>
  <c r="K144" i="47"/>
  <c r="W151" i="47"/>
  <c r="M172" i="47"/>
  <c r="L172" i="47"/>
  <c r="W161" i="47"/>
  <c r="W191" i="47"/>
  <c r="W194" i="47"/>
  <c r="R204" i="47"/>
  <c r="J204" i="25" s="1"/>
  <c r="X199" i="47"/>
  <c r="W199" i="47" s="1"/>
  <c r="Q19" i="48"/>
  <c r="Q24" i="48"/>
  <c r="Q47" i="48"/>
  <c r="Q77" i="48"/>
  <c r="Q98" i="48"/>
  <c r="J122" i="48"/>
  <c r="I122" i="48"/>
  <c r="K122" i="48"/>
  <c r="Q128" i="48"/>
  <c r="Q133" i="48"/>
  <c r="Q138" i="48"/>
  <c r="F172" i="48"/>
  <c r="Q157" i="48"/>
  <c r="Q161" i="48"/>
  <c r="Q166" i="48"/>
  <c r="Q191" i="48"/>
  <c r="Q195" i="48"/>
  <c r="Q200" i="48"/>
  <c r="S17" i="43"/>
  <c r="AA23" i="43"/>
  <c r="Z23" i="43"/>
  <c r="S31" i="43"/>
  <c r="AA37" i="43"/>
  <c r="Z37" i="43"/>
  <c r="S40" i="43"/>
  <c r="AA46" i="43"/>
  <c r="Z46" i="43"/>
  <c r="AA68" i="43"/>
  <c r="Z68" i="43"/>
  <c r="S71" i="43"/>
  <c r="AA81" i="43"/>
  <c r="Z81" i="43"/>
  <c r="AA89" i="43"/>
  <c r="Z89" i="43"/>
  <c r="S97" i="43"/>
  <c r="AA103" i="43"/>
  <c r="Z103" i="43"/>
  <c r="S106" i="43"/>
  <c r="AA112" i="43"/>
  <c r="Z112" i="43"/>
  <c r="S116" i="43"/>
  <c r="AA126" i="43"/>
  <c r="Z126" i="43"/>
  <c r="S129" i="43"/>
  <c r="AA135" i="43"/>
  <c r="Z135" i="43"/>
  <c r="S139" i="43"/>
  <c r="AA149" i="43"/>
  <c r="Z149" i="43"/>
  <c r="S153" i="43"/>
  <c r="AA159" i="43"/>
  <c r="Z159" i="43"/>
  <c r="S162" i="43"/>
  <c r="AA168" i="43"/>
  <c r="Z168" i="43"/>
  <c r="S176" i="43"/>
  <c r="AA182" i="43"/>
  <c r="Z182" i="43"/>
  <c r="S185" i="43"/>
  <c r="AA191" i="43"/>
  <c r="Z191" i="43"/>
  <c r="AA195" i="43"/>
  <c r="Z195" i="43"/>
  <c r="S199" i="43"/>
  <c r="Z9" i="44"/>
  <c r="AA9" i="44"/>
  <c r="S12" i="44"/>
  <c r="AA18" i="44"/>
  <c r="Z18" i="44"/>
  <c r="S22" i="44"/>
  <c r="AA32" i="44"/>
  <c r="Z32" i="44"/>
  <c r="S35" i="44"/>
  <c r="AA41" i="44"/>
  <c r="Z41" i="44"/>
  <c r="S45" i="44"/>
  <c r="AA63" i="44"/>
  <c r="Z63" i="44"/>
  <c r="S67" i="44"/>
  <c r="AA77" i="44"/>
  <c r="Z77" i="44"/>
  <c r="S80" i="44"/>
  <c r="S88" i="44"/>
  <c r="Z98" i="44"/>
  <c r="AA98" i="44"/>
  <c r="S101" i="44"/>
  <c r="AA107" i="44"/>
  <c r="Z107" i="44"/>
  <c r="S111" i="44"/>
  <c r="AA117" i="44"/>
  <c r="Z117" i="44"/>
  <c r="S125" i="44"/>
  <c r="AA131" i="44"/>
  <c r="Z131" i="44"/>
  <c r="S134" i="44"/>
  <c r="Z140" i="44"/>
  <c r="AA140" i="44"/>
  <c r="S148" i="44"/>
  <c r="AA154" i="44"/>
  <c r="Z154" i="44"/>
  <c r="S157" i="44"/>
  <c r="AA163" i="44"/>
  <c r="Z163" i="44"/>
  <c r="S167" i="44"/>
  <c r="Z177" i="44"/>
  <c r="AA177" i="44"/>
  <c r="S181" i="44"/>
  <c r="AA187" i="44"/>
  <c r="Z187" i="44"/>
  <c r="S190" i="44"/>
  <c r="S194" i="44"/>
  <c r="AA200" i="44"/>
  <c r="Z200" i="44"/>
  <c r="S203" i="44"/>
  <c r="Z13" i="45"/>
  <c r="AA13" i="45"/>
  <c r="S17" i="45"/>
  <c r="AA23" i="45"/>
  <c r="Z23" i="45"/>
  <c r="S31" i="45"/>
  <c r="Z37" i="45"/>
  <c r="AA37" i="45"/>
  <c r="S40" i="45"/>
  <c r="AA46" i="45"/>
  <c r="Z46" i="45"/>
  <c r="S62" i="45"/>
  <c r="Z68" i="45"/>
  <c r="AA68" i="45"/>
  <c r="S71" i="45"/>
  <c r="AA81" i="45"/>
  <c r="Z81" i="45"/>
  <c r="AA89" i="45"/>
  <c r="Z89" i="45"/>
  <c r="S97" i="45"/>
  <c r="AA103" i="45"/>
  <c r="Z103" i="45"/>
  <c r="S106" i="45"/>
  <c r="Z112" i="45"/>
  <c r="AA112" i="45"/>
  <c r="S116" i="45"/>
  <c r="AA126" i="45"/>
  <c r="Z126" i="45"/>
  <c r="S129" i="45"/>
  <c r="AA135" i="45"/>
  <c r="Z135" i="45"/>
  <c r="S139" i="45"/>
  <c r="AA149" i="45"/>
  <c r="Z149" i="45"/>
  <c r="S153" i="45"/>
  <c r="Z159" i="45"/>
  <c r="AA159" i="45"/>
  <c r="S162" i="45"/>
  <c r="AA168" i="45"/>
  <c r="Z168" i="45"/>
  <c r="S176" i="45"/>
  <c r="AA182" i="45"/>
  <c r="Z182" i="45"/>
  <c r="S185" i="45"/>
  <c r="AA191" i="45"/>
  <c r="Z191" i="45"/>
  <c r="AA195" i="45"/>
  <c r="Z195" i="45"/>
  <c r="S199" i="45"/>
  <c r="Z9" i="46"/>
  <c r="AA9" i="46"/>
  <c r="S12" i="46"/>
  <c r="AA18" i="46"/>
  <c r="Z18" i="46"/>
  <c r="S22" i="46"/>
  <c r="AA32" i="46"/>
  <c r="Z32" i="46"/>
  <c r="S35" i="46"/>
  <c r="AA41" i="46"/>
  <c r="Z41" i="46"/>
  <c r="S45" i="46"/>
  <c r="AA63" i="46"/>
  <c r="Z63" i="46"/>
  <c r="S67" i="46"/>
  <c r="Z77" i="46"/>
  <c r="AA77" i="46"/>
  <c r="S80" i="46"/>
  <c r="S88" i="46"/>
  <c r="AA98" i="46"/>
  <c r="Z98" i="46"/>
  <c r="S101" i="46"/>
  <c r="AA107" i="46"/>
  <c r="Z107" i="46"/>
  <c r="S111" i="46"/>
  <c r="Z117" i="46"/>
  <c r="AA117" i="46"/>
  <c r="S125" i="46"/>
  <c r="S134" i="46"/>
  <c r="S148" i="46"/>
  <c r="S157" i="46"/>
  <c r="S167" i="46"/>
  <c r="S181" i="46"/>
  <c r="S190" i="46"/>
  <c r="S194" i="46"/>
  <c r="S203" i="46"/>
  <c r="S17" i="47"/>
  <c r="S31" i="47"/>
  <c r="S40" i="47"/>
  <c r="S62" i="47"/>
  <c r="S71" i="47"/>
  <c r="S97" i="47"/>
  <c r="S106" i="47"/>
  <c r="S116" i="47"/>
  <c r="S129" i="47"/>
  <c r="S139" i="47"/>
  <c r="S153" i="47"/>
  <c r="S162" i="47"/>
  <c r="S176" i="47"/>
  <c r="S185" i="47"/>
  <c r="S199" i="47"/>
  <c r="M12" i="48"/>
  <c r="M22" i="48"/>
  <c r="M35" i="48"/>
  <c r="M45" i="48"/>
  <c r="M80" i="48"/>
  <c r="M88" i="48"/>
  <c r="M101" i="48"/>
  <c r="M111" i="48"/>
  <c r="M125" i="48"/>
  <c r="M134" i="48"/>
  <c r="M148" i="48"/>
  <c r="M157" i="48"/>
  <c r="M167" i="48"/>
  <c r="M181" i="48"/>
  <c r="M190" i="48"/>
  <c r="M194" i="48"/>
  <c r="M203" i="48"/>
  <c r="Z24" i="43"/>
  <c r="AB24" i="43" s="1"/>
  <c r="Z47" i="43"/>
  <c r="AB47" i="43" s="1"/>
  <c r="Z104" i="43"/>
  <c r="AB104" i="43" s="1"/>
  <c r="Z127" i="43"/>
  <c r="AB127" i="43" s="1"/>
  <c r="Z150" i="43"/>
  <c r="AB150" i="43" s="1"/>
  <c r="Z169" i="43"/>
  <c r="AB169" i="43" s="1"/>
  <c r="Q105" i="48"/>
  <c r="Q140" i="48"/>
  <c r="Q163" i="48"/>
  <c r="AA79" i="43"/>
  <c r="Z79" i="43"/>
  <c r="AA100" i="43"/>
  <c r="Z100" i="43"/>
  <c r="AA119" i="43"/>
  <c r="Z119" i="43"/>
  <c r="AA193" i="43"/>
  <c r="Z193" i="43"/>
  <c r="S78" i="44"/>
  <c r="AA128" i="44"/>
  <c r="Z128" i="44"/>
  <c r="AA65" i="45"/>
  <c r="Z65" i="45"/>
  <c r="AA110" i="45"/>
  <c r="Z110" i="45"/>
  <c r="AA193" i="45"/>
  <c r="Z193" i="45"/>
  <c r="AA61" i="46"/>
  <c r="Z61" i="46"/>
  <c r="S165" i="46"/>
  <c r="R114" i="43"/>
  <c r="F114" i="25" s="1"/>
  <c r="W19" i="44"/>
  <c r="W24" i="44"/>
  <c r="W106" i="44"/>
  <c r="W111" i="44"/>
  <c r="W140" i="44"/>
  <c r="J172" i="44"/>
  <c r="W153" i="44"/>
  <c r="W179" i="44"/>
  <c r="W184" i="44"/>
  <c r="W189" i="44"/>
  <c r="W193" i="44"/>
  <c r="K28" i="45"/>
  <c r="K144" i="45"/>
  <c r="W199" i="45"/>
  <c r="W61" i="46"/>
  <c r="I122" i="46"/>
  <c r="Q122" i="46"/>
  <c r="K144" i="46"/>
  <c r="W193" i="46"/>
  <c r="X198" i="46"/>
  <c r="L28" i="47"/>
  <c r="R142" i="47"/>
  <c r="J142" i="25" s="1"/>
  <c r="F172" i="47"/>
  <c r="N172" i="47"/>
  <c r="X180" i="47"/>
  <c r="W175" i="47"/>
  <c r="G28" i="48"/>
  <c r="Q25" i="48"/>
  <c r="R36" i="48"/>
  <c r="Q78" i="48"/>
  <c r="Q99" i="48"/>
  <c r="Q104" i="48"/>
  <c r="L114" i="48"/>
  <c r="K114" i="25" s="1"/>
  <c r="Q129" i="48"/>
  <c r="Q134" i="48"/>
  <c r="Q139" i="48"/>
  <c r="Q162" i="48"/>
  <c r="Q167" i="48"/>
  <c r="Q175" i="48"/>
  <c r="Q196" i="48"/>
  <c r="Q201" i="48"/>
  <c r="S12" i="43"/>
  <c r="AA17" i="43"/>
  <c r="Z17" i="43"/>
  <c r="S21" i="43"/>
  <c r="AA31" i="43"/>
  <c r="Z31" i="43"/>
  <c r="S34" i="43"/>
  <c r="AA40" i="43"/>
  <c r="Z40" i="43"/>
  <c r="S44" i="43"/>
  <c r="AA71" i="43"/>
  <c r="Z71" i="43"/>
  <c r="S79" i="43"/>
  <c r="S87" i="43"/>
  <c r="AA97" i="43"/>
  <c r="Z97" i="43"/>
  <c r="S100" i="43"/>
  <c r="AA106" i="43"/>
  <c r="Z106" i="43"/>
  <c r="S110" i="43"/>
  <c r="AA116" i="43"/>
  <c r="Z116" i="43"/>
  <c r="S119" i="43"/>
  <c r="AA129" i="43"/>
  <c r="Z129" i="43"/>
  <c r="S133" i="43"/>
  <c r="AA139" i="43"/>
  <c r="Z139" i="43"/>
  <c r="S147" i="43"/>
  <c r="AA153" i="43"/>
  <c r="Z153" i="43"/>
  <c r="S156" i="43"/>
  <c r="AA162" i="43"/>
  <c r="Z162" i="43"/>
  <c r="S166" i="43"/>
  <c r="AA176" i="43"/>
  <c r="Z176" i="43"/>
  <c r="S179" i="43"/>
  <c r="AA185" i="43"/>
  <c r="Z185" i="43"/>
  <c r="S189" i="43"/>
  <c r="S193" i="43"/>
  <c r="AA199" i="43"/>
  <c r="Z199" i="43"/>
  <c r="S202" i="43"/>
  <c r="AA12" i="44"/>
  <c r="Z12" i="44"/>
  <c r="S16" i="44"/>
  <c r="AA22" i="44"/>
  <c r="Z22" i="44"/>
  <c r="S25" i="44"/>
  <c r="Z35" i="44"/>
  <c r="AA35" i="44"/>
  <c r="S39" i="44"/>
  <c r="AA45" i="44"/>
  <c r="Z45" i="44"/>
  <c r="S61" i="44"/>
  <c r="Z67" i="44"/>
  <c r="AA67" i="44"/>
  <c r="S70" i="44"/>
  <c r="AA80" i="44"/>
  <c r="Z80" i="44"/>
  <c r="AA88" i="44"/>
  <c r="Z88" i="44"/>
  <c r="S91" i="44"/>
  <c r="AA101" i="44"/>
  <c r="Z101" i="44"/>
  <c r="S105" i="44"/>
  <c r="Z111" i="44"/>
  <c r="AA111" i="44"/>
  <c r="S115" i="44"/>
  <c r="AA125" i="44"/>
  <c r="Z125" i="44"/>
  <c r="S128" i="44"/>
  <c r="Z134" i="44"/>
  <c r="AA134" i="44"/>
  <c r="S138" i="44"/>
  <c r="AA148" i="44"/>
  <c r="Z148" i="44"/>
  <c r="S151" i="44"/>
  <c r="AA157" i="44"/>
  <c r="Z157" i="44"/>
  <c r="S161" i="44"/>
  <c r="Z167" i="44"/>
  <c r="AA167" i="44"/>
  <c r="S175" i="44"/>
  <c r="AA181" i="44"/>
  <c r="Z181" i="44"/>
  <c r="S184" i="44"/>
  <c r="AA190" i="44"/>
  <c r="Z190" i="44"/>
  <c r="AA194" i="44"/>
  <c r="Z194" i="44"/>
  <c r="S197" i="44"/>
  <c r="AA203" i="44"/>
  <c r="Z203" i="44"/>
  <c r="AA17" i="45"/>
  <c r="Z17" i="45"/>
  <c r="S21" i="45"/>
  <c r="AA31" i="45"/>
  <c r="Z31" i="45"/>
  <c r="S34" i="45"/>
  <c r="AA40" i="45"/>
  <c r="Z40" i="45"/>
  <c r="S44" i="45"/>
  <c r="AA62" i="45"/>
  <c r="Z62" i="45"/>
  <c r="S65" i="45"/>
  <c r="AA71" i="45"/>
  <c r="Z71" i="45"/>
  <c r="S79" i="45"/>
  <c r="S87" i="45"/>
  <c r="AA97" i="45"/>
  <c r="Z97" i="45"/>
  <c r="S100" i="45"/>
  <c r="Z106" i="45"/>
  <c r="AA106" i="45"/>
  <c r="S110" i="45"/>
  <c r="AA116" i="45"/>
  <c r="Z116" i="45"/>
  <c r="S119" i="45"/>
  <c r="AA129" i="45"/>
  <c r="Z129" i="45"/>
  <c r="S133" i="45"/>
  <c r="AA139" i="45"/>
  <c r="Z139" i="45"/>
  <c r="S147" i="45"/>
  <c r="Z153" i="45"/>
  <c r="AA153" i="45"/>
  <c r="S156" i="45"/>
  <c r="AA162" i="45"/>
  <c r="Z162" i="45"/>
  <c r="S166" i="45"/>
  <c r="Z176" i="45"/>
  <c r="AA176" i="45"/>
  <c r="S179" i="45"/>
  <c r="AA185" i="45"/>
  <c r="Z185" i="45"/>
  <c r="S189" i="45"/>
  <c r="S193" i="45"/>
  <c r="Z199" i="45"/>
  <c r="AA199" i="45"/>
  <c r="S202" i="45"/>
  <c r="AA12" i="46"/>
  <c r="Z12" i="46"/>
  <c r="S16" i="46"/>
  <c r="AA22" i="46"/>
  <c r="Z22" i="46"/>
  <c r="S25" i="46"/>
  <c r="Z35" i="46"/>
  <c r="AA35" i="46"/>
  <c r="S39" i="46"/>
  <c r="AA45" i="46"/>
  <c r="Z45" i="46"/>
  <c r="S61" i="46"/>
  <c r="AA67" i="46"/>
  <c r="Z67" i="46"/>
  <c r="S70" i="46"/>
  <c r="AA80" i="46"/>
  <c r="Z80" i="46"/>
  <c r="AA88" i="46"/>
  <c r="Z88" i="46"/>
  <c r="S91" i="46"/>
  <c r="Z101" i="46"/>
  <c r="AA101" i="46"/>
  <c r="S105" i="46"/>
  <c r="AA111" i="46"/>
  <c r="Z111" i="46"/>
  <c r="S115" i="46"/>
  <c r="Z125" i="46"/>
  <c r="AA125" i="46"/>
  <c r="S128" i="46"/>
  <c r="S138" i="46"/>
  <c r="S151" i="46"/>
  <c r="S161" i="46"/>
  <c r="S175" i="46"/>
  <c r="S184" i="46"/>
  <c r="S197" i="46"/>
  <c r="S21" i="47"/>
  <c r="S34" i="47"/>
  <c r="S44" i="47"/>
  <c r="S65" i="47"/>
  <c r="S79" i="47"/>
  <c r="S87" i="47"/>
  <c r="S100" i="47"/>
  <c r="S110" i="47"/>
  <c r="S119" i="47"/>
  <c r="S133" i="47"/>
  <c r="S147" i="47"/>
  <c r="S156" i="47"/>
  <c r="S166" i="47"/>
  <c r="S179" i="47"/>
  <c r="S189" i="47"/>
  <c r="S193" i="47"/>
  <c r="S202" i="47"/>
  <c r="M16" i="48"/>
  <c r="M25" i="48"/>
  <c r="M39" i="48"/>
  <c r="M91" i="48"/>
  <c r="M105" i="48"/>
  <c r="M115" i="48"/>
  <c r="M151" i="48"/>
  <c r="M175" i="48"/>
  <c r="M184" i="48"/>
  <c r="M197" i="48"/>
  <c r="V24" i="28"/>
  <c r="U71" i="28"/>
  <c r="V70" i="28"/>
  <c r="V77" i="28"/>
  <c r="V103" i="28"/>
  <c r="V131" i="28"/>
  <c r="V147" i="28"/>
  <c r="V159" i="28"/>
  <c r="U168" i="28"/>
  <c r="V187" i="28"/>
  <c r="Z89" i="47"/>
  <c r="W113" i="25"/>
  <c r="W140" i="25"/>
  <c r="U202" i="28"/>
  <c r="AA131" i="46"/>
  <c r="Z131" i="46"/>
  <c r="AA140" i="46"/>
  <c r="Z140" i="46"/>
  <c r="AA154" i="46"/>
  <c r="Z154" i="46"/>
  <c r="AA163" i="46"/>
  <c r="Z163" i="46"/>
  <c r="Z177" i="46"/>
  <c r="AA177" i="46"/>
  <c r="AA187" i="46"/>
  <c r="Z187" i="46"/>
  <c r="AA200" i="46"/>
  <c r="Z200" i="46"/>
  <c r="AA13" i="47"/>
  <c r="Z13" i="47"/>
  <c r="AA23" i="47"/>
  <c r="Z23" i="47"/>
  <c r="AA37" i="47"/>
  <c r="Z37" i="47"/>
  <c r="AA46" i="47"/>
  <c r="Z46" i="47"/>
  <c r="Z68" i="47"/>
  <c r="AA68" i="47"/>
  <c r="AA81" i="47"/>
  <c r="Z81" i="47"/>
  <c r="AA103" i="47"/>
  <c r="Z103" i="47"/>
  <c r="AA112" i="47"/>
  <c r="Z112" i="47"/>
  <c r="AA126" i="47"/>
  <c r="Z126" i="47"/>
  <c r="AA135" i="47"/>
  <c r="Z135" i="47"/>
  <c r="AA149" i="47"/>
  <c r="Z149" i="47"/>
  <c r="AA159" i="47"/>
  <c r="Z159" i="47"/>
  <c r="AA168" i="47"/>
  <c r="Z168" i="47"/>
  <c r="AA182" i="47"/>
  <c r="Z182" i="47"/>
  <c r="AA191" i="47"/>
  <c r="Z191" i="47"/>
  <c r="AA195" i="47"/>
  <c r="Z195" i="47"/>
  <c r="T9" i="48"/>
  <c r="U9" i="48"/>
  <c r="U18" i="48"/>
  <c r="T18" i="48"/>
  <c r="U32" i="48"/>
  <c r="T32" i="48"/>
  <c r="U41" i="48"/>
  <c r="T41" i="48"/>
  <c r="U77" i="48"/>
  <c r="T77" i="48"/>
  <c r="U98" i="48"/>
  <c r="T98" i="48"/>
  <c r="U107" i="48"/>
  <c r="T107" i="48"/>
  <c r="U117" i="48"/>
  <c r="T117" i="48"/>
  <c r="T131" i="48"/>
  <c r="U131" i="48"/>
  <c r="U140" i="48"/>
  <c r="T140" i="48"/>
  <c r="U154" i="48"/>
  <c r="T154" i="48"/>
  <c r="T163" i="48"/>
  <c r="U163" i="48"/>
  <c r="U177" i="48"/>
  <c r="T177" i="48"/>
  <c r="U187" i="48"/>
  <c r="T187" i="48"/>
  <c r="U200" i="48"/>
  <c r="T200" i="48"/>
  <c r="U72" i="25"/>
  <c r="W132" i="25"/>
  <c r="V32" i="28"/>
  <c r="V67" i="28"/>
  <c r="T80" i="28"/>
  <c r="T82" i="28" s="1"/>
  <c r="V78" i="28"/>
  <c r="V96" i="28"/>
  <c r="V124" i="28"/>
  <c r="V136" i="28"/>
  <c r="V148" i="28"/>
  <c r="V152" i="28"/>
  <c r="T190" i="28"/>
  <c r="V188" i="28"/>
  <c r="V199" i="28"/>
  <c r="Z139" i="46"/>
  <c r="AB139" i="46" s="1"/>
  <c r="U37" i="48"/>
  <c r="V37" i="48" s="1"/>
  <c r="Z134" i="46"/>
  <c r="AA134" i="46"/>
  <c r="AA148" i="46"/>
  <c r="Z148" i="46"/>
  <c r="AA157" i="46"/>
  <c r="Z157" i="46"/>
  <c r="Z167" i="46"/>
  <c r="AA167" i="46"/>
  <c r="AA181" i="46"/>
  <c r="Z181" i="46"/>
  <c r="AA190" i="46"/>
  <c r="Z190" i="46"/>
  <c r="Z194" i="46"/>
  <c r="AA194" i="46"/>
  <c r="AA203" i="46"/>
  <c r="Z203" i="46"/>
  <c r="AA17" i="47"/>
  <c r="Z17" i="47"/>
  <c r="Z31" i="47"/>
  <c r="AA31" i="47"/>
  <c r="AA40" i="47"/>
  <c r="Z40" i="47"/>
  <c r="Z62" i="47"/>
  <c r="AA62" i="47"/>
  <c r="AA71" i="47"/>
  <c r="Z71" i="47"/>
  <c r="AA97" i="47"/>
  <c r="Z97" i="47"/>
  <c r="Z106" i="47"/>
  <c r="AA106" i="47"/>
  <c r="AA116" i="47"/>
  <c r="Z116" i="47"/>
  <c r="AA129" i="47"/>
  <c r="Z129" i="47"/>
  <c r="AA139" i="47"/>
  <c r="Z139" i="47"/>
  <c r="Z153" i="47"/>
  <c r="AA153" i="47"/>
  <c r="AA162" i="47"/>
  <c r="Z162" i="47"/>
  <c r="AA176" i="47"/>
  <c r="Z176" i="47"/>
  <c r="AA185" i="47"/>
  <c r="Z185" i="47"/>
  <c r="AA199" i="47"/>
  <c r="Z199" i="47"/>
  <c r="T12" i="48"/>
  <c r="U12" i="48"/>
  <c r="U22" i="48"/>
  <c r="T22" i="48"/>
  <c r="T35" i="48"/>
  <c r="U35" i="48"/>
  <c r="U45" i="48"/>
  <c r="T45" i="48"/>
  <c r="U80" i="48"/>
  <c r="T80" i="48"/>
  <c r="U88" i="48"/>
  <c r="T88" i="48"/>
  <c r="U101" i="48"/>
  <c r="T101" i="48"/>
  <c r="U111" i="48"/>
  <c r="T111" i="48"/>
  <c r="T125" i="48"/>
  <c r="U125" i="48"/>
  <c r="U134" i="48"/>
  <c r="T134" i="48"/>
  <c r="U148" i="48"/>
  <c r="T148" i="48"/>
  <c r="U157" i="48"/>
  <c r="T157" i="48"/>
  <c r="U167" i="48"/>
  <c r="T167" i="48"/>
  <c r="U181" i="48"/>
  <c r="T181" i="48"/>
  <c r="U190" i="48"/>
  <c r="T190" i="48"/>
  <c r="U194" i="48"/>
  <c r="T194" i="48"/>
  <c r="U203" i="48"/>
  <c r="T203" i="48"/>
  <c r="W105" i="25"/>
  <c r="W155" i="25"/>
  <c r="W169" i="25"/>
  <c r="W195" i="25"/>
  <c r="V44" i="28"/>
  <c r="T150" i="28"/>
  <c r="T178" i="28"/>
  <c r="V181" i="28"/>
  <c r="T196" i="28"/>
  <c r="AA128" i="46"/>
  <c r="Z128" i="46"/>
  <c r="AA138" i="46"/>
  <c r="Z138" i="46"/>
  <c r="AA151" i="46"/>
  <c r="Z151" i="46"/>
  <c r="AA161" i="46"/>
  <c r="Z161" i="46"/>
  <c r="AA175" i="46"/>
  <c r="Z175" i="46"/>
  <c r="AA184" i="46"/>
  <c r="Z184" i="46"/>
  <c r="AA197" i="46"/>
  <c r="Z197" i="46"/>
  <c r="Z11" i="47"/>
  <c r="AA11" i="47"/>
  <c r="AA21" i="47"/>
  <c r="Z21" i="47"/>
  <c r="AA34" i="47"/>
  <c r="Z34" i="47"/>
  <c r="AA44" i="47"/>
  <c r="Z44" i="47"/>
  <c r="AA79" i="47"/>
  <c r="Z79" i="47"/>
  <c r="AA87" i="47"/>
  <c r="Z87" i="47"/>
  <c r="Z100" i="47"/>
  <c r="AA100" i="47"/>
  <c r="Z110" i="47"/>
  <c r="AA110" i="47"/>
  <c r="AA119" i="47"/>
  <c r="Z119" i="47"/>
  <c r="AA133" i="47"/>
  <c r="Z133" i="47"/>
  <c r="AA147" i="47"/>
  <c r="Z147" i="47"/>
  <c r="AA156" i="47"/>
  <c r="Z156" i="47"/>
  <c r="AA166" i="47"/>
  <c r="Z166" i="47"/>
  <c r="Z179" i="47"/>
  <c r="AA179" i="47"/>
  <c r="Z189" i="47"/>
  <c r="AA189" i="47"/>
  <c r="AA193" i="47"/>
  <c r="Z193" i="47"/>
  <c r="AA202" i="47"/>
  <c r="Z202" i="47"/>
  <c r="U16" i="48"/>
  <c r="T16" i="48"/>
  <c r="U25" i="48"/>
  <c r="T25" i="48"/>
  <c r="T39" i="48"/>
  <c r="U39" i="48"/>
  <c r="T91" i="48"/>
  <c r="U91" i="48"/>
  <c r="T105" i="48"/>
  <c r="U105" i="48"/>
  <c r="U115" i="48"/>
  <c r="T115" i="48"/>
  <c r="U128" i="48"/>
  <c r="T128" i="48"/>
  <c r="U138" i="48"/>
  <c r="T138" i="48"/>
  <c r="U151" i="48"/>
  <c r="T151" i="48"/>
  <c r="U161" i="48"/>
  <c r="T161" i="48"/>
  <c r="U175" i="48"/>
  <c r="T175" i="48"/>
  <c r="U184" i="48"/>
  <c r="T184" i="48"/>
  <c r="U197" i="48"/>
  <c r="T197" i="48"/>
  <c r="W128" i="25"/>
  <c r="AA185" i="46"/>
  <c r="AB185" i="46" s="1"/>
  <c r="AA132" i="46"/>
  <c r="Z132" i="46"/>
  <c r="Z141" i="46"/>
  <c r="AA141" i="46"/>
  <c r="AA155" i="46"/>
  <c r="Z155" i="46"/>
  <c r="Z165" i="46"/>
  <c r="AA165" i="46"/>
  <c r="AA178" i="46"/>
  <c r="Z178" i="46"/>
  <c r="AA188" i="46"/>
  <c r="Z188" i="46"/>
  <c r="AA201" i="46"/>
  <c r="Z201" i="46"/>
  <c r="AA15" i="47"/>
  <c r="Z15" i="47"/>
  <c r="Z24" i="47"/>
  <c r="AA24" i="47"/>
  <c r="AA38" i="47"/>
  <c r="Z38" i="47"/>
  <c r="Z47" i="47"/>
  <c r="AA47" i="47"/>
  <c r="AA69" i="47"/>
  <c r="Z69" i="47"/>
  <c r="AA90" i="47"/>
  <c r="Z90" i="47"/>
  <c r="AA104" i="47"/>
  <c r="Z104" i="47"/>
  <c r="AA113" i="47"/>
  <c r="Z113" i="47"/>
  <c r="AA127" i="47"/>
  <c r="Z127" i="47"/>
  <c r="AA137" i="47"/>
  <c r="Z137" i="47"/>
  <c r="AA150" i="47"/>
  <c r="Z150" i="47"/>
  <c r="AA160" i="47"/>
  <c r="Z160" i="47"/>
  <c r="AA169" i="47"/>
  <c r="Z169" i="47"/>
  <c r="AA183" i="47"/>
  <c r="Z183" i="47"/>
  <c r="AA196" i="47"/>
  <c r="Z196" i="47"/>
  <c r="T10" i="48"/>
  <c r="U10" i="48"/>
  <c r="U19" i="48"/>
  <c r="T19" i="48"/>
  <c r="T33" i="48"/>
  <c r="U33" i="48"/>
  <c r="U43" i="48"/>
  <c r="T43" i="48"/>
  <c r="T78" i="48"/>
  <c r="U78" i="48"/>
  <c r="U99" i="48"/>
  <c r="T99" i="48"/>
  <c r="U109" i="48"/>
  <c r="T109" i="48"/>
  <c r="U118" i="48"/>
  <c r="T118" i="48"/>
  <c r="T132" i="48"/>
  <c r="U132" i="48"/>
  <c r="U141" i="48"/>
  <c r="T141" i="48"/>
  <c r="T155" i="48"/>
  <c r="U155" i="48"/>
  <c r="U165" i="48"/>
  <c r="T165" i="48"/>
  <c r="U178" i="48"/>
  <c r="T178" i="48"/>
  <c r="T188" i="48"/>
  <c r="U188" i="48"/>
  <c r="U201" i="48"/>
  <c r="T201" i="48"/>
  <c r="W19" i="25"/>
  <c r="W178" i="25"/>
  <c r="V33" i="28"/>
  <c r="V45" i="28"/>
  <c r="V61" i="28"/>
  <c r="V89" i="28"/>
  <c r="V200" i="28"/>
  <c r="Z135" i="46"/>
  <c r="AA135" i="46"/>
  <c r="AA149" i="46"/>
  <c r="Z149" i="46"/>
  <c r="Z159" i="46"/>
  <c r="AA159" i="46"/>
  <c r="AA168" i="46"/>
  <c r="Z168" i="46"/>
  <c r="AA182" i="46"/>
  <c r="Z182" i="46"/>
  <c r="Z191" i="46"/>
  <c r="AA191" i="46"/>
  <c r="AA195" i="46"/>
  <c r="Z195" i="46"/>
  <c r="Z9" i="47"/>
  <c r="AA9" i="47"/>
  <c r="AA18" i="47"/>
  <c r="Z18" i="47"/>
  <c r="AA32" i="47"/>
  <c r="Z32" i="47"/>
  <c r="AA41" i="47"/>
  <c r="Z41" i="47"/>
  <c r="AA63" i="47"/>
  <c r="Z63" i="47"/>
  <c r="AA77" i="47"/>
  <c r="Z77" i="47"/>
  <c r="Z98" i="47"/>
  <c r="AA98" i="47"/>
  <c r="AA107" i="47"/>
  <c r="Z107" i="47"/>
  <c r="AA117" i="47"/>
  <c r="Z117" i="47"/>
  <c r="Z131" i="47"/>
  <c r="AA131" i="47"/>
  <c r="AA140" i="47"/>
  <c r="Z140" i="47"/>
  <c r="Z154" i="47"/>
  <c r="AA154" i="47"/>
  <c r="AA163" i="47"/>
  <c r="Z163" i="47"/>
  <c r="AA177" i="47"/>
  <c r="Z177" i="47"/>
  <c r="Z187" i="47"/>
  <c r="AA187" i="47"/>
  <c r="AA200" i="47"/>
  <c r="Z200" i="47"/>
  <c r="U13" i="48"/>
  <c r="T13" i="48"/>
  <c r="U23" i="48"/>
  <c r="T23" i="48"/>
  <c r="T46" i="48"/>
  <c r="U46" i="48"/>
  <c r="T81" i="48"/>
  <c r="U81" i="48"/>
  <c r="T89" i="48"/>
  <c r="U89" i="48"/>
  <c r="U103" i="48"/>
  <c r="T103" i="48"/>
  <c r="U112" i="48"/>
  <c r="T112" i="48"/>
  <c r="U126" i="48"/>
  <c r="T126" i="48"/>
  <c r="U135" i="48"/>
  <c r="T135" i="48"/>
  <c r="U149" i="48"/>
  <c r="T149" i="48"/>
  <c r="U159" i="48"/>
  <c r="T159" i="48"/>
  <c r="T168" i="48"/>
  <c r="U168" i="48"/>
  <c r="U182" i="48"/>
  <c r="T182" i="48"/>
  <c r="U191" i="48"/>
  <c r="T191" i="48"/>
  <c r="U195" i="48"/>
  <c r="T195" i="48"/>
  <c r="W64" i="25"/>
  <c r="W98" i="25"/>
  <c r="W112" i="25"/>
  <c r="W148" i="25"/>
  <c r="W157" i="25"/>
  <c r="W179" i="25"/>
  <c r="W184" i="25"/>
  <c r="W189" i="25"/>
  <c r="W196" i="25"/>
  <c r="V38" i="28"/>
  <c r="U47" i="28"/>
  <c r="V102" i="28"/>
  <c r="V110" i="28"/>
  <c r="AA129" i="46"/>
  <c r="Z129" i="46"/>
  <c r="AA153" i="46"/>
  <c r="Z153" i="46"/>
  <c r="AA162" i="46"/>
  <c r="Z162" i="46"/>
  <c r="AA176" i="46"/>
  <c r="Z176" i="46"/>
  <c r="Z199" i="46"/>
  <c r="AA199" i="46"/>
  <c r="AA12" i="47"/>
  <c r="Z12" i="47"/>
  <c r="AA22" i="47"/>
  <c r="Z22" i="47"/>
  <c r="AA35" i="47"/>
  <c r="Z35" i="47"/>
  <c r="Z45" i="47"/>
  <c r="AA45" i="47"/>
  <c r="AA67" i="47"/>
  <c r="Z67" i="47"/>
  <c r="Z80" i="47"/>
  <c r="AA80" i="47"/>
  <c r="AA88" i="47"/>
  <c r="Z88" i="47"/>
  <c r="AA101" i="47"/>
  <c r="Z101" i="47"/>
  <c r="AB101" i="47" s="1"/>
  <c r="AA111" i="47"/>
  <c r="Z111" i="47"/>
  <c r="Z125" i="47"/>
  <c r="AA125" i="47"/>
  <c r="AA134" i="47"/>
  <c r="Z134" i="47"/>
  <c r="AA148" i="47"/>
  <c r="Z148" i="47"/>
  <c r="AB148" i="47" s="1"/>
  <c r="AA157" i="47"/>
  <c r="Z157" i="47"/>
  <c r="AA167" i="47"/>
  <c r="Z167" i="47"/>
  <c r="AA181" i="47"/>
  <c r="Z181" i="47"/>
  <c r="Z190" i="47"/>
  <c r="AA190" i="47"/>
  <c r="AA194" i="47"/>
  <c r="Z194" i="47"/>
  <c r="AA203" i="47"/>
  <c r="Z203" i="47"/>
  <c r="T17" i="48"/>
  <c r="U17" i="48"/>
  <c r="U31" i="48"/>
  <c r="T31" i="48"/>
  <c r="U40" i="48"/>
  <c r="T40" i="48"/>
  <c r="T97" i="48"/>
  <c r="U97" i="48"/>
  <c r="T106" i="48"/>
  <c r="U106" i="48"/>
  <c r="U116" i="48"/>
  <c r="T116" i="48"/>
  <c r="U129" i="48"/>
  <c r="T129" i="48"/>
  <c r="U139" i="48"/>
  <c r="T139" i="48"/>
  <c r="T153" i="48"/>
  <c r="U153" i="48"/>
  <c r="U162" i="48"/>
  <c r="T162" i="48"/>
  <c r="U176" i="48"/>
  <c r="T176" i="48"/>
  <c r="U185" i="48"/>
  <c r="T185" i="48"/>
  <c r="U199" i="48"/>
  <c r="T199" i="48"/>
  <c r="W25" i="25"/>
  <c r="W135" i="25"/>
  <c r="W197" i="25"/>
  <c r="V16" i="28"/>
  <c r="V62" i="28"/>
  <c r="T71" i="28"/>
  <c r="T112" i="28"/>
  <c r="U118" i="28"/>
  <c r="V154" i="28"/>
  <c r="T168" i="28"/>
  <c r="V168" i="28" s="1"/>
  <c r="V193" i="28"/>
  <c r="Z65" i="47"/>
  <c r="AB65" i="47" s="1"/>
  <c r="Q115" i="48"/>
  <c r="R120" i="48"/>
  <c r="Q16" i="48"/>
  <c r="Q31" i="48"/>
  <c r="R42" i="48"/>
  <c r="Q43" i="48"/>
  <c r="Q103" i="48"/>
  <c r="R108" i="48"/>
  <c r="R142" i="48"/>
  <c r="R26" i="48"/>
  <c r="Q165" i="48"/>
  <c r="R170" i="48"/>
  <c r="R180" i="48"/>
  <c r="R92" i="48"/>
  <c r="R94" i="48" s="1"/>
  <c r="Q153" i="48"/>
  <c r="R158" i="48"/>
  <c r="R192" i="48"/>
  <c r="Q97" i="48"/>
  <c r="Q132" i="48"/>
  <c r="Q147" i="48"/>
  <c r="Q159" i="48"/>
  <c r="X82" i="47"/>
  <c r="X84" i="47" s="1"/>
  <c r="W43" i="47"/>
  <c r="W147" i="47"/>
  <c r="W159" i="47"/>
  <c r="W182" i="47"/>
  <c r="X72" i="46"/>
  <c r="W153" i="46"/>
  <c r="W103" i="46"/>
  <c r="W115" i="46"/>
  <c r="W98" i="46"/>
  <c r="W148" i="46"/>
  <c r="W103" i="45"/>
  <c r="X152" i="45"/>
  <c r="X114" i="45"/>
  <c r="W159" i="45"/>
  <c r="W22" i="44"/>
  <c r="W98" i="44"/>
  <c r="S11" i="47"/>
  <c r="S10" i="47"/>
  <c r="S11" i="46"/>
  <c r="S10" i="46"/>
  <c r="S9" i="46"/>
  <c r="S11" i="45"/>
  <c r="S11" i="44"/>
  <c r="W37" i="43"/>
  <c r="W168" i="43"/>
  <c r="W16" i="43"/>
  <c r="W98" i="43"/>
  <c r="W45" i="43"/>
  <c r="W200" i="43"/>
  <c r="W9" i="43"/>
  <c r="W25" i="43"/>
  <c r="W44" i="43"/>
  <c r="W79" i="43"/>
  <c r="W35" i="43"/>
  <c r="W69" i="43"/>
  <c r="W87" i="43"/>
  <c r="W90" i="43"/>
  <c r="W39" i="43"/>
  <c r="W80" i="43"/>
  <c r="W175" i="43"/>
  <c r="W17" i="43"/>
  <c r="W46" i="43"/>
  <c r="W113" i="43"/>
  <c r="W117" i="43"/>
  <c r="W193" i="43"/>
  <c r="T162" i="28"/>
  <c r="T156" i="28"/>
  <c r="T140" i="28"/>
  <c r="T134" i="28"/>
  <c r="T128" i="28"/>
  <c r="V115" i="28"/>
  <c r="T106" i="28"/>
  <c r="T100" i="28"/>
  <c r="V66" i="28"/>
  <c r="T65" i="28"/>
  <c r="T41" i="28"/>
  <c r="T35" i="28"/>
  <c r="V13" i="28"/>
  <c r="W200" i="25"/>
  <c r="W202" i="25"/>
  <c r="W194" i="25"/>
  <c r="W190" i="25"/>
  <c r="W177" i="25"/>
  <c r="V170" i="25"/>
  <c r="W163" i="25"/>
  <c r="W162" i="25"/>
  <c r="W154" i="25"/>
  <c r="U152" i="25"/>
  <c r="W149" i="25"/>
  <c r="W138" i="25"/>
  <c r="W139" i="25"/>
  <c r="U136" i="25"/>
  <c r="W126" i="25"/>
  <c r="W117" i="25"/>
  <c r="V120" i="25"/>
  <c r="U114" i="25"/>
  <c r="W111" i="25"/>
  <c r="W107" i="25"/>
  <c r="W101" i="25"/>
  <c r="U102" i="25"/>
  <c r="U82" i="25"/>
  <c r="U84" i="25" s="1"/>
  <c r="W81" i="25"/>
  <c r="W70" i="25"/>
  <c r="V72" i="25"/>
  <c r="W69" i="25"/>
  <c r="W16" i="25"/>
  <c r="W18" i="25"/>
  <c r="V20" i="25"/>
  <c r="U42" i="25"/>
  <c r="U66" i="25"/>
  <c r="U108" i="25"/>
  <c r="U158" i="25"/>
  <c r="V204" i="25"/>
  <c r="U26" i="25"/>
  <c r="W67" i="25"/>
  <c r="U130" i="25"/>
  <c r="U142" i="25"/>
  <c r="U198" i="25"/>
  <c r="U180" i="25"/>
  <c r="I28" i="43"/>
  <c r="Q28" i="43"/>
  <c r="X11" i="43"/>
  <c r="W11" i="43" s="1"/>
  <c r="Z11" i="43"/>
  <c r="AB11" i="43" s="1"/>
  <c r="X10" i="43"/>
  <c r="W10" i="43" s="1"/>
  <c r="AA10" i="43"/>
  <c r="AB10" i="43" s="1"/>
  <c r="L14" i="48"/>
  <c r="K14" i="25" s="1"/>
  <c r="L170" i="48"/>
  <c r="K170" i="25" s="1"/>
  <c r="L192" i="48"/>
  <c r="K192" i="25" s="1"/>
  <c r="L48" i="48"/>
  <c r="K48" i="25" s="1"/>
  <c r="F122" i="48"/>
  <c r="L102" i="48"/>
  <c r="K102" i="25" s="1"/>
  <c r="L20" i="48"/>
  <c r="K20" i="25" s="1"/>
  <c r="L26" i="48"/>
  <c r="K26" i="25" s="1"/>
  <c r="L42" i="48"/>
  <c r="K42" i="25" s="1"/>
  <c r="K74" i="48"/>
  <c r="H122" i="48"/>
  <c r="L108" i="48"/>
  <c r="K108" i="25" s="1"/>
  <c r="L152" i="48"/>
  <c r="K152" i="25" s="1"/>
  <c r="H172" i="48"/>
  <c r="L92" i="48"/>
  <c r="L130" i="48"/>
  <c r="K130" i="25" s="1"/>
  <c r="L136" i="48"/>
  <c r="K136" i="25" s="1"/>
  <c r="L142" i="48"/>
  <c r="K142" i="25" s="1"/>
  <c r="L198" i="48"/>
  <c r="K198" i="25" s="1"/>
  <c r="L186" i="48"/>
  <c r="K186" i="25" s="1"/>
  <c r="L164" i="48"/>
  <c r="K164" i="25" s="1"/>
  <c r="R14" i="47"/>
  <c r="J14" i="25" s="1"/>
  <c r="R26" i="47"/>
  <c r="J26" i="25" s="1"/>
  <c r="R36" i="47"/>
  <c r="J36" i="25" s="1"/>
  <c r="R66" i="47"/>
  <c r="J66" i="25" s="1"/>
  <c r="R48" i="47"/>
  <c r="J48" i="25" s="1"/>
  <c r="R92" i="47"/>
  <c r="R72" i="47"/>
  <c r="J72" i="25" s="1"/>
  <c r="R82" i="47"/>
  <c r="R130" i="47"/>
  <c r="J130" i="25" s="1"/>
  <c r="R108" i="47"/>
  <c r="J108" i="25" s="1"/>
  <c r="R114" i="47"/>
  <c r="H144" i="47"/>
  <c r="P144" i="47"/>
  <c r="R164" i="47"/>
  <c r="J164" i="25" s="1"/>
  <c r="F122" i="47"/>
  <c r="J122" i="47"/>
  <c r="N122" i="47"/>
  <c r="F144" i="47"/>
  <c r="J144" i="47"/>
  <c r="N144" i="47"/>
  <c r="R152" i="47"/>
  <c r="J152" i="25" s="1"/>
  <c r="R170" i="47"/>
  <c r="J170" i="25" s="1"/>
  <c r="R158" i="47"/>
  <c r="J158" i="25" s="1"/>
  <c r="R198" i="47"/>
  <c r="J198" i="25" s="1"/>
  <c r="R164" i="46"/>
  <c r="I164" i="25" s="1"/>
  <c r="R14" i="46"/>
  <c r="I14" i="25" s="1"/>
  <c r="R108" i="46"/>
  <c r="I108" i="25" s="1"/>
  <c r="R120" i="46"/>
  <c r="I120" i="25" s="1"/>
  <c r="R66" i="46"/>
  <c r="I66" i="25" s="1"/>
  <c r="R142" i="46"/>
  <c r="I142" i="25" s="1"/>
  <c r="R92" i="46"/>
  <c r="R102" i="46"/>
  <c r="I102" i="25" s="1"/>
  <c r="R198" i="46"/>
  <c r="I198" i="25" s="1"/>
  <c r="R82" i="46"/>
  <c r="I144" i="46"/>
  <c r="R186" i="46"/>
  <c r="I186" i="25" s="1"/>
  <c r="R26" i="46"/>
  <c r="I26" i="25" s="1"/>
  <c r="R36" i="46"/>
  <c r="I36" i="25" s="1"/>
  <c r="R42" i="46"/>
  <c r="I42" i="25" s="1"/>
  <c r="R72" i="46"/>
  <c r="I72" i="25" s="1"/>
  <c r="R130" i="46"/>
  <c r="I130" i="25" s="1"/>
  <c r="R136" i="46"/>
  <c r="I136" i="25" s="1"/>
  <c r="R180" i="46"/>
  <c r="R20" i="46"/>
  <c r="I20" i="25" s="1"/>
  <c r="R114" i="46"/>
  <c r="I114" i="25" s="1"/>
  <c r="O144" i="46"/>
  <c r="R204" i="46"/>
  <c r="I204" i="25" s="1"/>
  <c r="R158" i="46"/>
  <c r="I158" i="25" s="1"/>
  <c r="R170" i="46"/>
  <c r="I170" i="25" s="1"/>
  <c r="R130" i="45"/>
  <c r="H130" i="25" s="1"/>
  <c r="R142" i="45"/>
  <c r="H142" i="25" s="1"/>
  <c r="R14" i="45"/>
  <c r="H14" i="25" s="1"/>
  <c r="R42" i="45"/>
  <c r="H42" i="25" s="1"/>
  <c r="R20" i="45"/>
  <c r="H20" i="25" s="1"/>
  <c r="R72" i="45"/>
  <c r="H72" i="25" s="1"/>
  <c r="R164" i="45"/>
  <c r="H164" i="25" s="1"/>
  <c r="R198" i="45"/>
  <c r="H198" i="25" s="1"/>
  <c r="R48" i="45"/>
  <c r="H48" i="25" s="1"/>
  <c r="R66" i="45"/>
  <c r="H66" i="25" s="1"/>
  <c r="O122" i="45"/>
  <c r="R120" i="45"/>
  <c r="H120" i="25" s="1"/>
  <c r="M172" i="45"/>
  <c r="Q172" i="45"/>
  <c r="R204" i="45"/>
  <c r="H204" i="25" s="1"/>
  <c r="R82" i="45"/>
  <c r="R92" i="45"/>
  <c r="F122" i="45"/>
  <c r="J122" i="45"/>
  <c r="N122" i="45"/>
  <c r="R102" i="45"/>
  <c r="H102" i="25" s="1"/>
  <c r="R186" i="45"/>
  <c r="H186" i="25" s="1"/>
  <c r="R192" i="45"/>
  <c r="H192" i="25" s="1"/>
  <c r="R136" i="45"/>
  <c r="H136" i="25" s="1"/>
  <c r="R180" i="45"/>
  <c r="R114" i="45"/>
  <c r="H114" i="25" s="1"/>
  <c r="O144" i="45"/>
  <c r="R158" i="45"/>
  <c r="H158" i="25" s="1"/>
  <c r="R170" i="45"/>
  <c r="H170" i="25" s="1"/>
  <c r="R102" i="44"/>
  <c r="G102" i="25" s="1"/>
  <c r="R82" i="44"/>
  <c r="R36" i="44"/>
  <c r="G36" i="25" s="1"/>
  <c r="R42" i="44"/>
  <c r="G42" i="25" s="1"/>
  <c r="F28" i="44"/>
  <c r="J28" i="44"/>
  <c r="N28" i="44"/>
  <c r="R114" i="44"/>
  <c r="G114" i="25" s="1"/>
  <c r="O172" i="44"/>
  <c r="R48" i="44"/>
  <c r="G48" i="25" s="1"/>
  <c r="R72" i="44"/>
  <c r="G72" i="25" s="1"/>
  <c r="R108" i="44"/>
  <c r="G108" i="25" s="1"/>
  <c r="R120" i="44"/>
  <c r="G120" i="25" s="1"/>
  <c r="R152" i="44"/>
  <c r="G152" i="25" s="1"/>
  <c r="R158" i="44"/>
  <c r="G158" i="25" s="1"/>
  <c r="R164" i="44"/>
  <c r="G164" i="25" s="1"/>
  <c r="R170" i="44"/>
  <c r="G170" i="25" s="1"/>
  <c r="R136" i="44"/>
  <c r="G136" i="25" s="1"/>
  <c r="I122" i="44"/>
  <c r="M122" i="44"/>
  <c r="Q122" i="44"/>
  <c r="R142" i="44"/>
  <c r="G142" i="25" s="1"/>
  <c r="R92" i="44"/>
  <c r="F144" i="44"/>
  <c r="J144" i="44"/>
  <c r="N144" i="44"/>
  <c r="R130" i="44"/>
  <c r="G130" i="25" s="1"/>
  <c r="R180" i="44"/>
  <c r="R192" i="44"/>
  <c r="G192" i="25" s="1"/>
  <c r="R186" i="44"/>
  <c r="G186" i="25" s="1"/>
  <c r="R204" i="44"/>
  <c r="G204" i="25" s="1"/>
  <c r="W15" i="43"/>
  <c r="X115" i="43"/>
  <c r="X23" i="43"/>
  <c r="W23" i="43" s="1"/>
  <c r="R36" i="43"/>
  <c r="F36" i="25" s="1"/>
  <c r="X31" i="43"/>
  <c r="R48" i="43"/>
  <c r="F48" i="25" s="1"/>
  <c r="X43" i="43"/>
  <c r="R72" i="43"/>
  <c r="F72" i="25" s="1"/>
  <c r="X67" i="43"/>
  <c r="X134" i="43"/>
  <c r="W134" i="43" s="1"/>
  <c r="R42" i="43"/>
  <c r="F42" i="25" s="1"/>
  <c r="X81" i="43"/>
  <c r="W81" i="43" s="1"/>
  <c r="R82" i="43"/>
  <c r="X103" i="43"/>
  <c r="X119" i="43"/>
  <c r="W119" i="43" s="1"/>
  <c r="R120" i="43"/>
  <c r="F120" i="25" s="1"/>
  <c r="X156" i="43"/>
  <c r="W156" i="43" s="1"/>
  <c r="X19" i="43"/>
  <c r="W19" i="43" s="1"/>
  <c r="R20" i="43"/>
  <c r="F20" i="25" s="1"/>
  <c r="X77" i="43"/>
  <c r="H122" i="43"/>
  <c r="P122" i="43"/>
  <c r="X107" i="43"/>
  <c r="W107" i="43" s="1"/>
  <c r="R108" i="43"/>
  <c r="F108" i="25" s="1"/>
  <c r="W147" i="43"/>
  <c r="X148" i="43"/>
  <c r="W148" i="43" s="1"/>
  <c r="R152" i="43"/>
  <c r="F152" i="25" s="1"/>
  <c r="F144" i="43"/>
  <c r="W153" i="43"/>
  <c r="X154" i="43"/>
  <c r="W154" i="43" s="1"/>
  <c r="R158" i="43"/>
  <c r="F158" i="25" s="1"/>
  <c r="R170" i="43"/>
  <c r="F170" i="25" s="1"/>
  <c r="X165" i="43"/>
  <c r="X201" i="43"/>
  <c r="W201" i="43" s="1"/>
  <c r="H172" i="43"/>
  <c r="R14" i="43"/>
  <c r="F14" i="25" s="1"/>
  <c r="R26" i="43"/>
  <c r="F26" i="25" s="1"/>
  <c r="F122" i="43"/>
  <c r="J122" i="43"/>
  <c r="N122" i="43"/>
  <c r="W104" i="43"/>
  <c r="W116" i="43"/>
  <c r="W135" i="43"/>
  <c r="W137" i="43"/>
  <c r="W138" i="43"/>
  <c r="W163" i="43"/>
  <c r="W182" i="43"/>
  <c r="X183" i="43"/>
  <c r="W183" i="43" s="1"/>
  <c r="X188" i="43"/>
  <c r="W188" i="43" s="1"/>
  <c r="X191" i="43"/>
  <c r="W191" i="43" s="1"/>
  <c r="X194" i="43"/>
  <c r="W194" i="43" s="1"/>
  <c r="X197" i="43"/>
  <c r="W197" i="43" s="1"/>
  <c r="X88" i="43"/>
  <c r="W89" i="43"/>
  <c r="X99" i="43"/>
  <c r="W99" i="43" s="1"/>
  <c r="X111" i="43"/>
  <c r="W111" i="43" s="1"/>
  <c r="W127" i="43"/>
  <c r="I144" i="43"/>
  <c r="M144" i="43"/>
  <c r="Q144" i="43"/>
  <c r="R136" i="43"/>
  <c r="F136" i="25" s="1"/>
  <c r="X131" i="43"/>
  <c r="W149" i="43"/>
  <c r="W150" i="43"/>
  <c r="O172" i="43"/>
  <c r="X169" i="43"/>
  <c r="W169" i="43" s="1"/>
  <c r="X176" i="43"/>
  <c r="W178" i="43"/>
  <c r="X179" i="43"/>
  <c r="W179" i="43" s="1"/>
  <c r="W203" i="43"/>
  <c r="X97" i="43"/>
  <c r="X109" i="43"/>
  <c r="R180" i="43"/>
  <c r="R192" i="43"/>
  <c r="F192" i="25" s="1"/>
  <c r="R198" i="43"/>
  <c r="F198" i="25" s="1"/>
  <c r="R164" i="43"/>
  <c r="F164" i="25" s="1"/>
  <c r="R186" i="43"/>
  <c r="F186" i="25" s="1"/>
  <c r="X181" i="43"/>
  <c r="R204" i="43"/>
  <c r="F204" i="25" s="1"/>
  <c r="X199" i="43"/>
  <c r="AB109" i="43" l="1"/>
  <c r="AB89" i="47"/>
  <c r="AB137" i="43"/>
  <c r="X152" i="46"/>
  <c r="X26" i="46"/>
  <c r="X48" i="44"/>
  <c r="R74" i="48"/>
  <c r="K36" i="25"/>
  <c r="L74" i="48"/>
  <c r="X48" i="47"/>
  <c r="X26" i="47"/>
  <c r="X130" i="46"/>
  <c r="X92" i="46"/>
  <c r="X94" i="46" s="1"/>
  <c r="M65" i="25"/>
  <c r="M61" i="25"/>
  <c r="V61" i="25" s="1"/>
  <c r="M62" i="25"/>
  <c r="M64" i="25"/>
  <c r="M63" i="25"/>
  <c r="X82" i="44"/>
  <c r="X84" i="44" s="1"/>
  <c r="X130" i="44"/>
  <c r="X130" i="43"/>
  <c r="M79" i="25"/>
  <c r="M71" i="25"/>
  <c r="M127" i="25"/>
  <c r="M97" i="25"/>
  <c r="V97" i="25" s="1"/>
  <c r="M183" i="25"/>
  <c r="X180" i="44"/>
  <c r="W125" i="43"/>
  <c r="X72" i="44"/>
  <c r="W126" i="44"/>
  <c r="W87" i="46"/>
  <c r="W92" i="46" s="1"/>
  <c r="W94" i="46" s="1"/>
  <c r="W22" i="47"/>
  <c r="W26" i="47" s="1"/>
  <c r="M109" i="25"/>
  <c r="V109" i="25" s="1"/>
  <c r="X48" i="45"/>
  <c r="X26" i="45"/>
  <c r="X186" i="45"/>
  <c r="X136" i="44"/>
  <c r="W23" i="46"/>
  <c r="W26" i="46" s="1"/>
  <c r="W186" i="47"/>
  <c r="W176" i="44"/>
  <c r="W180" i="44" s="1"/>
  <c r="X102" i="44"/>
  <c r="X122" i="44" s="1"/>
  <c r="X180" i="46"/>
  <c r="X136" i="46"/>
  <c r="X108" i="44"/>
  <c r="K180" i="25"/>
  <c r="L206" i="48"/>
  <c r="G180" i="25"/>
  <c r="R206" i="44"/>
  <c r="G206" i="25" s="1"/>
  <c r="X108" i="46"/>
  <c r="J180" i="25"/>
  <c r="R206" i="47"/>
  <c r="J206" i="25" s="1"/>
  <c r="X192" i="44"/>
  <c r="X170" i="45"/>
  <c r="M179" i="25"/>
  <c r="I180" i="25"/>
  <c r="R206" i="46"/>
  <c r="I206" i="25" s="1"/>
  <c r="H180" i="25"/>
  <c r="R206" i="45"/>
  <c r="H206" i="25" s="1"/>
  <c r="F180" i="25"/>
  <c r="R206" i="43"/>
  <c r="X42" i="44"/>
  <c r="X204" i="44"/>
  <c r="M137" i="25"/>
  <c r="V137" i="25" s="1"/>
  <c r="X108" i="47"/>
  <c r="W129" i="46"/>
  <c r="X102" i="46"/>
  <c r="AA170" i="43"/>
  <c r="M69" i="25"/>
  <c r="Q15" i="48"/>
  <c r="G208" i="48"/>
  <c r="AB41" i="47"/>
  <c r="M196" i="25"/>
  <c r="S196" i="25" s="1"/>
  <c r="M81" i="25"/>
  <c r="N81" i="25" s="1"/>
  <c r="M46" i="25"/>
  <c r="M67" i="25"/>
  <c r="N67" i="25" s="1"/>
  <c r="M184" i="25"/>
  <c r="S184" i="25" s="1"/>
  <c r="M90" i="25"/>
  <c r="U90" i="25" s="1"/>
  <c r="M197" i="25"/>
  <c r="S197" i="25" s="1"/>
  <c r="M169" i="25"/>
  <c r="M160" i="25"/>
  <c r="S160" i="25" s="1"/>
  <c r="M150" i="25"/>
  <c r="AB140" i="47"/>
  <c r="M44" i="25"/>
  <c r="S44" i="25" s="1"/>
  <c r="X198" i="47"/>
  <c r="X36" i="47"/>
  <c r="M15" i="25"/>
  <c r="X66" i="46"/>
  <c r="M163" i="25"/>
  <c r="N163" i="25" s="1"/>
  <c r="X82" i="46"/>
  <c r="X84" i="46" s="1"/>
  <c r="X186" i="46"/>
  <c r="X120" i="46"/>
  <c r="X42" i="46"/>
  <c r="W97" i="46"/>
  <c r="X170" i="46"/>
  <c r="M187" i="25"/>
  <c r="V187" i="25" s="1"/>
  <c r="O208" i="46"/>
  <c r="X164" i="46"/>
  <c r="M37" i="25"/>
  <c r="M131" i="25"/>
  <c r="M107" i="25"/>
  <c r="N107" i="25" s="1"/>
  <c r="M176" i="25"/>
  <c r="N176" i="25" s="1"/>
  <c r="M134" i="25"/>
  <c r="N134" i="25" s="1"/>
  <c r="X158" i="45"/>
  <c r="M112" i="25"/>
  <c r="S112" i="25" s="1"/>
  <c r="M87" i="25"/>
  <c r="M19" i="25"/>
  <c r="N19" i="25" s="1"/>
  <c r="M47" i="25"/>
  <c r="N47" i="25" s="1"/>
  <c r="W44" i="45"/>
  <c r="X130" i="45"/>
  <c r="W169" i="45"/>
  <c r="W170" i="45" s="1"/>
  <c r="W25" i="45"/>
  <c r="M77" i="25"/>
  <c r="M200" i="25"/>
  <c r="N200" i="25" s="1"/>
  <c r="X158" i="44"/>
  <c r="X120" i="44"/>
  <c r="W46" i="44"/>
  <c r="W48" i="44" s="1"/>
  <c r="X36" i="44"/>
  <c r="X186" i="44"/>
  <c r="X170" i="44"/>
  <c r="X152" i="44"/>
  <c r="W77" i="44"/>
  <c r="X92" i="44"/>
  <c r="X94" i="44" s="1"/>
  <c r="X114" i="44"/>
  <c r="M138" i="25"/>
  <c r="N138" i="25" s="1"/>
  <c r="M151" i="25"/>
  <c r="N151" i="25" s="1"/>
  <c r="M31" i="25"/>
  <c r="V31" i="25" s="1"/>
  <c r="W31" i="25" s="1"/>
  <c r="K208" i="43"/>
  <c r="M190" i="25"/>
  <c r="N190" i="25" s="1"/>
  <c r="AB38" i="43"/>
  <c r="N208" i="44"/>
  <c r="J208" i="44"/>
  <c r="F208" i="44"/>
  <c r="L208" i="47"/>
  <c r="K208" i="45"/>
  <c r="K208" i="46"/>
  <c r="J208" i="45"/>
  <c r="M208" i="44"/>
  <c r="N208" i="43"/>
  <c r="W66" i="47"/>
  <c r="J208" i="47"/>
  <c r="J208" i="46"/>
  <c r="H208" i="45"/>
  <c r="Q208" i="45"/>
  <c r="I208" i="45"/>
  <c r="L208" i="44"/>
  <c r="L208" i="45"/>
  <c r="J208" i="48"/>
  <c r="P208" i="47"/>
  <c r="W198" i="46"/>
  <c r="O208" i="45"/>
  <c r="G208" i="45"/>
  <c r="N208" i="45"/>
  <c r="F208" i="45"/>
  <c r="L208" i="43"/>
  <c r="O208" i="43"/>
  <c r="G208" i="43"/>
  <c r="F208" i="43"/>
  <c r="H208" i="43"/>
  <c r="I208" i="44"/>
  <c r="P208" i="44"/>
  <c r="H208" i="44"/>
  <c r="O208" i="44"/>
  <c r="G208" i="44"/>
  <c r="W130" i="45"/>
  <c r="L208" i="46"/>
  <c r="N208" i="47"/>
  <c r="F208" i="47"/>
  <c r="K208" i="47"/>
  <c r="M208" i="47"/>
  <c r="H208" i="47"/>
  <c r="F208" i="48"/>
  <c r="K208" i="48"/>
  <c r="I208" i="48"/>
  <c r="Q208" i="47"/>
  <c r="I208" i="47"/>
  <c r="P208" i="46"/>
  <c r="H208" i="46"/>
  <c r="Q208" i="46"/>
  <c r="I208" i="46"/>
  <c r="M208" i="45"/>
  <c r="P208" i="45"/>
  <c r="Q208" i="44"/>
  <c r="K208" i="44"/>
  <c r="G208" i="46"/>
  <c r="X66" i="44"/>
  <c r="H208" i="48"/>
  <c r="W26" i="45"/>
  <c r="R14" i="48"/>
  <c r="X158" i="47"/>
  <c r="O208" i="47"/>
  <c r="G208" i="47"/>
  <c r="M189" i="25"/>
  <c r="N189" i="25" s="1"/>
  <c r="X152" i="47"/>
  <c r="M119" i="25"/>
  <c r="N119" i="25" s="1"/>
  <c r="M191" i="25"/>
  <c r="N191" i="25" s="1"/>
  <c r="M89" i="25"/>
  <c r="M35" i="25"/>
  <c r="U35" i="25" s="1"/>
  <c r="W35" i="25" s="1"/>
  <c r="X192" i="47"/>
  <c r="X142" i="47"/>
  <c r="X130" i="47"/>
  <c r="X114" i="47"/>
  <c r="X92" i="47"/>
  <c r="X94" i="47" s="1"/>
  <c r="X186" i="47"/>
  <c r="M168" i="25"/>
  <c r="N168" i="25" s="1"/>
  <c r="M103" i="25"/>
  <c r="X192" i="46"/>
  <c r="N208" i="46"/>
  <c r="F208" i="46"/>
  <c r="M208" i="46"/>
  <c r="M98" i="25"/>
  <c r="S98" i="25" s="1"/>
  <c r="M156" i="25"/>
  <c r="N156" i="25" s="1"/>
  <c r="M128" i="25"/>
  <c r="N128" i="25" s="1"/>
  <c r="M157" i="25"/>
  <c r="S157" i="25" s="1"/>
  <c r="M111" i="25"/>
  <c r="N111" i="25" s="1"/>
  <c r="M101" i="25"/>
  <c r="N101" i="25" s="1"/>
  <c r="X164" i="45"/>
  <c r="X172" i="45" s="1"/>
  <c r="X142" i="45"/>
  <c r="X136" i="45"/>
  <c r="X120" i="45"/>
  <c r="X108" i="45"/>
  <c r="X122" i="45" s="1"/>
  <c r="X66" i="45"/>
  <c r="X198" i="45"/>
  <c r="W92" i="45"/>
  <c r="W94" i="45" s="1"/>
  <c r="X82" i="45"/>
  <c r="X84" i="45" s="1"/>
  <c r="X72" i="45"/>
  <c r="X142" i="44"/>
  <c r="M32" i="25"/>
  <c r="V32" i="25" s="1"/>
  <c r="W32" i="25" s="1"/>
  <c r="M18" i="25"/>
  <c r="S18" i="25" s="1"/>
  <c r="M199" i="25"/>
  <c r="M162" i="25"/>
  <c r="S162" i="25" s="1"/>
  <c r="M24" i="25"/>
  <c r="N24" i="25" s="1"/>
  <c r="M159" i="25"/>
  <c r="M135" i="25"/>
  <c r="N135" i="25" s="1"/>
  <c r="M194" i="25"/>
  <c r="S194" i="25" s="1"/>
  <c r="M100" i="25"/>
  <c r="S100" i="25" s="1"/>
  <c r="M110" i="25"/>
  <c r="N110" i="25" s="1"/>
  <c r="X142" i="43"/>
  <c r="X42" i="43"/>
  <c r="M132" i="25"/>
  <c r="N132" i="25" s="1"/>
  <c r="X14" i="46"/>
  <c r="X28" i="46" s="1"/>
  <c r="I208" i="43"/>
  <c r="M208" i="43"/>
  <c r="J208" i="43"/>
  <c r="Q208" i="43"/>
  <c r="P208" i="43"/>
  <c r="V71" i="28"/>
  <c r="M40" i="25"/>
  <c r="N40" i="25" s="1"/>
  <c r="M104" i="25"/>
  <c r="N104" i="25" s="1"/>
  <c r="M68" i="25"/>
  <c r="N68" i="25" s="1"/>
  <c r="M149" i="25"/>
  <c r="S149" i="25" s="1"/>
  <c r="M22" i="25"/>
  <c r="R84" i="43"/>
  <c r="F84" i="25" s="1"/>
  <c r="F82" i="25"/>
  <c r="X164" i="43"/>
  <c r="R94" i="43"/>
  <c r="F94" i="25" s="1"/>
  <c r="F92" i="25"/>
  <c r="M203" i="25"/>
  <c r="S203" i="25" s="1"/>
  <c r="M153" i="25"/>
  <c r="M118" i="25"/>
  <c r="N118" i="25" s="1"/>
  <c r="M177" i="25"/>
  <c r="S177" i="25" s="1"/>
  <c r="M33" i="25"/>
  <c r="U33" i="25" s="1"/>
  <c r="M141" i="25"/>
  <c r="N141" i="25" s="1"/>
  <c r="M193" i="25"/>
  <c r="W198" i="44"/>
  <c r="X198" i="44"/>
  <c r="M185" i="25"/>
  <c r="N185" i="25" s="1"/>
  <c r="M139" i="25"/>
  <c r="N139" i="25" s="1"/>
  <c r="M25" i="25"/>
  <c r="N25" i="25" s="1"/>
  <c r="M175" i="25"/>
  <c r="M161" i="25"/>
  <c r="N161" i="25" s="1"/>
  <c r="M115" i="25"/>
  <c r="M38" i="25"/>
  <c r="S38" i="25" s="1"/>
  <c r="M45" i="25"/>
  <c r="M167" i="25"/>
  <c r="N167" i="25" s="1"/>
  <c r="M16" i="25"/>
  <c r="S16" i="25" s="1"/>
  <c r="M181" i="25"/>
  <c r="M148" i="25"/>
  <c r="M125" i="25"/>
  <c r="M113" i="25"/>
  <c r="N113" i="25" s="1"/>
  <c r="M99" i="25"/>
  <c r="S99" i="25" s="1"/>
  <c r="M41" i="25"/>
  <c r="N41" i="25" s="1"/>
  <c r="X20" i="44"/>
  <c r="X164" i="44"/>
  <c r="R94" i="44"/>
  <c r="G94" i="25" s="1"/>
  <c r="G92" i="25"/>
  <c r="R84" i="44"/>
  <c r="G84" i="25" s="1"/>
  <c r="G82" i="25"/>
  <c r="W26" i="44"/>
  <c r="W142" i="44"/>
  <c r="W183" i="44"/>
  <c r="W186" i="44" s="1"/>
  <c r="W114" i="45"/>
  <c r="W102" i="45"/>
  <c r="R94" i="45"/>
  <c r="H94" i="25" s="1"/>
  <c r="H92" i="25"/>
  <c r="X102" i="45"/>
  <c r="X92" i="45"/>
  <c r="X94" i="45" s="1"/>
  <c r="W158" i="45"/>
  <c r="X36" i="45"/>
  <c r="W193" i="45"/>
  <c r="W198" i="45" s="1"/>
  <c r="X20" i="45"/>
  <c r="W140" i="45"/>
  <c r="W66" i="45"/>
  <c r="R84" i="45"/>
  <c r="H84" i="25" s="1"/>
  <c r="H82" i="25"/>
  <c r="X192" i="45"/>
  <c r="X180" i="45"/>
  <c r="W131" i="45"/>
  <c r="X42" i="45"/>
  <c r="W117" i="45"/>
  <c r="W120" i="45" s="1"/>
  <c r="W68" i="45"/>
  <c r="W20" i="45"/>
  <c r="X204" i="45"/>
  <c r="M70" i="25"/>
  <c r="N70" i="25" s="1"/>
  <c r="M34" i="25"/>
  <c r="V34" i="25" s="1"/>
  <c r="W34" i="25" s="1"/>
  <c r="M21" i="25"/>
  <c r="M188" i="25"/>
  <c r="U188" i="25" s="1"/>
  <c r="W204" i="46"/>
  <c r="X204" i="46"/>
  <c r="X48" i="46"/>
  <c r="X142" i="46"/>
  <c r="W132" i="46"/>
  <c r="W136" i="46" s="1"/>
  <c r="W81" i="46"/>
  <c r="R94" i="46"/>
  <c r="I94" i="25" s="1"/>
  <c r="I92" i="25"/>
  <c r="W152" i="46"/>
  <c r="X36" i="46"/>
  <c r="X114" i="46"/>
  <c r="X158" i="46"/>
  <c r="AB195" i="46"/>
  <c r="R84" i="46"/>
  <c r="I84" i="25" s="1"/>
  <c r="I82" i="25"/>
  <c r="W114" i="46"/>
  <c r="AB153" i="46"/>
  <c r="W178" i="46"/>
  <c r="M202" i="25"/>
  <c r="N202" i="25" s="1"/>
  <c r="M166" i="25"/>
  <c r="M147" i="25"/>
  <c r="M133" i="25"/>
  <c r="N133" i="25" s="1"/>
  <c r="M195" i="25"/>
  <c r="N195" i="25" s="1"/>
  <c r="M154" i="25"/>
  <c r="W108" i="47"/>
  <c r="R122" i="47"/>
  <c r="J122" i="25" s="1"/>
  <c r="J114" i="25"/>
  <c r="W127" i="47"/>
  <c r="W130" i="47" s="1"/>
  <c r="X66" i="47"/>
  <c r="X164" i="47"/>
  <c r="X172" i="47" s="1"/>
  <c r="W153" i="47"/>
  <c r="W158" i="47" s="1"/>
  <c r="M178" i="25"/>
  <c r="S178" i="25" s="1"/>
  <c r="M129" i="25"/>
  <c r="N129" i="25" s="1"/>
  <c r="M23" i="25"/>
  <c r="S23" i="25" s="1"/>
  <c r="M117" i="25"/>
  <c r="N117" i="25" s="1"/>
  <c r="M78" i="25"/>
  <c r="S78" i="25" s="1"/>
  <c r="M43" i="25"/>
  <c r="M201" i="25"/>
  <c r="N201" i="25" s="1"/>
  <c r="M165" i="25"/>
  <c r="M155" i="25"/>
  <c r="N155" i="25" s="1"/>
  <c r="M116" i="25"/>
  <c r="N116" i="25" s="1"/>
  <c r="M106" i="25"/>
  <c r="N106" i="25" s="1"/>
  <c r="M88" i="25"/>
  <c r="V88" i="25" s="1"/>
  <c r="W88" i="25" s="1"/>
  <c r="M39" i="25"/>
  <c r="N39" i="25" s="1"/>
  <c r="M182" i="25"/>
  <c r="M140" i="25"/>
  <c r="N140" i="25" s="1"/>
  <c r="M126" i="25"/>
  <c r="M105" i="25"/>
  <c r="N105" i="25" s="1"/>
  <c r="M91" i="25"/>
  <c r="N91" i="25" s="1"/>
  <c r="M80" i="25"/>
  <c r="N80" i="25" s="1"/>
  <c r="M17" i="25"/>
  <c r="N17" i="25" s="1"/>
  <c r="R94" i="47"/>
  <c r="J94" i="25" s="1"/>
  <c r="J92" i="25"/>
  <c r="W137" i="47"/>
  <c r="W188" i="47"/>
  <c r="W192" i="47" s="1"/>
  <c r="W113" i="47"/>
  <c r="W72" i="47"/>
  <c r="R84" i="47"/>
  <c r="J84" i="25" s="1"/>
  <c r="J82" i="25"/>
  <c r="X136" i="47"/>
  <c r="L94" i="48"/>
  <c r="K94" i="25" s="1"/>
  <c r="K92" i="25"/>
  <c r="L84" i="48"/>
  <c r="K84" i="25" s="1"/>
  <c r="K82" i="25"/>
  <c r="N184" i="25"/>
  <c r="S67" i="25"/>
  <c r="N79" i="25"/>
  <c r="S79" i="25"/>
  <c r="N18" i="25"/>
  <c r="N97" i="25"/>
  <c r="S97" i="25"/>
  <c r="S47" i="25"/>
  <c r="S168" i="25"/>
  <c r="N16" i="25"/>
  <c r="N196" i="25"/>
  <c r="N183" i="25"/>
  <c r="S183" i="25"/>
  <c r="N169" i="25"/>
  <c r="S169" i="25"/>
  <c r="N160" i="25"/>
  <c r="N150" i="25"/>
  <c r="S150" i="25"/>
  <c r="N127" i="25"/>
  <c r="S127" i="25"/>
  <c r="N71" i="25"/>
  <c r="S71" i="25"/>
  <c r="N179" i="25"/>
  <c r="S179" i="25"/>
  <c r="N69" i="25"/>
  <c r="S69" i="25"/>
  <c r="N177" i="25"/>
  <c r="AB195" i="47"/>
  <c r="AB182" i="47"/>
  <c r="AB159" i="47"/>
  <c r="AB135" i="47"/>
  <c r="AB112" i="47"/>
  <c r="AB81" i="47"/>
  <c r="AB46" i="47"/>
  <c r="AB23" i="47"/>
  <c r="AB200" i="46"/>
  <c r="AB187" i="46"/>
  <c r="AB163" i="46"/>
  <c r="AB140" i="46"/>
  <c r="AB111" i="46"/>
  <c r="AB67" i="46"/>
  <c r="AB12" i="46"/>
  <c r="AB129" i="45"/>
  <c r="AB31" i="45"/>
  <c r="AB194" i="44"/>
  <c r="AB157" i="44"/>
  <c r="AB12" i="44"/>
  <c r="AB176" i="43"/>
  <c r="AB129" i="43"/>
  <c r="AB17" i="43"/>
  <c r="AA114" i="45"/>
  <c r="AB71" i="46"/>
  <c r="AB148" i="45"/>
  <c r="AB162" i="44"/>
  <c r="AB71" i="44"/>
  <c r="AB148" i="43"/>
  <c r="AB177" i="45"/>
  <c r="AB200" i="43"/>
  <c r="AB117" i="43"/>
  <c r="AB41" i="43"/>
  <c r="AB38" i="45"/>
  <c r="AB34" i="43"/>
  <c r="V185" i="48"/>
  <c r="V139" i="48"/>
  <c r="AB181" i="47"/>
  <c r="AB134" i="47"/>
  <c r="AB88" i="47"/>
  <c r="AB35" i="47"/>
  <c r="AB129" i="46"/>
  <c r="V175" i="48"/>
  <c r="V128" i="48"/>
  <c r="AB202" i="47"/>
  <c r="AB166" i="47"/>
  <c r="AB119" i="47"/>
  <c r="AB79" i="47"/>
  <c r="AB175" i="46"/>
  <c r="AB151" i="46"/>
  <c r="AB128" i="46"/>
  <c r="V200" i="48"/>
  <c r="V117" i="48"/>
  <c r="V77" i="48"/>
  <c r="AB168" i="47"/>
  <c r="AB126" i="47"/>
  <c r="AB13" i="47"/>
  <c r="AB131" i="46"/>
  <c r="AB109" i="44"/>
  <c r="AB43" i="44"/>
  <c r="AB16" i="44"/>
  <c r="V196" i="48"/>
  <c r="V113" i="48"/>
  <c r="AB201" i="47"/>
  <c r="AB19" i="47"/>
  <c r="AB137" i="46"/>
  <c r="AB201" i="45"/>
  <c r="AB118" i="45"/>
  <c r="AB137" i="44"/>
  <c r="AB160" i="45"/>
  <c r="AB202" i="45"/>
  <c r="AB147" i="45"/>
  <c r="AB166" i="43"/>
  <c r="V21" i="48"/>
  <c r="AB138" i="47"/>
  <c r="AB119" i="46"/>
  <c r="AA92" i="43"/>
  <c r="AA94" i="43" s="1"/>
  <c r="AB169" i="47"/>
  <c r="AB127" i="47"/>
  <c r="AB188" i="46"/>
  <c r="AB199" i="47"/>
  <c r="AB185" i="47"/>
  <c r="AB162" i="47"/>
  <c r="AB139" i="47"/>
  <c r="AB116" i="47"/>
  <c r="AB71" i="47"/>
  <c r="AB40" i="47"/>
  <c r="AB17" i="47"/>
  <c r="AB181" i="46"/>
  <c r="AB157" i="46"/>
  <c r="AB80" i="46"/>
  <c r="AB22" i="46"/>
  <c r="AB185" i="45"/>
  <c r="AB21" i="46"/>
  <c r="AB39" i="45"/>
  <c r="AB202" i="44"/>
  <c r="AB21" i="44"/>
  <c r="AB138" i="43"/>
  <c r="AB25" i="43"/>
  <c r="AB40" i="46"/>
  <c r="AB203" i="45"/>
  <c r="AB139" i="44"/>
  <c r="AB40" i="44"/>
  <c r="AB203" i="43"/>
  <c r="AB125" i="43"/>
  <c r="AB156" i="43"/>
  <c r="AB139" i="45"/>
  <c r="AB97" i="45"/>
  <c r="AB40" i="45"/>
  <c r="AB203" i="44"/>
  <c r="AB125" i="44"/>
  <c r="AB80" i="44"/>
  <c r="AB22" i="44"/>
  <c r="AB185" i="43"/>
  <c r="AB139" i="43"/>
  <c r="AB97" i="43"/>
  <c r="AB31" i="43"/>
  <c r="AB78" i="46"/>
  <c r="AB128" i="47"/>
  <c r="AB25" i="47"/>
  <c r="AB193" i="46"/>
  <c r="AB110" i="46"/>
  <c r="AB128" i="45"/>
  <c r="AB25" i="45"/>
  <c r="AB193" i="44"/>
  <c r="AB110" i="44"/>
  <c r="AB11" i="44"/>
  <c r="AB128" i="43"/>
  <c r="AB16" i="43"/>
  <c r="AB115" i="44"/>
  <c r="AB157" i="45"/>
  <c r="AB67" i="45"/>
  <c r="AB176" i="44"/>
  <c r="AB157" i="43"/>
  <c r="AB67" i="43"/>
  <c r="AB22" i="43"/>
  <c r="AB175" i="44"/>
  <c r="AB179" i="43"/>
  <c r="AB23" i="46"/>
  <c r="AB140" i="45"/>
  <c r="AB41" i="45"/>
  <c r="AB68" i="44"/>
  <c r="AB177" i="43"/>
  <c r="AB19" i="46"/>
  <c r="AB69" i="45"/>
  <c r="AB165" i="44"/>
  <c r="AB61" i="46"/>
  <c r="AB110" i="45"/>
  <c r="AB32" i="46"/>
  <c r="AB191" i="45"/>
  <c r="AB149" i="45"/>
  <c r="AB103" i="45"/>
  <c r="AB46" i="45"/>
  <c r="AB200" i="44"/>
  <c r="AB163" i="44"/>
  <c r="AB117" i="44"/>
  <c r="AB77" i="44"/>
  <c r="AB18" i="44"/>
  <c r="AB182" i="43"/>
  <c r="AB135" i="43"/>
  <c r="AB89" i="43"/>
  <c r="AB46" i="43"/>
  <c r="AB44" i="45"/>
  <c r="AB151" i="44"/>
  <c r="AB147" i="43"/>
  <c r="AB46" i="46"/>
  <c r="AB163" i="45"/>
  <c r="AB77" i="45"/>
  <c r="AB182" i="44"/>
  <c r="AB89" i="44"/>
  <c r="AB107" i="43"/>
  <c r="AB32" i="43"/>
  <c r="V31" i="48"/>
  <c r="V191" i="48"/>
  <c r="V149" i="48"/>
  <c r="V103" i="48"/>
  <c r="V23" i="48"/>
  <c r="V154" i="48"/>
  <c r="V107" i="48"/>
  <c r="V41" i="48"/>
  <c r="V18" i="48"/>
  <c r="V201" i="48"/>
  <c r="V165" i="48"/>
  <c r="V118" i="48"/>
  <c r="V194" i="48"/>
  <c r="V181" i="48"/>
  <c r="V157" i="48"/>
  <c r="V134" i="48"/>
  <c r="V111" i="48"/>
  <c r="V88" i="48"/>
  <c r="V45" i="48"/>
  <c r="V22" i="48"/>
  <c r="V202" i="48"/>
  <c r="V11" i="48"/>
  <c r="Q48" i="48"/>
  <c r="Q92" i="48"/>
  <c r="Q94" i="48" s="1"/>
  <c r="W102" i="44"/>
  <c r="W164" i="44"/>
  <c r="V168" i="48"/>
  <c r="V81" i="48"/>
  <c r="V46" i="48"/>
  <c r="AB154" i="47"/>
  <c r="AB135" i="46"/>
  <c r="V105" i="48"/>
  <c r="V91" i="48"/>
  <c r="AB179" i="47"/>
  <c r="V125" i="48"/>
  <c r="V35" i="48"/>
  <c r="V12" i="48"/>
  <c r="AB153" i="47"/>
  <c r="AB106" i="47"/>
  <c r="AB62" i="47"/>
  <c r="AB31" i="47"/>
  <c r="AB167" i="46"/>
  <c r="AB101" i="46"/>
  <c r="AB199" i="45"/>
  <c r="AB106" i="45"/>
  <c r="AB117" i="46"/>
  <c r="AB37" i="45"/>
  <c r="AB140" i="44"/>
  <c r="V15" i="48"/>
  <c r="AB33" i="47"/>
  <c r="AB104" i="46"/>
  <c r="AB150" i="44"/>
  <c r="AB197" i="47"/>
  <c r="AB70" i="47"/>
  <c r="AB147" i="46"/>
  <c r="AB133" i="46"/>
  <c r="AB100" i="46"/>
  <c r="AB161" i="45"/>
  <c r="AB70" i="45"/>
  <c r="AB147" i="44"/>
  <c r="AB100" i="44"/>
  <c r="AB16" i="46"/>
  <c r="AB153" i="44"/>
  <c r="AB23" i="44"/>
  <c r="AB33" i="46"/>
  <c r="W54" i="43"/>
  <c r="W136" i="47"/>
  <c r="W82" i="47"/>
  <c r="W84" i="47" s="1"/>
  <c r="W54" i="47"/>
  <c r="AB119" i="43"/>
  <c r="AB182" i="45"/>
  <c r="AB89" i="45"/>
  <c r="AB107" i="44"/>
  <c r="AB126" i="43"/>
  <c r="AB80" i="47"/>
  <c r="V33" i="48"/>
  <c r="AB196" i="46"/>
  <c r="AB65" i="46"/>
  <c r="AB199" i="44"/>
  <c r="AB103" i="46"/>
  <c r="AB112" i="45"/>
  <c r="AB13" i="45"/>
  <c r="AB47" i="45"/>
  <c r="AB91" i="46"/>
  <c r="AB125" i="47"/>
  <c r="V188" i="48"/>
  <c r="AB47" i="47"/>
  <c r="AB165" i="46"/>
  <c r="V131" i="48"/>
  <c r="AB201" i="44"/>
  <c r="V166" i="48"/>
  <c r="AB156" i="46"/>
  <c r="AB25" i="44"/>
  <c r="AB109" i="46"/>
  <c r="V182" i="48"/>
  <c r="V135" i="48"/>
  <c r="V13" i="48"/>
  <c r="AB177" i="47"/>
  <c r="AB32" i="47"/>
  <c r="AB149" i="46"/>
  <c r="V132" i="48"/>
  <c r="V197" i="48"/>
  <c r="V161" i="48"/>
  <c r="V115" i="48"/>
  <c r="AB193" i="47"/>
  <c r="AB156" i="47"/>
  <c r="AB44" i="47"/>
  <c r="AB197" i="46"/>
  <c r="AB35" i="46"/>
  <c r="AB153" i="45"/>
  <c r="AB134" i="44"/>
  <c r="AB35" i="44"/>
  <c r="AB98" i="44"/>
  <c r="AB141" i="47"/>
  <c r="AB109" i="47"/>
  <c r="AB10" i="47"/>
  <c r="AB24" i="46"/>
  <c r="AB109" i="45"/>
  <c r="AB10" i="45"/>
  <c r="AB127" i="44"/>
  <c r="AB69" i="44"/>
  <c r="AB24" i="44"/>
  <c r="AB183" i="45"/>
  <c r="AB118" i="44"/>
  <c r="AB166" i="45"/>
  <c r="AB79" i="45"/>
  <c r="AB21" i="43"/>
  <c r="V179" i="48"/>
  <c r="V87" i="48"/>
  <c r="AB184" i="47"/>
  <c r="AB166" i="46"/>
  <c r="AB166" i="44"/>
  <c r="AB184" i="43"/>
  <c r="AB91" i="43"/>
  <c r="AB161" i="44"/>
  <c r="AB111" i="45"/>
  <c r="AB12" i="45"/>
  <c r="AB129" i="44"/>
  <c r="AB31" i="44"/>
  <c r="AB194" i="43"/>
  <c r="AB111" i="43"/>
  <c r="AB112" i="46"/>
  <c r="AB131" i="45"/>
  <c r="AB149" i="44"/>
  <c r="AB163" i="43"/>
  <c r="AB77" i="43"/>
  <c r="AB43" i="46"/>
  <c r="AB137" i="45"/>
  <c r="V109" i="48"/>
  <c r="V43" i="48"/>
  <c r="AB196" i="47"/>
  <c r="AB160" i="47"/>
  <c r="AB113" i="47"/>
  <c r="AB69" i="47"/>
  <c r="AB15" i="47"/>
  <c r="AB178" i="46"/>
  <c r="AB132" i="46"/>
  <c r="AB189" i="47"/>
  <c r="AB100" i="47"/>
  <c r="V187" i="48"/>
  <c r="V140" i="48"/>
  <c r="V98" i="48"/>
  <c r="V32" i="48"/>
  <c r="AB191" i="47"/>
  <c r="AB149" i="47"/>
  <c r="AB103" i="47"/>
  <c r="AB37" i="47"/>
  <c r="AB154" i="46"/>
  <c r="AB159" i="45"/>
  <c r="AB68" i="45"/>
  <c r="AB177" i="44"/>
  <c r="AB15" i="45"/>
  <c r="AB141" i="44"/>
  <c r="AB78" i="44"/>
  <c r="AB91" i="44"/>
  <c r="AB133" i="43"/>
  <c r="V160" i="48"/>
  <c r="V47" i="48"/>
  <c r="AB183" i="46"/>
  <c r="AB90" i="46"/>
  <c r="AB165" i="45"/>
  <c r="AB78" i="45"/>
  <c r="AB90" i="44"/>
  <c r="AB97" i="46"/>
  <c r="AB167" i="45"/>
  <c r="AB185" i="44"/>
  <c r="AB97" i="44"/>
  <c r="AB167" i="43"/>
  <c r="AB80" i="43"/>
  <c r="AB35" i="43"/>
  <c r="AB197" i="44"/>
  <c r="AB70" i="44"/>
  <c r="AB110" i="43"/>
  <c r="AB195" i="44"/>
  <c r="AB112" i="44"/>
  <c r="AB13" i="44"/>
  <c r="AB131" i="43"/>
  <c r="AB105" i="46"/>
  <c r="AB61" i="44"/>
  <c r="R74" i="46"/>
  <c r="I74" i="25" s="1"/>
  <c r="V89" i="48"/>
  <c r="AB131" i="47"/>
  <c r="AB191" i="46"/>
  <c r="V39" i="48"/>
  <c r="AB110" i="47"/>
  <c r="W164" i="46"/>
  <c r="W64" i="44"/>
  <c r="R64" i="25" s="1"/>
  <c r="W120" i="46"/>
  <c r="V153" i="48"/>
  <c r="V106" i="48"/>
  <c r="AB190" i="47"/>
  <c r="AB45" i="47"/>
  <c r="AB199" i="46"/>
  <c r="V126" i="48"/>
  <c r="AB200" i="47"/>
  <c r="AB163" i="47"/>
  <c r="AB117" i="47"/>
  <c r="AB77" i="47"/>
  <c r="AB18" i="47"/>
  <c r="AB182" i="46"/>
  <c r="V78" i="48"/>
  <c r="AB24" i="47"/>
  <c r="AB141" i="46"/>
  <c r="V151" i="48"/>
  <c r="V25" i="48"/>
  <c r="AB147" i="47"/>
  <c r="AB34" i="47"/>
  <c r="Z102" i="47"/>
  <c r="AB97" i="47"/>
  <c r="AA130" i="46"/>
  <c r="AB176" i="45"/>
  <c r="AB67" i="44"/>
  <c r="V97" i="48"/>
  <c r="V17" i="48"/>
  <c r="V195" i="48"/>
  <c r="V159" i="48"/>
  <c r="V112" i="48"/>
  <c r="AB107" i="47"/>
  <c r="AB63" i="47"/>
  <c r="AB168" i="46"/>
  <c r="V155" i="48"/>
  <c r="V184" i="48"/>
  <c r="V138" i="48"/>
  <c r="V16" i="48"/>
  <c r="AB133" i="47"/>
  <c r="AB87" i="47"/>
  <c r="AB21" i="47"/>
  <c r="W65" i="44"/>
  <c r="R65" i="25" s="1"/>
  <c r="W63" i="44"/>
  <c r="R63" i="25" s="1"/>
  <c r="W62" i="44"/>
  <c r="V176" i="48"/>
  <c r="V129" i="48"/>
  <c r="AB203" i="47"/>
  <c r="AB167" i="47"/>
  <c r="AB22" i="47"/>
  <c r="AB176" i="46"/>
  <c r="V141" i="48"/>
  <c r="V99" i="48"/>
  <c r="AB150" i="47"/>
  <c r="AB104" i="47"/>
  <c r="AB201" i="46"/>
  <c r="V177" i="48"/>
  <c r="R74" i="45"/>
  <c r="H74" i="25" s="1"/>
  <c r="R74" i="47"/>
  <c r="J74" i="25" s="1"/>
  <c r="V199" i="48"/>
  <c r="V162" i="48"/>
  <c r="V116" i="48"/>
  <c r="V40" i="48"/>
  <c r="AB194" i="47"/>
  <c r="AB157" i="47"/>
  <c r="AB111" i="47"/>
  <c r="AB67" i="47"/>
  <c r="AB12" i="47"/>
  <c r="AB162" i="46"/>
  <c r="AB187" i="47"/>
  <c r="AB98" i="47"/>
  <c r="AB159" i="46"/>
  <c r="V178" i="48"/>
  <c r="V19" i="48"/>
  <c r="AB183" i="47"/>
  <c r="AB137" i="47"/>
  <c r="AB90" i="47"/>
  <c r="AB38" i="47"/>
  <c r="AB155" i="46"/>
  <c r="AB194" i="46"/>
  <c r="AB125" i="46"/>
  <c r="AB88" i="46"/>
  <c r="AB181" i="44"/>
  <c r="AB88" i="44"/>
  <c r="AB106" i="43"/>
  <c r="Q114" i="48"/>
  <c r="AB193" i="43"/>
  <c r="AB41" i="46"/>
  <c r="AB191" i="43"/>
  <c r="AB103" i="43"/>
  <c r="AB10" i="46"/>
  <c r="AB87" i="45"/>
  <c r="V169" i="48"/>
  <c r="AB178" i="47"/>
  <c r="AB118" i="47"/>
  <c r="AB38" i="46"/>
  <c r="AB178" i="45"/>
  <c r="AB19" i="45"/>
  <c r="AB104" i="44"/>
  <c r="W198" i="47"/>
  <c r="W170" i="47"/>
  <c r="AB104" i="45"/>
  <c r="V189" i="48"/>
  <c r="V133" i="48"/>
  <c r="V100" i="48"/>
  <c r="AB105" i="47"/>
  <c r="AB39" i="47"/>
  <c r="AB202" i="46"/>
  <c r="AB179" i="46"/>
  <c r="AB87" i="46"/>
  <c r="AB138" i="45"/>
  <c r="AB105" i="45"/>
  <c r="AB179" i="44"/>
  <c r="AB119" i="44"/>
  <c r="AB87" i="44"/>
  <c r="AB105" i="43"/>
  <c r="W186" i="46"/>
  <c r="AB68" i="46"/>
  <c r="AB191" i="44"/>
  <c r="AB103" i="44"/>
  <c r="AB19" i="44"/>
  <c r="AB184" i="46"/>
  <c r="AB138" i="46"/>
  <c r="V203" i="48"/>
  <c r="V167" i="48"/>
  <c r="V80" i="48"/>
  <c r="AB176" i="47"/>
  <c r="AB129" i="47"/>
  <c r="AB190" i="46"/>
  <c r="AB148" i="46"/>
  <c r="AB45" i="46"/>
  <c r="AB162" i="45"/>
  <c r="AB71" i="45"/>
  <c r="AB148" i="44"/>
  <c r="AB45" i="44"/>
  <c r="AB162" i="43"/>
  <c r="AB71" i="43"/>
  <c r="W142" i="46"/>
  <c r="AB65" i="45"/>
  <c r="AB107" i="46"/>
  <c r="AB126" i="45"/>
  <c r="AB23" i="45"/>
  <c r="AB41" i="44"/>
  <c r="AB159" i="43"/>
  <c r="AB68" i="43"/>
  <c r="AB23" i="43"/>
  <c r="AB24" i="45"/>
  <c r="AB188" i="44"/>
  <c r="AB99" i="44"/>
  <c r="AB189" i="43"/>
  <c r="V137" i="48"/>
  <c r="V24" i="48"/>
  <c r="AB43" i="47"/>
  <c r="AB160" i="46"/>
  <c r="AB69" i="46"/>
  <c r="AB141" i="45"/>
  <c r="AB43" i="45"/>
  <c r="AB160" i="44"/>
  <c r="W114" i="44"/>
  <c r="AB196" i="45"/>
  <c r="AB150" i="45"/>
  <c r="W170" i="44"/>
  <c r="AB189" i="45"/>
  <c r="AB119" i="45"/>
  <c r="AB87" i="43"/>
  <c r="V156" i="48"/>
  <c r="V44" i="48"/>
  <c r="AB161" i="47"/>
  <c r="AB44" i="46"/>
  <c r="AB44" i="44"/>
  <c r="AB161" i="43"/>
  <c r="AB70" i="43"/>
  <c r="W186" i="45"/>
  <c r="W92" i="44"/>
  <c r="W94" i="44" s="1"/>
  <c r="AB44" i="43"/>
  <c r="AB106" i="46"/>
  <c r="AB181" i="45"/>
  <c r="AB125" i="45"/>
  <c r="AB88" i="45"/>
  <c r="AB22" i="45"/>
  <c r="AB106" i="44"/>
  <c r="AB181" i="43"/>
  <c r="AB88" i="43"/>
  <c r="AB45" i="43"/>
  <c r="AB126" i="46"/>
  <c r="AB89" i="46"/>
  <c r="AB107" i="45"/>
  <c r="AB159" i="44"/>
  <c r="AB126" i="44"/>
  <c r="AB140" i="43"/>
  <c r="AB99" i="46"/>
  <c r="AB155" i="44"/>
  <c r="AB133" i="45"/>
  <c r="W60" i="47"/>
  <c r="AB111" i="44"/>
  <c r="AB77" i="46"/>
  <c r="AB70" i="46"/>
  <c r="V104" i="48"/>
  <c r="AB127" i="46"/>
  <c r="V119" i="48"/>
  <c r="AB11" i="46"/>
  <c r="AB45" i="45"/>
  <c r="AB105" i="44"/>
  <c r="R61" i="25"/>
  <c r="W60" i="45"/>
  <c r="W54" i="44"/>
  <c r="Q60" i="48"/>
  <c r="AB11" i="47"/>
  <c r="AB134" i="46"/>
  <c r="AB62" i="45"/>
  <c r="AB167" i="44"/>
  <c r="AB153" i="43"/>
  <c r="AB40" i="43"/>
  <c r="AB100" i="43"/>
  <c r="AB98" i="46"/>
  <c r="AB195" i="45"/>
  <c r="AB131" i="44"/>
  <c r="AB32" i="44"/>
  <c r="AB149" i="43"/>
  <c r="AB64" i="46"/>
  <c r="AB90" i="45"/>
  <c r="AB179" i="45"/>
  <c r="V127" i="48"/>
  <c r="AB165" i="47"/>
  <c r="AB132" i="47"/>
  <c r="AB78" i="47"/>
  <c r="AB150" i="46"/>
  <c r="AB47" i="46"/>
  <c r="AB132" i="45"/>
  <c r="AB33" i="45"/>
  <c r="AB183" i="44"/>
  <c r="AB47" i="44"/>
  <c r="AB127" i="45"/>
  <c r="AB115" i="46"/>
  <c r="V147" i="48"/>
  <c r="V34" i="48"/>
  <c r="AB151" i="47"/>
  <c r="AB91" i="47"/>
  <c r="AB61" i="47"/>
  <c r="AB79" i="46"/>
  <c r="AB34" i="46"/>
  <c r="AB184" i="45"/>
  <c r="AB151" i="45"/>
  <c r="AB91" i="45"/>
  <c r="AB61" i="45"/>
  <c r="AB133" i="44"/>
  <c r="AB79" i="44"/>
  <c r="AB34" i="44"/>
  <c r="AB151" i="43"/>
  <c r="AB39" i="43"/>
  <c r="W192" i="46"/>
  <c r="AB31" i="46"/>
  <c r="AB194" i="45"/>
  <c r="Q130" i="48"/>
  <c r="W36" i="44"/>
  <c r="AB13" i="46"/>
  <c r="AB32" i="45"/>
  <c r="AB46" i="44"/>
  <c r="W60" i="46"/>
  <c r="AB161" i="46"/>
  <c r="V190" i="48"/>
  <c r="V148" i="48"/>
  <c r="V101" i="48"/>
  <c r="AB203" i="46"/>
  <c r="V163" i="48"/>
  <c r="AB68" i="47"/>
  <c r="AB177" i="46"/>
  <c r="AB116" i="45"/>
  <c r="AB17" i="45"/>
  <c r="AB190" i="44"/>
  <c r="AB101" i="44"/>
  <c r="AB199" i="43"/>
  <c r="AB116" i="43"/>
  <c r="AB193" i="45"/>
  <c r="AB128" i="44"/>
  <c r="AB63" i="46"/>
  <c r="AB168" i="45"/>
  <c r="AB81" i="45"/>
  <c r="AB187" i="44"/>
  <c r="AB195" i="43"/>
  <c r="AB112" i="43"/>
  <c r="W92" i="47"/>
  <c r="W94" i="47" s="1"/>
  <c r="AB132" i="44"/>
  <c r="AB64" i="44"/>
  <c r="V183" i="48"/>
  <c r="V90" i="48"/>
  <c r="AB188" i="47"/>
  <c r="AB99" i="47"/>
  <c r="AB113" i="46"/>
  <c r="AB15" i="46"/>
  <c r="AB188" i="45"/>
  <c r="AB99" i="45"/>
  <c r="AB113" i="44"/>
  <c r="AB15" i="44"/>
  <c r="AB169" i="45"/>
  <c r="AB113" i="45"/>
  <c r="AB39" i="46"/>
  <c r="AB156" i="45"/>
  <c r="AB202" i="43"/>
  <c r="V193" i="48"/>
  <c r="V110" i="48"/>
  <c r="AB115" i="47"/>
  <c r="AB16" i="47"/>
  <c r="AB189" i="46"/>
  <c r="AB197" i="45"/>
  <c r="AB115" i="45"/>
  <c r="AB16" i="45"/>
  <c r="AB189" i="44"/>
  <c r="AB197" i="43"/>
  <c r="AB115" i="43"/>
  <c r="AB138" i="44"/>
  <c r="AB62" i="46"/>
  <c r="AB134" i="45"/>
  <c r="AB80" i="45"/>
  <c r="AB35" i="45"/>
  <c r="AB62" i="44"/>
  <c r="AB134" i="43"/>
  <c r="AB10" i="44"/>
  <c r="AB81" i="46"/>
  <c r="AB37" i="46"/>
  <c r="AB187" i="45"/>
  <c r="AB154" i="45"/>
  <c r="AB98" i="45"/>
  <c r="AB63" i="45"/>
  <c r="AB168" i="44"/>
  <c r="AB81" i="44"/>
  <c r="AB187" i="43"/>
  <c r="AB98" i="43"/>
  <c r="AB18" i="43"/>
  <c r="W180" i="45"/>
  <c r="AB178" i="44"/>
  <c r="AB33" i="44"/>
  <c r="AB34" i="45"/>
  <c r="W36" i="46"/>
  <c r="W54" i="45"/>
  <c r="W60" i="44"/>
  <c r="Q54" i="48"/>
  <c r="AB79" i="43"/>
  <c r="AB18" i="46"/>
  <c r="AB135" i="45"/>
  <c r="AB154" i="44"/>
  <c r="AB63" i="44"/>
  <c r="AB168" i="43"/>
  <c r="AB81" i="43"/>
  <c r="AB37" i="43"/>
  <c r="AB118" i="46"/>
  <c r="AB100" i="45"/>
  <c r="V150" i="48"/>
  <c r="AB155" i="47"/>
  <c r="AB64" i="47"/>
  <c r="AB169" i="46"/>
  <c r="AA192" i="45"/>
  <c r="AB155" i="45"/>
  <c r="AA102" i="45"/>
  <c r="AB64" i="45"/>
  <c r="Z198" i="44"/>
  <c r="AB196" i="44"/>
  <c r="AB169" i="44"/>
  <c r="V79" i="48"/>
  <c r="AB175" i="47"/>
  <c r="AB175" i="45"/>
  <c r="AB156" i="44"/>
  <c r="AB65" i="44"/>
  <c r="AB175" i="43"/>
  <c r="AB116" i="46"/>
  <c r="AB17" i="46"/>
  <c r="AB190" i="45"/>
  <c r="AB101" i="45"/>
  <c r="AB116" i="44"/>
  <c r="AB17" i="44"/>
  <c r="AB190" i="43"/>
  <c r="S164" i="43"/>
  <c r="AB101" i="43"/>
  <c r="AB184" i="44"/>
  <c r="AB200" i="45"/>
  <c r="AB117" i="45"/>
  <c r="AB18" i="45"/>
  <c r="AB135" i="44"/>
  <c r="AB37" i="44"/>
  <c r="AB154" i="43"/>
  <c r="AB25" i="46"/>
  <c r="AB21" i="45"/>
  <c r="AB39" i="44"/>
  <c r="W136" i="45"/>
  <c r="Q66" i="48"/>
  <c r="W54" i="46"/>
  <c r="V38" i="48"/>
  <c r="AB9" i="47"/>
  <c r="AB38" i="44"/>
  <c r="AB9" i="44"/>
  <c r="AB9" i="45"/>
  <c r="AB11" i="45"/>
  <c r="AB9" i="46"/>
  <c r="V9" i="48"/>
  <c r="V10" i="48"/>
  <c r="R74" i="44"/>
  <c r="G74" i="25" s="1"/>
  <c r="W42" i="44"/>
  <c r="R74" i="43"/>
  <c r="F74" i="25" s="1"/>
  <c r="N44" i="25"/>
  <c r="U44" i="25"/>
  <c r="V38" i="25"/>
  <c r="W14" i="47"/>
  <c r="S114" i="44"/>
  <c r="S192" i="43"/>
  <c r="S14" i="44"/>
  <c r="S158" i="45"/>
  <c r="AA164" i="43"/>
  <c r="S102" i="43"/>
  <c r="Z48" i="45"/>
  <c r="Z136" i="43"/>
  <c r="R144" i="48"/>
  <c r="Q186" i="48"/>
  <c r="Q164" i="48"/>
  <c r="M152" i="48"/>
  <c r="M36" i="48"/>
  <c r="M142" i="48"/>
  <c r="Q72" i="48"/>
  <c r="Q170" i="48"/>
  <c r="M120" i="48"/>
  <c r="M164" i="48"/>
  <c r="M26" i="48"/>
  <c r="M192" i="48"/>
  <c r="Q180" i="48"/>
  <c r="M102" i="48"/>
  <c r="U82" i="48"/>
  <c r="U84" i="48" s="1"/>
  <c r="R114" i="48"/>
  <c r="R122" i="48" s="1"/>
  <c r="Q108" i="48"/>
  <c r="Q198" i="48"/>
  <c r="U14" i="48"/>
  <c r="Q82" i="48"/>
  <c r="Q84" i="48" s="1"/>
  <c r="Q158" i="48"/>
  <c r="T180" i="48"/>
  <c r="T102" i="48"/>
  <c r="U164" i="48"/>
  <c r="R82" i="48"/>
  <c r="R84" i="48" s="1"/>
  <c r="M136" i="48"/>
  <c r="Q136" i="48"/>
  <c r="Q14" i="48"/>
  <c r="Q42" i="48"/>
  <c r="W120" i="47"/>
  <c r="X102" i="47"/>
  <c r="Z36" i="47"/>
  <c r="R28" i="47"/>
  <c r="W152" i="47"/>
  <c r="AA26" i="47"/>
  <c r="W142" i="47"/>
  <c r="R144" i="47"/>
  <c r="J144" i="25" s="1"/>
  <c r="X14" i="47"/>
  <c r="S136" i="47"/>
  <c r="AA192" i="47"/>
  <c r="W180" i="47"/>
  <c r="AA72" i="47"/>
  <c r="AA142" i="47"/>
  <c r="W114" i="47"/>
  <c r="Z92" i="46"/>
  <c r="Z94" i="46" s="1"/>
  <c r="W14" i="46"/>
  <c r="W66" i="46"/>
  <c r="W180" i="46"/>
  <c r="Z180" i="46"/>
  <c r="W130" i="46"/>
  <c r="AA114" i="46"/>
  <c r="W72" i="46"/>
  <c r="S152" i="45"/>
  <c r="W72" i="45"/>
  <c r="S92" i="45"/>
  <c r="S94" i="45" s="1"/>
  <c r="S142" i="45"/>
  <c r="W204" i="45"/>
  <c r="W82" i="45"/>
  <c r="W84" i="45" s="1"/>
  <c r="W36" i="45"/>
  <c r="AA66" i="45"/>
  <c r="W142" i="45"/>
  <c r="W14" i="45"/>
  <c r="W28" i="45" s="1"/>
  <c r="W42" i="45"/>
  <c r="AA36" i="44"/>
  <c r="R28" i="44"/>
  <c r="W192" i="44"/>
  <c r="AA198" i="44"/>
  <c r="W14" i="44"/>
  <c r="AA114" i="44"/>
  <c r="AA20" i="44"/>
  <c r="S48" i="44"/>
  <c r="U170" i="48"/>
  <c r="Z142" i="44"/>
  <c r="Z198" i="45"/>
  <c r="Z142" i="46"/>
  <c r="S192" i="47"/>
  <c r="M42" i="48"/>
  <c r="S164" i="46"/>
  <c r="AA120" i="47"/>
  <c r="S48" i="45"/>
  <c r="M82" i="48"/>
  <c r="M84" i="48" s="1"/>
  <c r="S102" i="47"/>
  <c r="AA180" i="47"/>
  <c r="S114" i="47"/>
  <c r="AA180" i="45"/>
  <c r="S114" i="45"/>
  <c r="S142" i="47"/>
  <c r="S20" i="45"/>
  <c r="S108" i="45"/>
  <c r="Z108" i="44"/>
  <c r="U180" i="48"/>
  <c r="S92" i="47"/>
  <c r="S94" i="47" s="1"/>
  <c r="M92" i="48"/>
  <c r="M94" i="48" s="1"/>
  <c r="S130" i="46"/>
  <c r="AA158" i="46"/>
  <c r="S192" i="44"/>
  <c r="M198" i="48"/>
  <c r="M114" i="48"/>
  <c r="AA36" i="46"/>
  <c r="AA152" i="45"/>
  <c r="AA42" i="44"/>
  <c r="AA92" i="47"/>
  <c r="AA94" i="47" s="1"/>
  <c r="Z114" i="44"/>
  <c r="S36" i="43"/>
  <c r="S170" i="44"/>
  <c r="AA108" i="44"/>
  <c r="Z26" i="46"/>
  <c r="T142" i="48"/>
  <c r="Z192" i="45"/>
  <c r="Z14" i="46"/>
  <c r="Z48" i="46"/>
  <c r="T170" i="48"/>
  <c r="AA130" i="47"/>
  <c r="AA136" i="47"/>
  <c r="AA170" i="46"/>
  <c r="S152" i="47"/>
  <c r="M204" i="48"/>
  <c r="AA170" i="47"/>
  <c r="S42" i="47"/>
  <c r="S158" i="46"/>
  <c r="S42" i="45"/>
  <c r="S136" i="45"/>
  <c r="S20" i="47"/>
  <c r="Z120" i="44"/>
  <c r="M186" i="48"/>
  <c r="M130" i="48"/>
  <c r="S48" i="47"/>
  <c r="AA120" i="45"/>
  <c r="Z14" i="44"/>
  <c r="Z130" i="45"/>
  <c r="AA198" i="47"/>
  <c r="AA204" i="47"/>
  <c r="M180" i="48"/>
  <c r="AA170" i="45"/>
  <c r="S14" i="45"/>
  <c r="AA108" i="45"/>
  <c r="S192" i="45"/>
  <c r="M108" i="48"/>
  <c r="S130" i="47"/>
  <c r="S186" i="45"/>
  <c r="AA170" i="44"/>
  <c r="AA136" i="43"/>
  <c r="AA72" i="43"/>
  <c r="AA192" i="43"/>
  <c r="S130" i="43"/>
  <c r="W60" i="43"/>
  <c r="AA142" i="43"/>
  <c r="S82" i="43"/>
  <c r="S84" i="43" s="1"/>
  <c r="S14" i="43"/>
  <c r="AA198" i="43"/>
  <c r="AA108" i="43"/>
  <c r="S186" i="43"/>
  <c r="W66" i="43"/>
  <c r="AA42" i="43"/>
  <c r="Z92" i="43"/>
  <c r="Z94" i="43" s="1"/>
  <c r="S114" i="43"/>
  <c r="Z102" i="43"/>
  <c r="AA158" i="43"/>
  <c r="Z186" i="43"/>
  <c r="S26" i="43"/>
  <c r="AA14" i="43"/>
  <c r="W72" i="25"/>
  <c r="AA204" i="43"/>
  <c r="S152" i="43"/>
  <c r="AA130" i="43"/>
  <c r="AA102" i="43"/>
  <c r="S92" i="43"/>
  <c r="S94" i="43" s="1"/>
  <c r="AA26" i="43"/>
  <c r="S204" i="43"/>
  <c r="AA120" i="43"/>
  <c r="AA180" i="43"/>
  <c r="AA20" i="43"/>
  <c r="Z72" i="43"/>
  <c r="Z164" i="43"/>
  <c r="S198" i="43"/>
  <c r="AA186" i="43"/>
  <c r="S120" i="43"/>
  <c r="S20" i="43"/>
  <c r="AA36" i="43"/>
  <c r="S136" i="43"/>
  <c r="S180" i="43"/>
  <c r="AA152" i="43"/>
  <c r="AA48" i="43"/>
  <c r="R144" i="43"/>
  <c r="F144" i="25" s="1"/>
  <c r="AA82" i="43"/>
  <c r="AA84" i="43" s="1"/>
  <c r="S142" i="43"/>
  <c r="AA114" i="43"/>
  <c r="S42" i="43"/>
  <c r="X198" i="43"/>
  <c r="Z130" i="43"/>
  <c r="Z198" i="43"/>
  <c r="W42" i="43"/>
  <c r="Z170" i="44"/>
  <c r="Z42" i="44"/>
  <c r="Z114" i="45"/>
  <c r="Z72" i="45"/>
  <c r="W102" i="46"/>
  <c r="Z164" i="46"/>
  <c r="W108" i="46"/>
  <c r="W158" i="46"/>
  <c r="Z72" i="46"/>
  <c r="W204" i="47"/>
  <c r="W20" i="47"/>
  <c r="Z48" i="47"/>
  <c r="U102" i="48"/>
  <c r="Z72" i="47"/>
  <c r="U130" i="48"/>
  <c r="U136" i="48"/>
  <c r="Z198" i="47"/>
  <c r="Z204" i="47"/>
  <c r="Z186" i="46"/>
  <c r="AA158" i="45"/>
  <c r="S204" i="47"/>
  <c r="Z36" i="44"/>
  <c r="Z92" i="45"/>
  <c r="AA48" i="47"/>
  <c r="S192" i="46"/>
  <c r="S102" i="46"/>
  <c r="Z14" i="45"/>
  <c r="AA66" i="47"/>
  <c r="S66" i="47"/>
  <c r="S170" i="46"/>
  <c r="Z186" i="45"/>
  <c r="Z26" i="45"/>
  <c r="Q26" i="48"/>
  <c r="Z42" i="46"/>
  <c r="S130" i="45"/>
  <c r="Z102" i="45"/>
  <c r="S26" i="45"/>
  <c r="Z114" i="46"/>
  <c r="U142" i="48"/>
  <c r="W48" i="46"/>
  <c r="Z180" i="47"/>
  <c r="AA114" i="47"/>
  <c r="AA92" i="45"/>
  <c r="AA94" i="45" s="1"/>
  <c r="X42" i="47"/>
  <c r="X74" i="47" s="1"/>
  <c r="W37" i="47"/>
  <c r="W42" i="47" s="1"/>
  <c r="W136" i="44"/>
  <c r="Z180" i="44"/>
  <c r="R172" i="46"/>
  <c r="I172" i="25" s="1"/>
  <c r="Z152" i="43"/>
  <c r="W204" i="44"/>
  <c r="Z170" i="45"/>
  <c r="Z142" i="47"/>
  <c r="Z42" i="47"/>
  <c r="T186" i="48"/>
  <c r="AA158" i="47"/>
  <c r="Q142" i="48"/>
  <c r="W20" i="44"/>
  <c r="AA204" i="45"/>
  <c r="Z26" i="43"/>
  <c r="Z158" i="45"/>
  <c r="Z108" i="47"/>
  <c r="Z82" i="47"/>
  <c r="Z84" i="47" s="1"/>
  <c r="Z120" i="47"/>
  <c r="T152" i="48"/>
  <c r="U36" i="48"/>
  <c r="Z204" i="46"/>
  <c r="Z158" i="46"/>
  <c r="AA82" i="47"/>
  <c r="AA84" i="47" s="1"/>
  <c r="AA186" i="46"/>
  <c r="AA152" i="47"/>
  <c r="U92" i="48"/>
  <c r="U94" i="48" s="1"/>
  <c r="Z66" i="47"/>
  <c r="T136" i="48"/>
  <c r="AA108" i="47"/>
  <c r="AA42" i="47"/>
  <c r="S198" i="47"/>
  <c r="AA72" i="46"/>
  <c r="S198" i="45"/>
  <c r="W120" i="44"/>
  <c r="Z42" i="45"/>
  <c r="S186" i="44"/>
  <c r="AA158" i="44"/>
  <c r="T20" i="48"/>
  <c r="S164" i="47"/>
  <c r="S164" i="45"/>
  <c r="AA136" i="45"/>
  <c r="Z20" i="44"/>
  <c r="W48" i="45"/>
  <c r="Z108" i="45"/>
  <c r="S170" i="47"/>
  <c r="AA26" i="46"/>
  <c r="Z92" i="44"/>
  <c r="AA26" i="44"/>
  <c r="S120" i="47"/>
  <c r="Z102" i="46"/>
  <c r="S204" i="46"/>
  <c r="AA164" i="44"/>
  <c r="Z72" i="44"/>
  <c r="S36" i="44"/>
  <c r="S72" i="46"/>
  <c r="AA164" i="47"/>
  <c r="Z192" i="44"/>
  <c r="Z180" i="45"/>
  <c r="T198" i="48"/>
  <c r="S130" i="44"/>
  <c r="W164" i="43"/>
  <c r="K74" i="25"/>
  <c r="Z102" i="44"/>
  <c r="Z26" i="44"/>
  <c r="W170" i="46"/>
  <c r="W164" i="47"/>
  <c r="X20" i="43"/>
  <c r="K206" i="25"/>
  <c r="Z20" i="43"/>
  <c r="Z82" i="43"/>
  <c r="Z192" i="43"/>
  <c r="W26" i="43"/>
  <c r="S14" i="47"/>
  <c r="Z120" i="45"/>
  <c r="Z36" i="45"/>
  <c r="Z192" i="46"/>
  <c r="X120" i="47"/>
  <c r="Q152" i="48"/>
  <c r="Q36" i="48"/>
  <c r="T204" i="48"/>
  <c r="T120" i="48"/>
  <c r="Z186" i="47"/>
  <c r="U108" i="48"/>
  <c r="Z92" i="47"/>
  <c r="Z26" i="47"/>
  <c r="S170" i="45"/>
  <c r="AA130" i="44"/>
  <c r="Z66" i="46"/>
  <c r="S186" i="46"/>
  <c r="AA164" i="45"/>
  <c r="AA72" i="45"/>
  <c r="S36" i="45"/>
  <c r="AA204" i="44"/>
  <c r="W102" i="47"/>
  <c r="AA20" i="45"/>
  <c r="AA82" i="44"/>
  <c r="AA84" i="44" s="1"/>
  <c r="T42" i="48"/>
  <c r="AA20" i="46"/>
  <c r="W20" i="46"/>
  <c r="AA152" i="46"/>
  <c r="AA92" i="46"/>
  <c r="AA94" i="46" s="1"/>
  <c r="S20" i="46"/>
  <c r="AA152" i="44"/>
  <c r="AA92" i="44"/>
  <c r="AA94" i="44" s="1"/>
  <c r="Z48" i="44"/>
  <c r="S20" i="44"/>
  <c r="AA102" i="46"/>
  <c r="S26" i="46"/>
  <c r="AA102" i="44"/>
  <c r="S26" i="44"/>
  <c r="X14" i="44"/>
  <c r="AA48" i="45"/>
  <c r="S66" i="46"/>
  <c r="S102" i="44"/>
  <c r="AA72" i="44"/>
  <c r="S82" i="47"/>
  <c r="S84" i="47" s="1"/>
  <c r="AA66" i="44"/>
  <c r="Z136" i="47"/>
  <c r="Z170" i="46"/>
  <c r="U192" i="48"/>
  <c r="AA204" i="46"/>
  <c r="T164" i="48"/>
  <c r="Z204" i="45"/>
  <c r="S108" i="47"/>
  <c r="W72" i="44"/>
  <c r="S180" i="45"/>
  <c r="Z158" i="43"/>
  <c r="Q120" i="48"/>
  <c r="Z204" i="43"/>
  <c r="Z114" i="43"/>
  <c r="Z48" i="43"/>
  <c r="R28" i="45"/>
  <c r="Z120" i="43"/>
  <c r="Z180" i="43"/>
  <c r="Z158" i="44"/>
  <c r="W164" i="45"/>
  <c r="Z82" i="46"/>
  <c r="Z198" i="46"/>
  <c r="T130" i="48"/>
  <c r="T192" i="48"/>
  <c r="T92" i="48"/>
  <c r="T26" i="48"/>
  <c r="AA186" i="47"/>
  <c r="Z158" i="47"/>
  <c r="Z14" i="47"/>
  <c r="U114" i="48"/>
  <c r="U120" i="48"/>
  <c r="U20" i="48"/>
  <c r="U26" i="48"/>
  <c r="AA102" i="47"/>
  <c r="U204" i="48"/>
  <c r="AA192" i="46"/>
  <c r="AA186" i="44"/>
  <c r="Z152" i="44"/>
  <c r="S158" i="47"/>
  <c r="AA14" i="46"/>
  <c r="Z164" i="45"/>
  <c r="S102" i="45"/>
  <c r="Z136" i="44"/>
  <c r="S186" i="47"/>
  <c r="AA42" i="46"/>
  <c r="W108" i="44"/>
  <c r="S164" i="44"/>
  <c r="U152" i="48"/>
  <c r="Z152" i="46"/>
  <c r="AA48" i="44"/>
  <c r="S198" i="46"/>
  <c r="S92" i="46"/>
  <c r="S94" i="46" s="1"/>
  <c r="AA66" i="46"/>
  <c r="S92" i="44"/>
  <c r="S94" i="44" s="1"/>
  <c r="W82" i="46"/>
  <c r="W84" i="46" s="1"/>
  <c r="W192" i="45"/>
  <c r="S82" i="45"/>
  <c r="S84" i="45" s="1"/>
  <c r="S120" i="46"/>
  <c r="AA14" i="45"/>
  <c r="S66" i="44"/>
  <c r="W130" i="44"/>
  <c r="AA48" i="46"/>
  <c r="AA26" i="45"/>
  <c r="S72" i="44"/>
  <c r="AA14" i="47"/>
  <c r="S158" i="44"/>
  <c r="Z136" i="46"/>
  <c r="U42" i="48"/>
  <c r="T36" i="48"/>
  <c r="Z108" i="46"/>
  <c r="R172" i="47"/>
  <c r="J172" i="25" s="1"/>
  <c r="W108" i="45"/>
  <c r="Z170" i="43"/>
  <c r="R122" i="43"/>
  <c r="F122" i="25" s="1"/>
  <c r="R172" i="45"/>
  <c r="H172" i="25" s="1"/>
  <c r="W82" i="44"/>
  <c r="W84" i="44" s="1"/>
  <c r="Z186" i="44"/>
  <c r="W152" i="45"/>
  <c r="Z152" i="45"/>
  <c r="Z142" i="45"/>
  <c r="W172" i="46"/>
  <c r="Z164" i="47"/>
  <c r="W48" i="47"/>
  <c r="Q20" i="48"/>
  <c r="U158" i="48"/>
  <c r="U186" i="48"/>
  <c r="AA164" i="46"/>
  <c r="Z20" i="47"/>
  <c r="Z170" i="47"/>
  <c r="AA36" i="47"/>
  <c r="T158" i="48"/>
  <c r="S180" i="46"/>
  <c r="S180" i="44"/>
  <c r="X204" i="47"/>
  <c r="AA82" i="46"/>
  <c r="AA84" i="46" s="1"/>
  <c r="S66" i="45"/>
  <c r="AA14" i="44"/>
  <c r="AA136" i="44"/>
  <c r="T108" i="48"/>
  <c r="AA142" i="46"/>
  <c r="AA108" i="46"/>
  <c r="S82" i="46"/>
  <c r="S84" i="46" s="1"/>
  <c r="AA142" i="44"/>
  <c r="S82" i="44"/>
  <c r="S84" i="44" s="1"/>
  <c r="R204" i="48"/>
  <c r="R206" i="48" s="1"/>
  <c r="Q199" i="48"/>
  <c r="Q204" i="48" s="1"/>
  <c r="U198" i="48"/>
  <c r="AA198" i="46"/>
  <c r="S142" i="46"/>
  <c r="S42" i="46"/>
  <c r="S142" i="44"/>
  <c r="S42" i="44"/>
  <c r="S180" i="47"/>
  <c r="AA120" i="46"/>
  <c r="S48" i="46"/>
  <c r="Z204" i="44"/>
  <c r="S152" i="44"/>
  <c r="AA120" i="44"/>
  <c r="Z42" i="43"/>
  <c r="S72" i="47"/>
  <c r="Z136" i="45"/>
  <c r="AA82" i="45"/>
  <c r="AA84" i="45" s="1"/>
  <c r="AA36" i="45"/>
  <c r="S204" i="44"/>
  <c r="S120" i="44"/>
  <c r="Q192" i="48"/>
  <c r="AA142" i="45"/>
  <c r="AA42" i="45"/>
  <c r="Z120" i="46"/>
  <c r="Z36" i="46"/>
  <c r="T48" i="48"/>
  <c r="S26" i="47"/>
  <c r="Z108" i="43"/>
  <c r="AA192" i="44"/>
  <c r="AA180" i="44"/>
  <c r="Z130" i="46"/>
  <c r="Z36" i="43"/>
  <c r="R144" i="44"/>
  <c r="G144" i="25" s="1"/>
  <c r="Z14" i="43"/>
  <c r="W152" i="44"/>
  <c r="Z130" i="44"/>
  <c r="Z66" i="44"/>
  <c r="Z82" i="45"/>
  <c r="X14" i="45"/>
  <c r="Z20" i="45"/>
  <c r="Z20" i="46"/>
  <c r="Z152" i="47"/>
  <c r="Z114" i="47"/>
  <c r="W36" i="47"/>
  <c r="Q102" i="48"/>
  <c r="R172" i="48"/>
  <c r="T114" i="48"/>
  <c r="T82" i="48"/>
  <c r="T14" i="48"/>
  <c r="Z130" i="47"/>
  <c r="Z192" i="47"/>
  <c r="U48" i="48"/>
  <c r="AA20" i="47"/>
  <c r="AA136" i="46"/>
  <c r="AA180" i="46"/>
  <c r="W158" i="44"/>
  <c r="AA198" i="45"/>
  <c r="S36" i="47"/>
  <c r="S152" i="46"/>
  <c r="S204" i="45"/>
  <c r="AA186" i="45"/>
  <c r="S120" i="45"/>
  <c r="Z82" i="44"/>
  <c r="X20" i="47"/>
  <c r="S136" i="46"/>
  <c r="S36" i="46"/>
  <c r="Z164" i="44"/>
  <c r="S136" i="44"/>
  <c r="S108" i="46"/>
  <c r="Z66" i="45"/>
  <c r="S108" i="44"/>
  <c r="W42" i="46"/>
  <c r="S114" i="46"/>
  <c r="AA130" i="45"/>
  <c r="S198" i="44"/>
  <c r="S72" i="45"/>
  <c r="R28" i="48"/>
  <c r="X122" i="46"/>
  <c r="S14" i="46"/>
  <c r="W198" i="43"/>
  <c r="W192" i="43"/>
  <c r="W20" i="43"/>
  <c r="W130" i="43"/>
  <c r="T142" i="28"/>
  <c r="T170" i="28"/>
  <c r="U144" i="25"/>
  <c r="X14" i="43"/>
  <c r="W14" i="43"/>
  <c r="M158" i="48"/>
  <c r="M170" i="48"/>
  <c r="M48" i="48"/>
  <c r="S158" i="43"/>
  <c r="Z142" i="43"/>
  <c r="S108" i="43"/>
  <c r="M14" i="48"/>
  <c r="L28" i="48"/>
  <c r="L172" i="48"/>
  <c r="K172" i="25" s="1"/>
  <c r="M20" i="48"/>
  <c r="L122" i="48"/>
  <c r="K122" i="25" s="1"/>
  <c r="L144" i="48"/>
  <c r="K144" i="25" s="1"/>
  <c r="R28" i="46"/>
  <c r="R144" i="46"/>
  <c r="I144" i="25" s="1"/>
  <c r="R122" i="46"/>
  <c r="I122" i="25" s="1"/>
  <c r="R122" i="45"/>
  <c r="H122" i="25" s="1"/>
  <c r="R144" i="45"/>
  <c r="H144" i="25" s="1"/>
  <c r="R122" i="44"/>
  <c r="G122" i="25" s="1"/>
  <c r="R172" i="44"/>
  <c r="G172" i="25" s="1"/>
  <c r="X136" i="43"/>
  <c r="X144" i="43" s="1"/>
  <c r="W131" i="43"/>
  <c r="W136" i="43" s="1"/>
  <c r="R28" i="43"/>
  <c r="W158" i="43"/>
  <c r="W152" i="43"/>
  <c r="X82" i="43"/>
  <c r="X84" i="43" s="1"/>
  <c r="W77" i="43"/>
  <c r="W82" i="43" s="1"/>
  <c r="W84" i="43" s="1"/>
  <c r="X72" i="43"/>
  <c r="W67" i="43"/>
  <c r="W72" i="43" s="1"/>
  <c r="X120" i="43"/>
  <c r="W115" i="43"/>
  <c r="W120" i="43" s="1"/>
  <c r="X170" i="43"/>
  <c r="W165" i="43"/>
  <c r="W170" i="43" s="1"/>
  <c r="X108" i="43"/>
  <c r="W103" i="43"/>
  <c r="W108" i="43" s="1"/>
  <c r="W199" i="43"/>
  <c r="W204" i="43" s="1"/>
  <c r="X204" i="43"/>
  <c r="X186" i="43"/>
  <c r="W181" i="43"/>
  <c r="W186" i="43" s="1"/>
  <c r="X114" i="43"/>
  <c r="W109" i="43"/>
  <c r="W114" i="43" s="1"/>
  <c r="W176" i="43"/>
  <c r="W180" i="43" s="1"/>
  <c r="X180" i="43"/>
  <c r="W88" i="43"/>
  <c r="W92" i="43" s="1"/>
  <c r="W94" i="43" s="1"/>
  <c r="X92" i="43"/>
  <c r="X94" i="43" s="1"/>
  <c r="W142" i="43"/>
  <c r="X158" i="43"/>
  <c r="R172" i="43"/>
  <c r="F172" i="25" s="1"/>
  <c r="X152" i="43"/>
  <c r="X192" i="43"/>
  <c r="S48" i="43"/>
  <c r="X48" i="43"/>
  <c r="W43" i="43"/>
  <c r="W48" i="43" s="1"/>
  <c r="F206" i="25"/>
  <c r="X102" i="43"/>
  <c r="W97" i="43"/>
  <c r="W102" i="43" s="1"/>
  <c r="S170" i="43"/>
  <c r="S72" i="43"/>
  <c r="X26" i="43"/>
  <c r="X36" i="43"/>
  <c r="W31" i="43"/>
  <c r="W36" i="43" s="1"/>
  <c r="AB170" i="43" l="1"/>
  <c r="AB158" i="47"/>
  <c r="S81" i="25"/>
  <c r="Q74" i="48"/>
  <c r="X144" i="47"/>
  <c r="X172" i="46"/>
  <c r="X144" i="46"/>
  <c r="W144" i="45"/>
  <c r="X28" i="45"/>
  <c r="X144" i="44"/>
  <c r="S90" i="25"/>
  <c r="N90" i="25"/>
  <c r="V44" i="25"/>
  <c r="V48" i="25" s="1"/>
  <c r="X74" i="44"/>
  <c r="N199" i="25"/>
  <c r="U199" i="25"/>
  <c r="N193" i="25"/>
  <c r="V193" i="25"/>
  <c r="S187" i="25"/>
  <c r="N187" i="25"/>
  <c r="U192" i="25"/>
  <c r="W188" i="25"/>
  <c r="W187" i="25"/>
  <c r="V192" i="25"/>
  <c r="N182" i="25"/>
  <c r="U182" i="25"/>
  <c r="N181" i="25"/>
  <c r="V181" i="25"/>
  <c r="N175" i="25"/>
  <c r="V175" i="25"/>
  <c r="S176" i="25"/>
  <c r="V176" i="25"/>
  <c r="W176" i="25" s="1"/>
  <c r="S165" i="25"/>
  <c r="U165" i="25"/>
  <c r="S159" i="25"/>
  <c r="V159" i="25"/>
  <c r="N153" i="25"/>
  <c r="V153" i="25"/>
  <c r="N147" i="25"/>
  <c r="V147" i="25"/>
  <c r="W137" i="25"/>
  <c r="V142" i="25"/>
  <c r="W142" i="25" s="1"/>
  <c r="S137" i="25"/>
  <c r="N137" i="25"/>
  <c r="N131" i="25"/>
  <c r="V131" i="25"/>
  <c r="N125" i="25"/>
  <c r="V125" i="25"/>
  <c r="S115" i="25"/>
  <c r="U115" i="25"/>
  <c r="N109" i="25"/>
  <c r="S110" i="25"/>
  <c r="V114" i="25"/>
  <c r="W114" i="25" s="1"/>
  <c r="W109" i="25"/>
  <c r="S109" i="25"/>
  <c r="N103" i="25"/>
  <c r="V103" i="25"/>
  <c r="V102" i="25"/>
  <c r="W97" i="25"/>
  <c r="N89" i="25"/>
  <c r="V89" i="25"/>
  <c r="W89" i="25" s="1"/>
  <c r="N87" i="25"/>
  <c r="V87" i="25"/>
  <c r="W90" i="25"/>
  <c r="U92" i="25"/>
  <c r="N77" i="25"/>
  <c r="V77" i="25"/>
  <c r="V66" i="25"/>
  <c r="W66" i="25" s="1"/>
  <c r="W61" i="25"/>
  <c r="S46" i="25"/>
  <c r="U46" i="25"/>
  <c r="W46" i="25" s="1"/>
  <c r="S45" i="25"/>
  <c r="U45" i="25"/>
  <c r="W45" i="25" s="1"/>
  <c r="N43" i="25"/>
  <c r="U43" i="25"/>
  <c r="W43" i="25" s="1"/>
  <c r="N37" i="25"/>
  <c r="V37" i="25"/>
  <c r="W37" i="25" s="1"/>
  <c r="N21" i="25"/>
  <c r="V21" i="25"/>
  <c r="N22" i="25"/>
  <c r="V22" i="25"/>
  <c r="W22" i="25" s="1"/>
  <c r="N15" i="25"/>
  <c r="U15" i="25"/>
  <c r="AB198" i="47"/>
  <c r="S206" i="46"/>
  <c r="T74" i="48"/>
  <c r="M74" i="48"/>
  <c r="W206" i="45"/>
  <c r="W144" i="47"/>
  <c r="X206" i="47"/>
  <c r="X122" i="47"/>
  <c r="X206" i="46"/>
  <c r="N63" i="25"/>
  <c r="S63" i="25"/>
  <c r="N64" i="25"/>
  <c r="S64" i="25"/>
  <c r="N62" i="25"/>
  <c r="S62" i="25"/>
  <c r="M66" i="25"/>
  <c r="N61" i="25"/>
  <c r="S61" i="25"/>
  <c r="N65" i="25"/>
  <c r="S65" i="25"/>
  <c r="W66" i="44"/>
  <c r="X144" i="45"/>
  <c r="Q206" i="48"/>
  <c r="N98" i="25"/>
  <c r="N194" i="25"/>
  <c r="AA206" i="44"/>
  <c r="S206" i="43"/>
  <c r="W206" i="44"/>
  <c r="S131" i="25"/>
  <c r="X206" i="44"/>
  <c r="AB152" i="46"/>
  <c r="AA206" i="43"/>
  <c r="X206" i="43"/>
  <c r="W206" i="46"/>
  <c r="W206" i="47"/>
  <c r="X206" i="45"/>
  <c r="X172" i="44"/>
  <c r="W206" i="43"/>
  <c r="R208" i="48"/>
  <c r="S195" i="25"/>
  <c r="N115" i="25"/>
  <c r="Z206" i="43"/>
  <c r="S206" i="45"/>
  <c r="AB180" i="47"/>
  <c r="Z206" i="47"/>
  <c r="Z206" i="46"/>
  <c r="S111" i="25"/>
  <c r="S119" i="25"/>
  <c r="S104" i="25"/>
  <c r="N162" i="25"/>
  <c r="N46" i="25"/>
  <c r="AA206" i="45"/>
  <c r="U206" i="48"/>
  <c r="AA206" i="47"/>
  <c r="T206" i="48"/>
  <c r="N197" i="25"/>
  <c r="AA206" i="46"/>
  <c r="S206" i="47"/>
  <c r="S206" i="44"/>
  <c r="Z206" i="45"/>
  <c r="Z206" i="44"/>
  <c r="M206" i="48"/>
  <c r="S134" i="25"/>
  <c r="N165" i="25"/>
  <c r="S107" i="25"/>
  <c r="S163" i="25"/>
  <c r="S77" i="25"/>
  <c r="N112" i="25"/>
  <c r="V114" i="48"/>
  <c r="N157" i="25"/>
  <c r="S15" i="25"/>
  <c r="S37" i="25"/>
  <c r="V192" i="48"/>
  <c r="S31" i="25"/>
  <c r="S19" i="25"/>
  <c r="S118" i="25"/>
  <c r="S200" i="25"/>
  <c r="S87" i="25"/>
  <c r="N159" i="25"/>
  <c r="S190" i="25"/>
  <c r="N99" i="25"/>
  <c r="N31" i="25"/>
  <c r="S116" i="25"/>
  <c r="S199" i="25"/>
  <c r="AB204" i="45"/>
  <c r="S40" i="25"/>
  <c r="S133" i="25"/>
  <c r="S193" i="25"/>
  <c r="S22" i="25"/>
  <c r="S201" i="25"/>
  <c r="S135" i="25"/>
  <c r="S182" i="25"/>
  <c r="AB114" i="45"/>
  <c r="S128" i="25"/>
  <c r="N23" i="25"/>
  <c r="S89" i="25"/>
  <c r="S21" i="25"/>
  <c r="N203" i="25"/>
  <c r="S151" i="25"/>
  <c r="S101" i="25"/>
  <c r="S91" i="25"/>
  <c r="S156" i="25"/>
  <c r="S189" i="25"/>
  <c r="S113" i="25"/>
  <c r="S191" i="25"/>
  <c r="S138" i="25"/>
  <c r="S80" i="25"/>
  <c r="N100" i="25"/>
  <c r="N34" i="25"/>
  <c r="S32" i="25"/>
  <c r="S68" i="25"/>
  <c r="S181" i="25"/>
  <c r="S132" i="25"/>
  <c r="N32" i="25"/>
  <c r="S35" i="25"/>
  <c r="S25" i="25"/>
  <c r="S103" i="25"/>
  <c r="S24" i="25"/>
  <c r="N38" i="25"/>
  <c r="S202" i="25"/>
  <c r="N35" i="25"/>
  <c r="S126" i="25"/>
  <c r="S88" i="25"/>
  <c r="N154" i="25"/>
  <c r="N166" i="25"/>
  <c r="N188" i="25"/>
  <c r="X74" i="45"/>
  <c r="N148" i="25"/>
  <c r="W28" i="46"/>
  <c r="V36" i="25"/>
  <c r="S34" i="25"/>
  <c r="S33" i="25"/>
  <c r="W33" i="25"/>
  <c r="U36" i="25"/>
  <c r="N33" i="25"/>
  <c r="K28" i="25"/>
  <c r="L208" i="48"/>
  <c r="K208" i="25" s="1"/>
  <c r="J28" i="25"/>
  <c r="R208" i="47"/>
  <c r="I28" i="25"/>
  <c r="R208" i="46"/>
  <c r="I208" i="25" s="1"/>
  <c r="H28" i="25"/>
  <c r="R208" i="45"/>
  <c r="H208" i="25" s="1"/>
  <c r="G28" i="25"/>
  <c r="R208" i="44"/>
  <c r="G208" i="25" s="1"/>
  <c r="F28" i="25"/>
  <c r="R208" i="43"/>
  <c r="F208" i="25" s="1"/>
  <c r="S175" i="25"/>
  <c r="S148" i="25"/>
  <c r="S153" i="25"/>
  <c r="S141" i="25"/>
  <c r="S41" i="25"/>
  <c r="N45" i="25"/>
  <c r="S185" i="25"/>
  <c r="N78" i="25"/>
  <c r="N149" i="25"/>
  <c r="N88" i="25"/>
  <c r="S39" i="25"/>
  <c r="S125" i="25"/>
  <c r="S167" i="25"/>
  <c r="S161" i="25"/>
  <c r="S155" i="25"/>
  <c r="X28" i="44"/>
  <c r="S129" i="25"/>
  <c r="S188" i="25"/>
  <c r="S139" i="25"/>
  <c r="W28" i="44"/>
  <c r="N178" i="25"/>
  <c r="S43" i="25"/>
  <c r="S70" i="25"/>
  <c r="S147" i="25"/>
  <c r="S105" i="25"/>
  <c r="S106" i="25"/>
  <c r="S154" i="25"/>
  <c r="S17" i="25"/>
  <c r="S166" i="25"/>
  <c r="N126" i="25"/>
  <c r="X74" i="46"/>
  <c r="X208" i="46" s="1"/>
  <c r="S117" i="25"/>
  <c r="S140" i="25"/>
  <c r="Q122" i="48"/>
  <c r="AB94" i="43"/>
  <c r="AB120" i="45"/>
  <c r="AB114" i="46"/>
  <c r="AA144" i="43"/>
  <c r="AB92" i="43"/>
  <c r="S144" i="47"/>
  <c r="AB82" i="44"/>
  <c r="AB84" i="44" s="1"/>
  <c r="AB20" i="46"/>
  <c r="AB180" i="45"/>
  <c r="AB66" i="45"/>
  <c r="AB36" i="43"/>
  <c r="AB120" i="46"/>
  <c r="V92" i="48"/>
  <c r="AB92" i="47"/>
  <c r="AB26" i="44"/>
  <c r="AB158" i="46"/>
  <c r="AB204" i="44"/>
  <c r="S122" i="47"/>
  <c r="AB120" i="47"/>
  <c r="AB102" i="45"/>
  <c r="AB198" i="43"/>
  <c r="AB192" i="47"/>
  <c r="AB20" i="45"/>
  <c r="AB130" i="46"/>
  <c r="AB82" i="43"/>
  <c r="AB84" i="43" s="1"/>
  <c r="AB26" i="47"/>
  <c r="AB164" i="47"/>
  <c r="AB36" i="44"/>
  <c r="AB204" i="47"/>
  <c r="V82" i="48"/>
  <c r="V84" i="48" s="1"/>
  <c r="Q144" i="48"/>
  <c r="W122" i="47"/>
  <c r="R62" i="25"/>
  <c r="W122" i="44"/>
  <c r="X74" i="43"/>
  <c r="AB186" i="47"/>
  <c r="AB82" i="47"/>
  <c r="AB84" i="47" s="1"/>
  <c r="AB48" i="47"/>
  <c r="AB72" i="45"/>
  <c r="AB102" i="43"/>
  <c r="AA144" i="47"/>
  <c r="AB198" i="45"/>
  <c r="AB94" i="46"/>
  <c r="W172" i="47"/>
  <c r="AB198" i="44"/>
  <c r="AB108" i="43"/>
  <c r="AB108" i="44"/>
  <c r="AB180" i="46"/>
  <c r="AB142" i="47"/>
  <c r="AB66" i="44"/>
  <c r="AB14" i="43"/>
  <c r="AB36" i="46"/>
  <c r="AB20" i="47"/>
  <c r="V36" i="48"/>
  <c r="AB180" i="43"/>
  <c r="AB20" i="44"/>
  <c r="AB66" i="47"/>
  <c r="AB204" i="46"/>
  <c r="AB26" i="43"/>
  <c r="AB170" i="45"/>
  <c r="AB26" i="45"/>
  <c r="AB158" i="44"/>
  <c r="AB158" i="45"/>
  <c r="AB130" i="47"/>
  <c r="AB130" i="44"/>
  <c r="AB114" i="43"/>
  <c r="AB170" i="44"/>
  <c r="AB130" i="45"/>
  <c r="S28" i="46"/>
  <c r="AB120" i="43"/>
  <c r="AB152" i="47"/>
  <c r="AB136" i="45"/>
  <c r="AB152" i="45"/>
  <c r="AB204" i="43"/>
  <c r="V42" i="48"/>
  <c r="AB36" i="45"/>
  <c r="AB102" i="44"/>
  <c r="V152" i="48"/>
  <c r="V142" i="48"/>
  <c r="Z84" i="46"/>
  <c r="AB82" i="46"/>
  <c r="AB84" i="46" s="1"/>
  <c r="AB158" i="43"/>
  <c r="Q172" i="48"/>
  <c r="AB142" i="43"/>
  <c r="W74" i="47"/>
  <c r="AB142" i="45"/>
  <c r="V130" i="48"/>
  <c r="AB170" i="46"/>
  <c r="V198" i="48"/>
  <c r="AB186" i="45"/>
  <c r="AB164" i="43"/>
  <c r="AB192" i="45"/>
  <c r="AB114" i="44"/>
  <c r="AB142" i="44"/>
  <c r="AB92" i="46"/>
  <c r="V102" i="48"/>
  <c r="W74" i="46"/>
  <c r="AB92" i="44"/>
  <c r="AB114" i="47"/>
  <c r="V108" i="48"/>
  <c r="AB136" i="46"/>
  <c r="AB152" i="44"/>
  <c r="AB198" i="46"/>
  <c r="AB136" i="47"/>
  <c r="AB48" i="44"/>
  <c r="AB192" i="46"/>
  <c r="AB192" i="43"/>
  <c r="AB72" i="44"/>
  <c r="AB152" i="43"/>
  <c r="AB92" i="45"/>
  <c r="AB42" i="44"/>
  <c r="AB72" i="43"/>
  <c r="AB186" i="43"/>
  <c r="AB120" i="44"/>
  <c r="V180" i="48"/>
  <c r="AB72" i="46"/>
  <c r="AB136" i="44"/>
  <c r="AB20" i="43"/>
  <c r="V158" i="48"/>
  <c r="AB186" i="44"/>
  <c r="AB66" i="46"/>
  <c r="V120" i="48"/>
  <c r="V186" i="48"/>
  <c r="AB180" i="44"/>
  <c r="AB72" i="47"/>
  <c r="AB26" i="46"/>
  <c r="AB36" i="47"/>
  <c r="V20" i="48"/>
  <c r="AB164" i="45"/>
  <c r="AA122" i="47"/>
  <c r="V26" i="48"/>
  <c r="V164" i="48"/>
  <c r="V204" i="48"/>
  <c r="AB192" i="44"/>
  <c r="AB102" i="46"/>
  <c r="AB108" i="45"/>
  <c r="AB108" i="47"/>
  <c r="AB42" i="47"/>
  <c r="AB42" i="46"/>
  <c r="AB14" i="45"/>
  <c r="AB186" i="46"/>
  <c r="AB164" i="46"/>
  <c r="AB130" i="43"/>
  <c r="AA122" i="45"/>
  <c r="V170" i="48"/>
  <c r="W74" i="45"/>
  <c r="W144" i="46"/>
  <c r="X28" i="47"/>
  <c r="X208" i="47" s="1"/>
  <c r="AB164" i="44"/>
  <c r="Z84" i="45"/>
  <c r="AB82" i="45"/>
  <c r="AB84" i="45" s="1"/>
  <c r="V48" i="48"/>
  <c r="AB170" i="47"/>
  <c r="AB108" i="46"/>
  <c r="AA28" i="46"/>
  <c r="V136" i="48"/>
  <c r="AB48" i="46"/>
  <c r="AB142" i="46"/>
  <c r="AB136" i="43"/>
  <c r="AB102" i="47"/>
  <c r="W74" i="44"/>
  <c r="AB48" i="45"/>
  <c r="AB48" i="43"/>
  <c r="S74" i="46"/>
  <c r="Z74" i="46"/>
  <c r="AB42" i="45"/>
  <c r="V14" i="48"/>
  <c r="AB14" i="46"/>
  <c r="AB42" i="43"/>
  <c r="AB14" i="44"/>
  <c r="AB14" i="47"/>
  <c r="W28" i="47"/>
  <c r="S74" i="44"/>
  <c r="W74" i="43"/>
  <c r="W38" i="25"/>
  <c r="S74" i="45"/>
  <c r="AA172" i="45"/>
  <c r="Z74" i="44"/>
  <c r="Z74" i="47"/>
  <c r="AA74" i="46"/>
  <c r="S74" i="47"/>
  <c r="Z74" i="45"/>
  <c r="S74" i="43"/>
  <c r="AA74" i="45"/>
  <c r="AA74" i="47"/>
  <c r="U74" i="48"/>
  <c r="S28" i="43"/>
  <c r="AA74" i="44"/>
  <c r="M144" i="48"/>
  <c r="Q28" i="48"/>
  <c r="M122" i="48"/>
  <c r="T94" i="48"/>
  <c r="V94" i="48" s="1"/>
  <c r="U28" i="48"/>
  <c r="U144" i="48"/>
  <c r="U172" i="48"/>
  <c r="J208" i="25"/>
  <c r="W122" i="46"/>
  <c r="S144" i="46"/>
  <c r="S144" i="45"/>
  <c r="W122" i="45"/>
  <c r="S28" i="45"/>
  <c r="AA28" i="44"/>
  <c r="S122" i="44"/>
  <c r="S28" i="44"/>
  <c r="Z122" i="44"/>
  <c r="W144" i="44"/>
  <c r="AA172" i="46"/>
  <c r="S172" i="44"/>
  <c r="S28" i="47"/>
  <c r="AA74" i="43"/>
  <c r="Z74" i="43"/>
  <c r="S122" i="43"/>
  <c r="T172" i="48"/>
  <c r="AA122" i="44"/>
  <c r="Z172" i="44"/>
  <c r="S122" i="45"/>
  <c r="AA172" i="44"/>
  <c r="AA28" i="43"/>
  <c r="T144" i="48"/>
  <c r="AA122" i="46"/>
  <c r="S172" i="45"/>
  <c r="AA122" i="43"/>
  <c r="X28" i="43"/>
  <c r="AA172" i="43"/>
  <c r="Z144" i="43"/>
  <c r="X122" i="43"/>
  <c r="Z122" i="43"/>
  <c r="S144" i="43"/>
  <c r="Z84" i="43"/>
  <c r="S144" i="44"/>
  <c r="Z94" i="44"/>
  <c r="AB94" i="44" s="1"/>
  <c r="Z28" i="44"/>
  <c r="Z172" i="46"/>
  <c r="Z122" i="47"/>
  <c r="Z122" i="46"/>
  <c r="AA172" i="47"/>
  <c r="T122" i="48"/>
  <c r="Z144" i="46"/>
  <c r="T28" i="48"/>
  <c r="S172" i="47"/>
  <c r="S122" i="46"/>
  <c r="AA144" i="45"/>
  <c r="Z28" i="47"/>
  <c r="M28" i="48"/>
  <c r="Z172" i="43"/>
  <c r="Z144" i="44"/>
  <c r="Z172" i="45"/>
  <c r="Z172" i="47"/>
  <c r="T84" i="48"/>
  <c r="W172" i="44"/>
  <c r="Z94" i="45"/>
  <c r="AB94" i="45" s="1"/>
  <c r="Z28" i="43"/>
  <c r="U122" i="48"/>
  <c r="Z28" i="45"/>
  <c r="Z144" i="45"/>
  <c r="Z28" i="46"/>
  <c r="Z84" i="44"/>
  <c r="S172" i="46"/>
  <c r="W172" i="45"/>
  <c r="AA28" i="47"/>
  <c r="AA28" i="45"/>
  <c r="S172" i="43"/>
  <c r="Z122" i="45"/>
  <c r="AA144" i="46"/>
  <c r="Z144" i="47"/>
  <c r="AA144" i="44"/>
  <c r="Z94" i="47"/>
  <c r="AB94" i="47" s="1"/>
  <c r="M172" i="48"/>
  <c r="W28" i="43"/>
  <c r="W144" i="43"/>
  <c r="X172" i="43"/>
  <c r="W172" i="43"/>
  <c r="W122" i="43"/>
  <c r="W36" i="25" l="1"/>
  <c r="W208" i="47"/>
  <c r="W44" i="25"/>
  <c r="X208" i="44"/>
  <c r="U48" i="25"/>
  <c r="U74" i="25" s="1"/>
  <c r="V42" i="25"/>
  <c r="V74" i="25" s="1"/>
  <c r="U204" i="25"/>
  <c r="W204" i="25" s="1"/>
  <c r="W199" i="25"/>
  <c r="W193" i="25"/>
  <c r="V198" i="25"/>
  <c r="W198" i="25" s="1"/>
  <c r="W192" i="25"/>
  <c r="W181" i="25"/>
  <c r="V186" i="25"/>
  <c r="U186" i="25"/>
  <c r="W182" i="25"/>
  <c r="V180" i="25"/>
  <c r="W175" i="25"/>
  <c r="U170" i="25"/>
  <c r="W165" i="25"/>
  <c r="V164" i="25"/>
  <c r="W164" i="25" s="1"/>
  <c r="W159" i="25"/>
  <c r="V158" i="25"/>
  <c r="W158" i="25" s="1"/>
  <c r="W153" i="25"/>
  <c r="W147" i="25"/>
  <c r="V152" i="25"/>
  <c r="W131" i="25"/>
  <c r="V136" i="25"/>
  <c r="W136" i="25" s="1"/>
  <c r="W125" i="25"/>
  <c r="V130" i="25"/>
  <c r="U120" i="25"/>
  <c r="W115" i="25"/>
  <c r="V108" i="25"/>
  <c r="W108" i="25" s="1"/>
  <c r="W103" i="25"/>
  <c r="W102" i="25"/>
  <c r="W87" i="25"/>
  <c r="V92" i="25"/>
  <c r="V94" i="25" s="1"/>
  <c r="U94" i="25"/>
  <c r="V82" i="25"/>
  <c r="W77" i="25"/>
  <c r="V26" i="25"/>
  <c r="W26" i="25" s="1"/>
  <c r="W21" i="25"/>
  <c r="W15" i="25"/>
  <c r="U20" i="25"/>
  <c r="W20" i="25" s="1"/>
  <c r="N66" i="25"/>
  <c r="X208" i="45"/>
  <c r="AA208" i="45"/>
  <c r="AB144" i="43"/>
  <c r="V144" i="48"/>
  <c r="AB144" i="47"/>
  <c r="Q208" i="48"/>
  <c r="W208" i="45"/>
  <c r="W208" i="44"/>
  <c r="W208" i="46"/>
  <c r="AA208" i="47"/>
  <c r="W208" i="43"/>
  <c r="X208" i="43"/>
  <c r="Z208" i="45"/>
  <c r="Z208" i="46"/>
  <c r="Z208" i="43"/>
  <c r="T208" i="48"/>
  <c r="Z208" i="44"/>
  <c r="AA208" i="43"/>
  <c r="S208" i="43"/>
  <c r="S210" i="43" s="1"/>
  <c r="AA208" i="44"/>
  <c r="S208" i="46"/>
  <c r="S210" i="46" s="1"/>
  <c r="M208" i="48"/>
  <c r="M210" i="48" s="1"/>
  <c r="S208" i="47"/>
  <c r="S210" i="47" s="1"/>
  <c r="AA208" i="46"/>
  <c r="Z208" i="47"/>
  <c r="S208" i="44"/>
  <c r="S210" i="44" s="1"/>
  <c r="S208" i="45"/>
  <c r="S210" i="45" s="1"/>
  <c r="U208" i="48"/>
  <c r="AB206" i="44"/>
  <c r="AB206" i="47"/>
  <c r="AB172" i="47"/>
  <c r="AB206" i="45"/>
  <c r="AB122" i="45"/>
  <c r="V206" i="48"/>
  <c r="V122" i="48"/>
  <c r="AB28" i="46"/>
  <c r="AB122" i="47"/>
  <c r="AB122" i="46"/>
  <c r="AB144" i="45"/>
  <c r="AB172" i="43"/>
  <c r="AB172" i="45"/>
  <c r="AB144" i="44"/>
  <c r="AB172" i="44"/>
  <c r="AB144" i="46"/>
  <c r="AB122" i="43"/>
  <c r="V172" i="48"/>
  <c r="AB122" i="44"/>
  <c r="AB206" i="46"/>
  <c r="AB172" i="46"/>
  <c r="AB74" i="45"/>
  <c r="AB206" i="43"/>
  <c r="AB74" i="43"/>
  <c r="V74" i="48"/>
  <c r="AB74" i="46"/>
  <c r="AB74" i="47"/>
  <c r="V28" i="48"/>
  <c r="AB28" i="43"/>
  <c r="AB74" i="44"/>
  <c r="AB28" i="44"/>
  <c r="AB28" i="45"/>
  <c r="AB28" i="47"/>
  <c r="W48" i="25" l="1"/>
  <c r="V122" i="25"/>
  <c r="W92" i="25"/>
  <c r="W94" i="25"/>
  <c r="W42" i="25"/>
  <c r="W186" i="25"/>
  <c r="U206" i="25"/>
  <c r="W180" i="25"/>
  <c r="V206" i="25"/>
  <c r="U172" i="25"/>
  <c r="W170" i="25"/>
  <c r="V172" i="25"/>
  <c r="W152" i="25"/>
  <c r="V144" i="25"/>
  <c r="W144" i="25" s="1"/>
  <c r="W130" i="25"/>
  <c r="U122" i="25"/>
  <c r="W120" i="25"/>
  <c r="V84" i="25"/>
  <c r="W82" i="25"/>
  <c r="W84" i="25" s="1"/>
  <c r="AB208" i="45"/>
  <c r="AB208" i="47"/>
  <c r="AB208" i="44"/>
  <c r="AB208" i="46"/>
  <c r="V208" i="48"/>
  <c r="AB208" i="43"/>
  <c r="W74" i="25"/>
  <c r="K80" i="28"/>
  <c r="K82" i="28" s="1"/>
  <c r="J80" i="28"/>
  <c r="J82" i="28" s="1"/>
  <c r="I80" i="28"/>
  <c r="I82" i="28" s="1"/>
  <c r="H80" i="28"/>
  <c r="H82" i="28" s="1"/>
  <c r="G80" i="28"/>
  <c r="G82" i="28" s="1"/>
  <c r="F80" i="28"/>
  <c r="F82" i="28" s="1"/>
  <c r="L79" i="28"/>
  <c r="R79" i="28" s="1"/>
  <c r="L78" i="28"/>
  <c r="L77" i="28"/>
  <c r="R77" i="28" s="1"/>
  <c r="L76" i="28"/>
  <c r="R76" i="28" s="1"/>
  <c r="L75" i="28"/>
  <c r="W172" i="25" l="1"/>
  <c r="W122" i="25"/>
  <c r="W206" i="25"/>
  <c r="R75" i="28"/>
  <c r="U75" i="28"/>
  <c r="M78" i="28"/>
  <c r="R78" i="28"/>
  <c r="M164" i="25"/>
  <c r="F46" i="13" s="1"/>
  <c r="M136" i="25"/>
  <c r="F39" i="13" s="1"/>
  <c r="M48" i="25"/>
  <c r="N82" i="25"/>
  <c r="M36" i="25"/>
  <c r="G18" i="13"/>
  <c r="H18" i="13" s="1"/>
  <c r="M42" i="25"/>
  <c r="M72" i="25"/>
  <c r="F19" i="13" s="1"/>
  <c r="M102" i="25"/>
  <c r="F31" i="13" s="1"/>
  <c r="M152" i="25"/>
  <c r="F44" i="13" s="1"/>
  <c r="M198" i="25"/>
  <c r="F54" i="13" s="1"/>
  <c r="N114" i="25"/>
  <c r="G33" i="13" s="1"/>
  <c r="H33" i="13" s="1"/>
  <c r="F18" i="13"/>
  <c r="M82" i="25"/>
  <c r="N92" i="25"/>
  <c r="N108" i="25"/>
  <c r="G32" i="13" s="1"/>
  <c r="H32" i="13" s="1"/>
  <c r="M114" i="25"/>
  <c r="F33" i="13" s="1"/>
  <c r="M192" i="25"/>
  <c r="F53" i="13" s="1"/>
  <c r="N72" i="25"/>
  <c r="G19" i="13" s="1"/>
  <c r="H19" i="13" s="1"/>
  <c r="N102" i="25"/>
  <c r="G31" i="13" s="1"/>
  <c r="H31" i="13" s="1"/>
  <c r="N120" i="25"/>
  <c r="G34" i="13" s="1"/>
  <c r="H34" i="13" s="1"/>
  <c r="M92" i="25"/>
  <c r="M108" i="25"/>
  <c r="F32" i="13" s="1"/>
  <c r="M120" i="25"/>
  <c r="F34" i="13" s="1"/>
  <c r="M180" i="25"/>
  <c r="N204" i="25"/>
  <c r="G55" i="13" s="1"/>
  <c r="H55" i="13" s="1"/>
  <c r="M130" i="25"/>
  <c r="M142" i="25"/>
  <c r="F40" i="13" s="1"/>
  <c r="M158" i="25"/>
  <c r="F45" i="13" s="1"/>
  <c r="M170" i="25"/>
  <c r="F47" i="13" s="1"/>
  <c r="M186" i="25"/>
  <c r="F52" i="13" s="1"/>
  <c r="M204" i="25"/>
  <c r="F55" i="13" s="1"/>
  <c r="L80" i="28"/>
  <c r="L82" i="28" s="1"/>
  <c r="M75" i="28"/>
  <c r="M79" i="28"/>
  <c r="M77" i="28"/>
  <c r="M76" i="28"/>
  <c r="U80" i="28" l="1"/>
  <c r="V75" i="28"/>
  <c r="F51" i="13"/>
  <c r="M206" i="25"/>
  <c r="F48" i="13"/>
  <c r="F56" i="13"/>
  <c r="F35" i="13"/>
  <c r="S92" i="25"/>
  <c r="F27" i="13"/>
  <c r="F28" i="13" s="1"/>
  <c r="S130" i="25"/>
  <c r="F38" i="13"/>
  <c r="F41" i="13" s="1"/>
  <c r="N94" i="25"/>
  <c r="G27" i="13"/>
  <c r="H27" i="13" s="1"/>
  <c r="S82" i="25"/>
  <c r="F23" i="13"/>
  <c r="F24" i="13" s="1"/>
  <c r="S42" i="25"/>
  <c r="F14" i="13"/>
  <c r="N84" i="25"/>
  <c r="G23" i="13"/>
  <c r="H23" i="13" s="1"/>
  <c r="S48" i="25"/>
  <c r="F15" i="13"/>
  <c r="S36" i="25"/>
  <c r="F13" i="13"/>
  <c r="S120" i="25"/>
  <c r="S198" i="25"/>
  <c r="S142" i="25"/>
  <c r="C19" i="13"/>
  <c r="S72" i="25"/>
  <c r="S170" i="25"/>
  <c r="S192" i="25"/>
  <c r="S152" i="25"/>
  <c r="S136" i="25"/>
  <c r="S186" i="25"/>
  <c r="S108" i="25"/>
  <c r="S204" i="25"/>
  <c r="S158" i="25"/>
  <c r="S180" i="25"/>
  <c r="S114" i="25"/>
  <c r="C18" i="13"/>
  <c r="S66" i="25"/>
  <c r="S102" i="25"/>
  <c r="S164" i="25"/>
  <c r="N18" i="13"/>
  <c r="I18" i="13"/>
  <c r="M18" i="13"/>
  <c r="L18" i="13"/>
  <c r="K18" i="13"/>
  <c r="J18" i="13"/>
  <c r="E18" i="13"/>
  <c r="N19" i="13"/>
  <c r="L19" i="13"/>
  <c r="K19" i="13"/>
  <c r="J19" i="13"/>
  <c r="I19" i="13"/>
  <c r="E19" i="13"/>
  <c r="D19" i="13"/>
  <c r="M19" i="13"/>
  <c r="M74" i="25"/>
  <c r="S74" i="25" s="1"/>
  <c r="N158" i="25"/>
  <c r="G45" i="13" s="1"/>
  <c r="H45" i="13" s="1"/>
  <c r="N186" i="25"/>
  <c r="G52" i="13" s="1"/>
  <c r="H52" i="13" s="1"/>
  <c r="N130" i="25"/>
  <c r="G38" i="13" s="1"/>
  <c r="H38" i="13" s="1"/>
  <c r="M144" i="25"/>
  <c r="S144" i="25" s="1"/>
  <c r="N36" i="25"/>
  <c r="G13" i="13" s="1"/>
  <c r="H13" i="13" s="1"/>
  <c r="N48" i="25"/>
  <c r="G15" i="13" s="1"/>
  <c r="H15" i="13" s="1"/>
  <c r="N142" i="25"/>
  <c r="G40" i="13" s="1"/>
  <c r="H40" i="13" s="1"/>
  <c r="M94" i="25"/>
  <c r="S94" i="25" s="1"/>
  <c r="N170" i="25"/>
  <c r="G47" i="13" s="1"/>
  <c r="H47" i="13" s="1"/>
  <c r="N152" i="25"/>
  <c r="G44" i="13" s="1"/>
  <c r="H44" i="13" s="1"/>
  <c r="M84" i="25"/>
  <c r="S84" i="25" s="1"/>
  <c r="R80" i="28"/>
  <c r="R82" i="28" s="1"/>
  <c r="M122" i="25"/>
  <c r="S122" i="25" s="1"/>
  <c r="N42" i="25"/>
  <c r="G14" i="13" s="1"/>
  <c r="H14" i="13" s="1"/>
  <c r="N192" i="25"/>
  <c r="G53" i="13" s="1"/>
  <c r="H53" i="13" s="1"/>
  <c r="N122" i="25"/>
  <c r="M172" i="25"/>
  <c r="S172" i="25" s="1"/>
  <c r="N164" i="25"/>
  <c r="G46" i="13" s="1"/>
  <c r="H46" i="13" s="1"/>
  <c r="N136" i="25"/>
  <c r="G39" i="13" s="1"/>
  <c r="H39" i="13" s="1"/>
  <c r="N198" i="25"/>
  <c r="G54" i="13" s="1"/>
  <c r="H54" i="13" s="1"/>
  <c r="N180" i="25"/>
  <c r="M80" i="28"/>
  <c r="M82" i="28" s="1"/>
  <c r="U82" i="28" l="1"/>
  <c r="V82" i="28" s="1"/>
  <c r="V80" i="28"/>
  <c r="S206" i="25"/>
  <c r="G51" i="13"/>
  <c r="H51" i="13" s="1"/>
  <c r="N206" i="25"/>
  <c r="F20" i="13"/>
  <c r="D18" i="13"/>
  <c r="N23" i="13"/>
  <c r="N24" i="13" s="1"/>
  <c r="H24" i="13"/>
  <c r="O19" i="13"/>
  <c r="O18" i="13"/>
  <c r="N13" i="13"/>
  <c r="K13" i="13"/>
  <c r="J13" i="13"/>
  <c r="I13" i="13"/>
  <c r="M13" i="13"/>
  <c r="L13" i="13"/>
  <c r="N15" i="13"/>
  <c r="M15" i="13"/>
  <c r="I15" i="13"/>
  <c r="K15" i="13"/>
  <c r="J15" i="13"/>
  <c r="L15" i="13"/>
  <c r="N14" i="13"/>
  <c r="J14" i="13"/>
  <c r="I14" i="13"/>
  <c r="K14" i="13"/>
  <c r="M14" i="13"/>
  <c r="L14" i="13"/>
  <c r="G20" i="13"/>
  <c r="N74" i="25"/>
  <c r="N144" i="25"/>
  <c r="M23" i="13"/>
  <c r="M24" i="13" s="1"/>
  <c r="I23" i="13"/>
  <c r="I24" i="13" s="1"/>
  <c r="J23" i="13"/>
  <c r="J24" i="13" s="1"/>
  <c r="N172" i="25"/>
  <c r="K23" i="13"/>
  <c r="K24" i="13" s="1"/>
  <c r="L23" i="13"/>
  <c r="L24" i="13" s="1"/>
  <c r="G24" i="13"/>
  <c r="C9" i="31" s="1"/>
  <c r="G9" i="31" s="1"/>
  <c r="E23" i="13"/>
  <c r="E24" i="13" s="1"/>
  <c r="C23" i="13"/>
  <c r="C24" i="13" s="1"/>
  <c r="D23" i="13"/>
  <c r="F9" i="31" l="1"/>
  <c r="C9" i="37"/>
  <c r="G9" i="37" s="1"/>
  <c r="E9" i="31"/>
  <c r="O13" i="13"/>
  <c r="J20" i="13"/>
  <c r="N20" i="13"/>
  <c r="O23" i="13"/>
  <c r="O24" i="13" s="1"/>
  <c r="L20" i="13"/>
  <c r="I20" i="13"/>
  <c r="O15" i="13"/>
  <c r="M20" i="13"/>
  <c r="O14" i="13"/>
  <c r="H20" i="13"/>
  <c r="D24" i="13"/>
  <c r="J11" i="1"/>
  <c r="J13" i="1" s="1"/>
  <c r="K11" i="1"/>
  <c r="K13" i="1" s="1"/>
  <c r="L11" i="1"/>
  <c r="L13" i="1" s="1"/>
  <c r="K16" i="6"/>
  <c r="L16" i="6" s="1"/>
  <c r="M16" i="6" s="1"/>
  <c r="K17" i="6"/>
  <c r="L17" i="6" s="1"/>
  <c r="M17" i="6" s="1"/>
  <c r="K18" i="6"/>
  <c r="L18" i="6" s="1"/>
  <c r="M18" i="6" s="1"/>
  <c r="K19" i="6"/>
  <c r="L19" i="6" s="1"/>
  <c r="M19" i="6" s="1"/>
  <c r="C22" i="42"/>
  <c r="E21" i="42"/>
  <c r="G21" i="42" s="1"/>
  <c r="E20" i="42"/>
  <c r="G20" i="42" s="1"/>
  <c r="E19" i="42"/>
  <c r="G19" i="42" s="1"/>
  <c r="C16" i="42"/>
  <c r="E15" i="42"/>
  <c r="G15" i="42" s="1"/>
  <c r="E14" i="42"/>
  <c r="G14" i="42" s="1"/>
  <c r="E13" i="42"/>
  <c r="G13" i="42" s="1"/>
  <c r="C10" i="42"/>
  <c r="E9" i="42"/>
  <c r="G9" i="42" s="1"/>
  <c r="E8" i="42"/>
  <c r="G8" i="42" s="1"/>
  <c r="E7" i="42"/>
  <c r="G7" i="42" s="1"/>
  <c r="G10" i="42" l="1"/>
  <c r="C9" i="38"/>
  <c r="G9" i="38" s="1"/>
  <c r="E9" i="37"/>
  <c r="F9" i="37"/>
  <c r="O20" i="13"/>
  <c r="G22" i="42"/>
  <c r="H8" i="42"/>
  <c r="I8" i="42" s="1"/>
  <c r="J8" i="42" s="1"/>
  <c r="K8" i="42" s="1"/>
  <c r="L8" i="42" s="1"/>
  <c r="H20" i="42"/>
  <c r="I20" i="42" s="1"/>
  <c r="J20" i="42" s="1"/>
  <c r="K20" i="42" s="1"/>
  <c r="L20" i="42" s="1"/>
  <c r="H9" i="42"/>
  <c r="I9" i="42" s="1"/>
  <c r="J9" i="42" s="1"/>
  <c r="K9" i="42" s="1"/>
  <c r="L9" i="42" s="1"/>
  <c r="H21" i="42"/>
  <c r="I21" i="42" s="1"/>
  <c r="J21" i="42" s="1"/>
  <c r="K21" i="42" s="1"/>
  <c r="L21" i="42" s="1"/>
  <c r="H14" i="42"/>
  <c r="I14" i="42" s="1"/>
  <c r="J14" i="42" s="1"/>
  <c r="K14" i="42" s="1"/>
  <c r="L14" i="42" s="1"/>
  <c r="H15" i="42"/>
  <c r="I15" i="42" s="1"/>
  <c r="J15" i="42" s="1"/>
  <c r="K15" i="42" s="1"/>
  <c r="L15" i="42" s="1"/>
  <c r="N15" i="42"/>
  <c r="H19" i="42"/>
  <c r="G16" i="42"/>
  <c r="G24" i="42" s="1"/>
  <c r="H13" i="42"/>
  <c r="H7" i="42"/>
  <c r="E22" i="42"/>
  <c r="E10" i="42"/>
  <c r="E16" i="42"/>
  <c r="C9" i="39" l="1"/>
  <c r="G9" i="39" s="1"/>
  <c r="F9" i="38"/>
  <c r="E9" i="38"/>
  <c r="N9" i="42"/>
  <c r="N20" i="42"/>
  <c r="N21" i="42"/>
  <c r="N14" i="42"/>
  <c r="N8" i="42"/>
  <c r="I7" i="42"/>
  <c r="H10" i="42"/>
  <c r="H22" i="42"/>
  <c r="I19" i="42"/>
  <c r="H16" i="42"/>
  <c r="I13" i="42"/>
  <c r="E24" i="42"/>
  <c r="M24" i="42"/>
  <c r="F9" i="39" l="1"/>
  <c r="E9" i="39"/>
  <c r="J7" i="42"/>
  <c r="I10" i="42"/>
  <c r="I22" i="42"/>
  <c r="J19" i="42"/>
  <c r="I16" i="42"/>
  <c r="J13" i="42"/>
  <c r="H24" i="42"/>
  <c r="D10" i="1" s="1"/>
  <c r="C10" i="1"/>
  <c r="K7" i="42" l="1"/>
  <c r="J10" i="42"/>
  <c r="K19" i="42"/>
  <c r="J22" i="42"/>
  <c r="I24" i="42"/>
  <c r="E10" i="1" s="1"/>
  <c r="J16" i="42"/>
  <c r="K13" i="42"/>
  <c r="L7" i="42" l="1"/>
  <c r="L10" i="42" s="1"/>
  <c r="C23" i="31" s="1"/>
  <c r="K10" i="42"/>
  <c r="K22" i="42"/>
  <c r="L19" i="42"/>
  <c r="J24" i="42"/>
  <c r="F10" i="1" s="1"/>
  <c r="L13" i="42"/>
  <c r="L16" i="42" s="1"/>
  <c r="C24" i="31" s="1"/>
  <c r="K16" i="42"/>
  <c r="C54" i="20"/>
  <c r="E53" i="20"/>
  <c r="G53" i="20" s="1"/>
  <c r="H53" i="20" s="1"/>
  <c r="I53" i="20" s="1"/>
  <c r="J53" i="20" s="1"/>
  <c r="K53" i="20" s="1"/>
  <c r="L53" i="20" s="1"/>
  <c r="E52" i="20"/>
  <c r="G52" i="20" s="1"/>
  <c r="H52" i="20" s="1"/>
  <c r="I52" i="20" s="1"/>
  <c r="J52" i="20" s="1"/>
  <c r="K52" i="20" s="1"/>
  <c r="L52" i="20" s="1"/>
  <c r="E51" i="20"/>
  <c r="G51" i="20" s="1"/>
  <c r="H51" i="20" s="1"/>
  <c r="I51" i="20" s="1"/>
  <c r="J51" i="20" s="1"/>
  <c r="K51" i="20" s="1"/>
  <c r="L51" i="20" s="1"/>
  <c r="C47" i="20"/>
  <c r="L34" i="20"/>
  <c r="K34" i="20"/>
  <c r="J34" i="20"/>
  <c r="I34" i="20"/>
  <c r="H34" i="20"/>
  <c r="C34" i="20"/>
  <c r="E33" i="20"/>
  <c r="E32" i="20"/>
  <c r="E31" i="20"/>
  <c r="G31" i="20" s="1"/>
  <c r="L28" i="20"/>
  <c r="K28" i="20"/>
  <c r="J28" i="20"/>
  <c r="I28" i="20"/>
  <c r="H28" i="20"/>
  <c r="C28" i="20"/>
  <c r="E27" i="20"/>
  <c r="E26" i="20"/>
  <c r="G26" i="20" s="1"/>
  <c r="M26" i="20" s="1"/>
  <c r="E25" i="20"/>
  <c r="G25" i="20" s="1"/>
  <c r="L22" i="20"/>
  <c r="K22" i="20"/>
  <c r="J22" i="20"/>
  <c r="I22" i="20"/>
  <c r="H22" i="20"/>
  <c r="C22" i="20"/>
  <c r="E21" i="20"/>
  <c r="E20" i="20"/>
  <c r="E19" i="20"/>
  <c r="G19" i="20" s="1"/>
  <c r="L16" i="20"/>
  <c r="K16" i="20"/>
  <c r="J16" i="20"/>
  <c r="I16" i="20"/>
  <c r="H16" i="20"/>
  <c r="C16" i="20"/>
  <c r="E15" i="20"/>
  <c r="E14" i="20"/>
  <c r="G14" i="20" s="1"/>
  <c r="M14" i="20" s="1"/>
  <c r="E13" i="20"/>
  <c r="G13" i="20" s="1"/>
  <c r="L10" i="20"/>
  <c r="K10" i="20"/>
  <c r="J10" i="20"/>
  <c r="I10" i="20"/>
  <c r="H10" i="20"/>
  <c r="C10" i="20"/>
  <c r="E9" i="20"/>
  <c r="E8" i="20"/>
  <c r="E7" i="20"/>
  <c r="G7" i="20" s="1"/>
  <c r="C55" i="20" l="1"/>
  <c r="N10" i="42"/>
  <c r="N7" i="42"/>
  <c r="L22" i="42"/>
  <c r="N22" i="42" s="1"/>
  <c r="N19" i="42"/>
  <c r="G23" i="31"/>
  <c r="C23" i="37" s="1"/>
  <c r="N13" i="42"/>
  <c r="K24" i="42"/>
  <c r="G10" i="1" s="1"/>
  <c r="N16" i="42"/>
  <c r="C35" i="20"/>
  <c r="L35" i="20"/>
  <c r="G21" i="20"/>
  <c r="M21" i="20" s="1"/>
  <c r="K35" i="20"/>
  <c r="G27" i="20"/>
  <c r="M27" i="20" s="1"/>
  <c r="G32" i="20"/>
  <c r="M32" i="20" s="1"/>
  <c r="G9" i="20"/>
  <c r="M9" i="20" s="1"/>
  <c r="G8" i="20"/>
  <c r="H35" i="20"/>
  <c r="G15" i="20"/>
  <c r="G16" i="20" s="1"/>
  <c r="M16" i="20" s="1"/>
  <c r="G20" i="20"/>
  <c r="M20" i="20" s="1"/>
  <c r="G33" i="20"/>
  <c r="K54" i="20"/>
  <c r="J35" i="20"/>
  <c r="E16" i="20"/>
  <c r="E28" i="20"/>
  <c r="I35" i="20"/>
  <c r="G39" i="20"/>
  <c r="H39" i="20" s="1"/>
  <c r="I39" i="20" s="1"/>
  <c r="J39" i="20" s="1"/>
  <c r="K39" i="20" s="1"/>
  <c r="L39" i="20" s="1"/>
  <c r="M13" i="20"/>
  <c r="M25" i="20"/>
  <c r="M7" i="20"/>
  <c r="M19" i="20"/>
  <c r="M31" i="20"/>
  <c r="E10" i="20"/>
  <c r="E22" i="20"/>
  <c r="E34" i="20"/>
  <c r="E47" i="20"/>
  <c r="H54" i="20"/>
  <c r="E54" i="20"/>
  <c r="I54" i="20"/>
  <c r="E55" i="20" l="1"/>
  <c r="N24" i="42"/>
  <c r="C25" i="31"/>
  <c r="L24" i="42"/>
  <c r="H10" i="1" s="1"/>
  <c r="N10" i="1" s="1"/>
  <c r="G23" i="37"/>
  <c r="E23" i="37" s="1"/>
  <c r="E23" i="31"/>
  <c r="G28" i="20"/>
  <c r="M28" i="20" s="1"/>
  <c r="L47" i="20"/>
  <c r="L54" i="20"/>
  <c r="J47" i="20"/>
  <c r="G54" i="20"/>
  <c r="G34" i="20"/>
  <c r="M34" i="20" s="1"/>
  <c r="M15" i="20"/>
  <c r="G47" i="20"/>
  <c r="M53" i="20"/>
  <c r="K47" i="20"/>
  <c r="K55" i="20" s="1"/>
  <c r="K57" i="20" s="1"/>
  <c r="G8" i="1" s="1"/>
  <c r="G10" i="20"/>
  <c r="M10" i="20" s="1"/>
  <c r="J54" i="20"/>
  <c r="M39" i="20"/>
  <c r="G22" i="20"/>
  <c r="M22" i="20" s="1"/>
  <c r="M33" i="20"/>
  <c r="M8" i="20"/>
  <c r="I47" i="20"/>
  <c r="I55" i="20" s="1"/>
  <c r="M51" i="20"/>
  <c r="H47" i="20"/>
  <c r="H55" i="20" s="1"/>
  <c r="E35" i="20"/>
  <c r="M52" i="20"/>
  <c r="G55" i="20" l="1"/>
  <c r="J55" i="20"/>
  <c r="J57" i="20" s="1"/>
  <c r="F8" i="1" s="1"/>
  <c r="L55" i="20"/>
  <c r="C19" i="31" s="1"/>
  <c r="C26" i="31"/>
  <c r="C23" i="38"/>
  <c r="G23" i="38" s="1"/>
  <c r="E23" i="38" s="1"/>
  <c r="M54" i="20"/>
  <c r="H57" i="20"/>
  <c r="D8" i="1" s="1"/>
  <c r="M35" i="20"/>
  <c r="I57" i="20"/>
  <c r="E8" i="1" s="1"/>
  <c r="G35" i="20"/>
  <c r="M47" i="20"/>
  <c r="M55" i="20" s="1"/>
  <c r="E57" i="20"/>
  <c r="L57" i="20" l="1"/>
  <c r="H8" i="1" s="1"/>
  <c r="G57" i="20"/>
  <c r="C8" i="1" s="1"/>
  <c r="C23" i="39"/>
  <c r="G23" i="39" s="1"/>
  <c r="M57" i="20"/>
  <c r="K202" i="28"/>
  <c r="J202" i="28"/>
  <c r="I202" i="28"/>
  <c r="H202" i="28"/>
  <c r="G202" i="28"/>
  <c r="F202" i="28"/>
  <c r="L201" i="28"/>
  <c r="L200" i="28"/>
  <c r="L199" i="28"/>
  <c r="L198" i="28"/>
  <c r="L197" i="28"/>
  <c r="K196" i="28"/>
  <c r="J196" i="28"/>
  <c r="I196" i="28"/>
  <c r="H196" i="28"/>
  <c r="G196" i="28"/>
  <c r="F196" i="28"/>
  <c r="L195" i="28"/>
  <c r="L194" i="28"/>
  <c r="L193" i="28"/>
  <c r="L192" i="28"/>
  <c r="L191" i="28"/>
  <c r="U191" i="28" s="1"/>
  <c r="K190" i="28"/>
  <c r="J190" i="28"/>
  <c r="I190" i="28"/>
  <c r="H190" i="28"/>
  <c r="G190" i="28"/>
  <c r="F190" i="28"/>
  <c r="L189" i="28"/>
  <c r="L188" i="28"/>
  <c r="R188" i="28" s="1"/>
  <c r="L187" i="28"/>
  <c r="L186" i="28"/>
  <c r="L185" i="28"/>
  <c r="U185" i="28" s="1"/>
  <c r="K184" i="28"/>
  <c r="J184" i="28"/>
  <c r="I184" i="28"/>
  <c r="H184" i="28"/>
  <c r="G184" i="28"/>
  <c r="F184" i="28"/>
  <c r="L183" i="28"/>
  <c r="L182" i="28"/>
  <c r="R182" i="28" s="1"/>
  <c r="L181" i="28"/>
  <c r="L180" i="28"/>
  <c r="T180" i="28" s="1"/>
  <c r="L179" i="28"/>
  <c r="K178" i="28"/>
  <c r="J178" i="28"/>
  <c r="I178" i="28"/>
  <c r="H178" i="28"/>
  <c r="G178" i="28"/>
  <c r="F178" i="28"/>
  <c r="L177" i="28"/>
  <c r="L176" i="28"/>
  <c r="L175" i="28"/>
  <c r="L174" i="28"/>
  <c r="U174" i="28" s="1"/>
  <c r="V174" i="28" s="1"/>
  <c r="L173" i="28"/>
  <c r="U173" i="28" s="1"/>
  <c r="K168" i="28"/>
  <c r="J168" i="28"/>
  <c r="I168" i="28"/>
  <c r="H168" i="28"/>
  <c r="G168" i="28"/>
  <c r="F168" i="28"/>
  <c r="L167" i="28"/>
  <c r="L166" i="28"/>
  <c r="L165" i="28"/>
  <c r="L164" i="28"/>
  <c r="L163" i="28"/>
  <c r="K162" i="28"/>
  <c r="J162" i="28"/>
  <c r="I162" i="28"/>
  <c r="H162" i="28"/>
  <c r="G162" i="28"/>
  <c r="F162" i="28"/>
  <c r="L161" i="28"/>
  <c r="L160" i="28"/>
  <c r="L159" i="28"/>
  <c r="L158" i="28"/>
  <c r="L157" i="28"/>
  <c r="U157" i="28" s="1"/>
  <c r="K156" i="28"/>
  <c r="J156" i="28"/>
  <c r="I156" i="28"/>
  <c r="H156" i="28"/>
  <c r="G156" i="28"/>
  <c r="F156" i="28"/>
  <c r="L155" i="28"/>
  <c r="L154" i="28"/>
  <c r="L153" i="28"/>
  <c r="L152" i="28"/>
  <c r="L151" i="28"/>
  <c r="U151" i="28" s="1"/>
  <c r="K150" i="28"/>
  <c r="J150" i="28"/>
  <c r="I150" i="28"/>
  <c r="H150" i="28"/>
  <c r="G150" i="28"/>
  <c r="F150" i="28"/>
  <c r="L149" i="28"/>
  <c r="R149" i="28" s="1"/>
  <c r="L148" i="28"/>
  <c r="L147" i="28"/>
  <c r="L146" i="28"/>
  <c r="L145" i="28"/>
  <c r="K140" i="28"/>
  <c r="J140" i="28"/>
  <c r="I140" i="28"/>
  <c r="H140" i="28"/>
  <c r="G140" i="28"/>
  <c r="F140" i="28"/>
  <c r="L139" i="28"/>
  <c r="L138" i="28"/>
  <c r="L137" i="28"/>
  <c r="L136" i="28"/>
  <c r="L135" i="28"/>
  <c r="K134" i="28"/>
  <c r="J134" i="28"/>
  <c r="I134" i="28"/>
  <c r="H134" i="28"/>
  <c r="G134" i="28"/>
  <c r="F134" i="28"/>
  <c r="L133" i="28"/>
  <c r="L132" i="28"/>
  <c r="L131" i="28"/>
  <c r="L130" i="28"/>
  <c r="L129" i="28"/>
  <c r="U129" i="28" s="1"/>
  <c r="K128" i="28"/>
  <c r="J128" i="28"/>
  <c r="I128" i="28"/>
  <c r="H128" i="28"/>
  <c r="G128" i="28"/>
  <c r="F128" i="28"/>
  <c r="L127" i="28"/>
  <c r="M127" i="28" s="1"/>
  <c r="L126" i="28"/>
  <c r="M126" i="28" s="1"/>
  <c r="L125" i="28"/>
  <c r="M125" i="28" s="1"/>
  <c r="L124" i="28"/>
  <c r="M124" i="28" s="1"/>
  <c r="L123" i="28"/>
  <c r="U123" i="28" s="1"/>
  <c r="K118" i="28"/>
  <c r="J118" i="28"/>
  <c r="I118" i="28"/>
  <c r="H118" i="28"/>
  <c r="G118" i="28"/>
  <c r="F118" i="28"/>
  <c r="L117" i="28"/>
  <c r="L116" i="28"/>
  <c r="R116" i="28" s="1"/>
  <c r="L115" i="28"/>
  <c r="L114" i="28"/>
  <c r="L113" i="28"/>
  <c r="T113" i="28" s="1"/>
  <c r="K112" i="28"/>
  <c r="J112" i="28"/>
  <c r="I112" i="28"/>
  <c r="H112" i="28"/>
  <c r="G112" i="28"/>
  <c r="F112" i="28"/>
  <c r="L111" i="28"/>
  <c r="L110" i="28"/>
  <c r="R110" i="28" s="1"/>
  <c r="L109" i="28"/>
  <c r="L108" i="28"/>
  <c r="L107" i="28"/>
  <c r="U107" i="28" s="1"/>
  <c r="K106" i="28"/>
  <c r="J106" i="28"/>
  <c r="I106" i="28"/>
  <c r="H106" i="28"/>
  <c r="G106" i="28"/>
  <c r="F106" i="28"/>
  <c r="L105" i="28"/>
  <c r="L104" i="28"/>
  <c r="L103" i="28"/>
  <c r="L102" i="28"/>
  <c r="L101" i="28"/>
  <c r="U101" i="28" s="1"/>
  <c r="K100" i="28"/>
  <c r="J100" i="28"/>
  <c r="I100" i="28"/>
  <c r="H100" i="28"/>
  <c r="G100" i="28"/>
  <c r="F100" i="28"/>
  <c r="L99" i="28"/>
  <c r="L98" i="28"/>
  <c r="R98" i="28" s="1"/>
  <c r="L97" i="28"/>
  <c r="L96" i="28"/>
  <c r="L95" i="28"/>
  <c r="U95" i="28" s="1"/>
  <c r="K90" i="28"/>
  <c r="K92" i="28" s="1"/>
  <c r="J90" i="28"/>
  <c r="J92" i="28" s="1"/>
  <c r="I90" i="28"/>
  <c r="I92" i="28" s="1"/>
  <c r="H90" i="28"/>
  <c r="H92" i="28" s="1"/>
  <c r="G90" i="28"/>
  <c r="G92" i="28" s="1"/>
  <c r="F90" i="28"/>
  <c r="F92" i="28" s="1"/>
  <c r="L89" i="28"/>
  <c r="L88" i="28"/>
  <c r="T88" i="28" s="1"/>
  <c r="L87" i="28"/>
  <c r="L86" i="28"/>
  <c r="U86" i="28" s="1"/>
  <c r="V86" i="28" s="1"/>
  <c r="L85" i="28"/>
  <c r="U85" i="28" s="1"/>
  <c r="K71" i="28"/>
  <c r="J71" i="28"/>
  <c r="I71" i="28"/>
  <c r="H71" i="28"/>
  <c r="G71" i="28"/>
  <c r="F71" i="28"/>
  <c r="L70" i="28"/>
  <c r="L69" i="28"/>
  <c r="L68" i="28"/>
  <c r="L67" i="28"/>
  <c r="L66" i="28"/>
  <c r="K65" i="28"/>
  <c r="J65" i="28"/>
  <c r="I65" i="28"/>
  <c r="H65" i="28"/>
  <c r="G65" i="28"/>
  <c r="F65" i="28"/>
  <c r="L64" i="28"/>
  <c r="L63" i="28"/>
  <c r="L62" i="28"/>
  <c r="L61" i="28"/>
  <c r="L60" i="28"/>
  <c r="K47" i="28"/>
  <c r="J47" i="28"/>
  <c r="I47" i="28"/>
  <c r="H47" i="28"/>
  <c r="G47" i="28"/>
  <c r="F47" i="28"/>
  <c r="L46" i="28"/>
  <c r="L45" i="28"/>
  <c r="L44" i="28"/>
  <c r="L43" i="28"/>
  <c r="L42" i="28"/>
  <c r="K41" i="28"/>
  <c r="J41" i="28"/>
  <c r="I41" i="28"/>
  <c r="H41" i="28"/>
  <c r="G41" i="28"/>
  <c r="F41" i="28"/>
  <c r="L40" i="28"/>
  <c r="L39" i="28"/>
  <c r="L38" i="28"/>
  <c r="L37" i="28"/>
  <c r="U37" i="28" s="1"/>
  <c r="V37" i="28" s="1"/>
  <c r="L36" i="28"/>
  <c r="K35" i="28"/>
  <c r="J35" i="28"/>
  <c r="J72" i="28" s="1"/>
  <c r="I35" i="28"/>
  <c r="H35" i="28"/>
  <c r="H72" i="28" s="1"/>
  <c r="G35" i="28"/>
  <c r="G72" i="28" s="1"/>
  <c r="F35" i="28"/>
  <c r="L34" i="28"/>
  <c r="L33" i="28"/>
  <c r="L32" i="28"/>
  <c r="L31" i="28"/>
  <c r="U31" i="28" s="1"/>
  <c r="V31" i="28" s="1"/>
  <c r="L30" i="28"/>
  <c r="K26" i="28"/>
  <c r="J26" i="28"/>
  <c r="I26" i="28"/>
  <c r="H26" i="28"/>
  <c r="G26" i="28"/>
  <c r="F26" i="28"/>
  <c r="L25" i="28"/>
  <c r="L24" i="28"/>
  <c r="R24" i="28" s="1"/>
  <c r="L23" i="28"/>
  <c r="L22" i="28"/>
  <c r="U22" i="28" s="1"/>
  <c r="V22" i="28" s="1"/>
  <c r="L21" i="28"/>
  <c r="U21" i="28" s="1"/>
  <c r="K20" i="28"/>
  <c r="J20" i="28"/>
  <c r="I20" i="28"/>
  <c r="H20" i="28"/>
  <c r="G20" i="28"/>
  <c r="F20" i="28"/>
  <c r="L19" i="28"/>
  <c r="L18" i="28"/>
  <c r="R18" i="28" s="1"/>
  <c r="L17" i="28"/>
  <c r="L16" i="28"/>
  <c r="L15" i="28"/>
  <c r="U15" i="28" s="1"/>
  <c r="K14" i="28"/>
  <c r="J14" i="28"/>
  <c r="I14" i="28"/>
  <c r="H14" i="28"/>
  <c r="G14" i="28"/>
  <c r="F14" i="28"/>
  <c r="L13" i="28"/>
  <c r="L12" i="28"/>
  <c r="L11" i="28"/>
  <c r="U11" i="28" s="1"/>
  <c r="V11" i="28" s="1"/>
  <c r="L10" i="28"/>
  <c r="U10" i="28" s="1"/>
  <c r="V10" i="28" s="1"/>
  <c r="L9" i="28"/>
  <c r="U9" i="28" s="1"/>
  <c r="G25" i="31"/>
  <c r="C25" i="37" s="1"/>
  <c r="G24" i="31"/>
  <c r="C24" i="37" s="1"/>
  <c r="C26" i="37" s="1"/>
  <c r="R197" i="28" l="1"/>
  <c r="T197" i="28"/>
  <c r="V191" i="28"/>
  <c r="U196" i="28"/>
  <c r="V196" i="28" s="1"/>
  <c r="U190" i="28"/>
  <c r="V190" i="28" s="1"/>
  <c r="V185" i="28"/>
  <c r="V180" i="28"/>
  <c r="T184" i="28"/>
  <c r="R179" i="28"/>
  <c r="U179" i="28"/>
  <c r="U178" i="28"/>
  <c r="V173" i="28"/>
  <c r="V157" i="28"/>
  <c r="U162" i="28"/>
  <c r="V162" i="28" s="1"/>
  <c r="V151" i="28"/>
  <c r="U156" i="28"/>
  <c r="V156" i="28" s="1"/>
  <c r="R145" i="28"/>
  <c r="U145" i="28"/>
  <c r="R135" i="28"/>
  <c r="U135" i="28"/>
  <c r="U134" i="28"/>
  <c r="V134" i="28" s="1"/>
  <c r="V129" i="28"/>
  <c r="V123" i="28"/>
  <c r="U128" i="28"/>
  <c r="V113" i="28"/>
  <c r="T118" i="28"/>
  <c r="U112" i="28"/>
  <c r="V112" i="28" s="1"/>
  <c r="V107" i="28"/>
  <c r="U106" i="28"/>
  <c r="V106" i="28" s="1"/>
  <c r="V101" i="28"/>
  <c r="U100" i="28"/>
  <c r="V95" i="28"/>
  <c r="V85" i="28"/>
  <c r="R87" i="28"/>
  <c r="U87" i="28"/>
  <c r="V87" i="28" s="1"/>
  <c r="T90" i="28"/>
  <c r="V88" i="28"/>
  <c r="R60" i="28"/>
  <c r="U60" i="28"/>
  <c r="R42" i="28"/>
  <c r="T42" i="28"/>
  <c r="R36" i="28"/>
  <c r="U36" i="28"/>
  <c r="R30" i="28"/>
  <c r="U30" i="28"/>
  <c r="U26" i="28"/>
  <c r="V26" i="28" s="1"/>
  <c r="V21" i="28"/>
  <c r="V15" i="28"/>
  <c r="U20" i="28"/>
  <c r="V20" i="28" s="1"/>
  <c r="R12" i="28"/>
  <c r="T12" i="28"/>
  <c r="U14" i="28"/>
  <c r="V9" i="28"/>
  <c r="I72" i="28"/>
  <c r="F204" i="28"/>
  <c r="G204" i="28"/>
  <c r="K72" i="28"/>
  <c r="H204" i="28"/>
  <c r="I204" i="28"/>
  <c r="J204" i="28"/>
  <c r="F72" i="28"/>
  <c r="K204" i="28"/>
  <c r="M9" i="28"/>
  <c r="R9" i="28"/>
  <c r="M13" i="28"/>
  <c r="R13" i="28"/>
  <c r="M16" i="28"/>
  <c r="R16" i="28"/>
  <c r="M23" i="28"/>
  <c r="R23" i="28"/>
  <c r="M33" i="28"/>
  <c r="R33" i="28"/>
  <c r="M40" i="28"/>
  <c r="R40" i="28"/>
  <c r="M43" i="28"/>
  <c r="R43" i="28"/>
  <c r="M62" i="28"/>
  <c r="R62" i="28"/>
  <c r="M69" i="28"/>
  <c r="R129" i="28"/>
  <c r="R69" i="28"/>
  <c r="M85" i="28"/>
  <c r="R85" i="28"/>
  <c r="M89" i="28"/>
  <c r="R89" i="28"/>
  <c r="M96" i="28"/>
  <c r="R96" i="28"/>
  <c r="M103" i="28"/>
  <c r="R103" i="28"/>
  <c r="M113" i="28"/>
  <c r="R113" i="28"/>
  <c r="M117" i="28"/>
  <c r="R117" i="28"/>
  <c r="M131" i="28"/>
  <c r="R131" i="28"/>
  <c r="M138" i="28"/>
  <c r="R138" i="28"/>
  <c r="M152" i="28"/>
  <c r="R152" i="28"/>
  <c r="M159" i="28"/>
  <c r="R159" i="28"/>
  <c r="M166" i="28"/>
  <c r="R166" i="28"/>
  <c r="M173" i="28"/>
  <c r="R173" i="28"/>
  <c r="M177" i="28"/>
  <c r="R177" i="28"/>
  <c r="M180" i="28"/>
  <c r="R180" i="28"/>
  <c r="M187" i="28"/>
  <c r="R187" i="28"/>
  <c r="M194" i="28"/>
  <c r="R194" i="28"/>
  <c r="M201" i="28"/>
  <c r="R201" i="28"/>
  <c r="M15" i="28"/>
  <c r="R15" i="28"/>
  <c r="M32" i="28"/>
  <c r="R32" i="28"/>
  <c r="M68" i="28"/>
  <c r="R68" i="28"/>
  <c r="M99" i="28"/>
  <c r="R99" i="28"/>
  <c r="M102" i="28"/>
  <c r="R102" i="28"/>
  <c r="M130" i="28"/>
  <c r="R130" i="28"/>
  <c r="M148" i="28"/>
  <c r="R148" i="28"/>
  <c r="M151" i="28"/>
  <c r="R151" i="28"/>
  <c r="M176" i="28"/>
  <c r="R176" i="28"/>
  <c r="M183" i="28"/>
  <c r="R183" i="28"/>
  <c r="M186" i="28"/>
  <c r="R186" i="28"/>
  <c r="M193" i="28"/>
  <c r="R193" i="28"/>
  <c r="M200" i="28"/>
  <c r="R200" i="28"/>
  <c r="M10" i="28"/>
  <c r="R10" i="28"/>
  <c r="M17" i="28"/>
  <c r="R17" i="28"/>
  <c r="M34" i="28"/>
  <c r="R34" i="28"/>
  <c r="M37" i="28"/>
  <c r="R37" i="28"/>
  <c r="M44" i="28"/>
  <c r="R44" i="28"/>
  <c r="M63" i="28"/>
  <c r="R63" i="28"/>
  <c r="R123" i="28"/>
  <c r="R126" i="28"/>
  <c r="R66" i="28"/>
  <c r="M70" i="28"/>
  <c r="R70" i="28"/>
  <c r="M86" i="28"/>
  <c r="R86" i="28"/>
  <c r="M97" i="28"/>
  <c r="R97" i="28"/>
  <c r="M104" i="28"/>
  <c r="R104" i="28"/>
  <c r="M107" i="28"/>
  <c r="R107" i="28"/>
  <c r="M111" i="28"/>
  <c r="R111" i="28"/>
  <c r="M114" i="28"/>
  <c r="R114" i="28"/>
  <c r="M132" i="28"/>
  <c r="R132" i="28"/>
  <c r="M139" i="28"/>
  <c r="R139" i="28"/>
  <c r="M146" i="28"/>
  <c r="R146" i="28"/>
  <c r="M153" i="28"/>
  <c r="R153" i="28"/>
  <c r="M160" i="28"/>
  <c r="R160" i="28"/>
  <c r="M163" i="28"/>
  <c r="R163" i="28"/>
  <c r="M167" i="28"/>
  <c r="R167" i="28"/>
  <c r="M174" i="28"/>
  <c r="R174" i="28"/>
  <c r="M181" i="28"/>
  <c r="R181" i="28"/>
  <c r="M191" i="28"/>
  <c r="R191" i="28"/>
  <c r="M195" i="28"/>
  <c r="R195" i="28"/>
  <c r="M198" i="28"/>
  <c r="R198" i="28"/>
  <c r="M19" i="28"/>
  <c r="R19" i="28"/>
  <c r="M22" i="28"/>
  <c r="R22" i="28"/>
  <c r="M39" i="28"/>
  <c r="R39" i="28"/>
  <c r="M46" i="28"/>
  <c r="R46" i="28"/>
  <c r="M61" i="28"/>
  <c r="R61" i="28"/>
  <c r="M88" i="28"/>
  <c r="R88" i="28"/>
  <c r="M95" i="28"/>
  <c r="R95" i="28"/>
  <c r="M109" i="28"/>
  <c r="R109" i="28"/>
  <c r="M137" i="28"/>
  <c r="R137" i="28"/>
  <c r="M155" i="28"/>
  <c r="R155" i="28"/>
  <c r="M158" i="28"/>
  <c r="R158" i="28"/>
  <c r="M165" i="28"/>
  <c r="R165" i="28"/>
  <c r="M11" i="28"/>
  <c r="R11" i="28"/>
  <c r="M21" i="28"/>
  <c r="R21" i="28"/>
  <c r="M25" i="28"/>
  <c r="R25" i="28"/>
  <c r="M31" i="28"/>
  <c r="R31" i="28"/>
  <c r="M38" i="28"/>
  <c r="R38" i="28"/>
  <c r="M45" i="28"/>
  <c r="R45" i="28"/>
  <c r="M64" i="28"/>
  <c r="R124" i="28"/>
  <c r="R64" i="28"/>
  <c r="M67" i="28"/>
  <c r="R67" i="28"/>
  <c r="R127" i="28"/>
  <c r="M101" i="28"/>
  <c r="R101" i="28"/>
  <c r="M105" i="28"/>
  <c r="R105" i="28"/>
  <c r="M108" i="28"/>
  <c r="R108" i="28"/>
  <c r="M115" i="28"/>
  <c r="R115" i="28"/>
  <c r="M133" i="28"/>
  <c r="R133" i="28"/>
  <c r="M136" i="28"/>
  <c r="R136" i="28"/>
  <c r="M147" i="28"/>
  <c r="R147" i="28"/>
  <c r="M154" i="28"/>
  <c r="R154" i="28"/>
  <c r="M157" i="28"/>
  <c r="R157" i="28"/>
  <c r="M161" i="28"/>
  <c r="R161" i="28"/>
  <c r="M164" i="28"/>
  <c r="R164" i="28"/>
  <c r="M175" i="28"/>
  <c r="R175" i="28"/>
  <c r="M185" i="28"/>
  <c r="R185" i="28"/>
  <c r="M189" i="28"/>
  <c r="R189" i="28"/>
  <c r="M192" i="28"/>
  <c r="R192" i="28"/>
  <c r="M199" i="28"/>
  <c r="R199" i="28"/>
  <c r="F142" i="28"/>
  <c r="G142" i="28"/>
  <c r="G26" i="31"/>
  <c r="E23" i="39"/>
  <c r="J142" i="28"/>
  <c r="K142" i="28"/>
  <c r="G25" i="37"/>
  <c r="E25" i="37" s="1"/>
  <c r="E25" i="31"/>
  <c r="G24" i="37"/>
  <c r="E24" i="31"/>
  <c r="H142" i="28"/>
  <c r="I142" i="28"/>
  <c r="M188" i="28"/>
  <c r="M179" i="28"/>
  <c r="L35" i="28"/>
  <c r="H170" i="28"/>
  <c r="I27" i="28"/>
  <c r="M149" i="28"/>
  <c r="J27" i="28"/>
  <c r="F120" i="28"/>
  <c r="F27" i="28"/>
  <c r="M182" i="28"/>
  <c r="L20" i="28"/>
  <c r="G27" i="28"/>
  <c r="H120" i="28"/>
  <c r="L112" i="28"/>
  <c r="L90" i="28"/>
  <c r="L92" i="28" s="1"/>
  <c r="I120" i="28"/>
  <c r="L100" i="28"/>
  <c r="L106" i="28"/>
  <c r="I170" i="28"/>
  <c r="H27" i="28"/>
  <c r="G120" i="28"/>
  <c r="L41" i="28"/>
  <c r="L118" i="28"/>
  <c r="F170" i="28"/>
  <c r="K27" i="28"/>
  <c r="L47" i="28"/>
  <c r="J120" i="28"/>
  <c r="L128" i="28"/>
  <c r="L150" i="28"/>
  <c r="G170" i="28"/>
  <c r="L202" i="28"/>
  <c r="L14" i="28"/>
  <c r="L65" i="28"/>
  <c r="R125" i="28" s="1"/>
  <c r="K120" i="28"/>
  <c r="M145" i="28"/>
  <c r="L184" i="28"/>
  <c r="M197" i="28"/>
  <c r="M202" i="28" s="1"/>
  <c r="L71" i="28"/>
  <c r="L134" i="28"/>
  <c r="L26" i="28"/>
  <c r="L140" i="28"/>
  <c r="J170" i="28"/>
  <c r="K170" i="28"/>
  <c r="L190" i="28"/>
  <c r="L196" i="28"/>
  <c r="M12" i="28"/>
  <c r="M18" i="28"/>
  <c r="M24" i="28"/>
  <c r="M30" i="28"/>
  <c r="M36" i="28"/>
  <c r="M42" i="28"/>
  <c r="M60" i="28"/>
  <c r="M66" i="28"/>
  <c r="M87" i="28"/>
  <c r="M98" i="28"/>
  <c r="M110" i="28"/>
  <c r="M116" i="28"/>
  <c r="M123" i="28"/>
  <c r="M128" i="28" s="1"/>
  <c r="M129" i="28"/>
  <c r="M135" i="28"/>
  <c r="L178" i="28"/>
  <c r="L156" i="28"/>
  <c r="L162" i="28"/>
  <c r="L168" i="28"/>
  <c r="M178" i="28" l="1"/>
  <c r="M112" i="28"/>
  <c r="M35" i="28"/>
  <c r="M26" i="28"/>
  <c r="U27" i="28"/>
  <c r="V197" i="28"/>
  <c r="T202" i="28"/>
  <c r="V202" i="28" s="1"/>
  <c r="L204" i="28"/>
  <c r="U184" i="28"/>
  <c r="V184" i="28" s="1"/>
  <c r="V179" i="28"/>
  <c r="V178" i="28"/>
  <c r="V145" i="28"/>
  <c r="U150" i="28"/>
  <c r="V135" i="28"/>
  <c r="U140" i="28"/>
  <c r="V140" i="28" s="1"/>
  <c r="V128" i="28"/>
  <c r="M118" i="28"/>
  <c r="T120" i="28"/>
  <c r="V118" i="28"/>
  <c r="M100" i="28"/>
  <c r="V100" i="28"/>
  <c r="U120" i="28"/>
  <c r="T92" i="28"/>
  <c r="U90" i="28"/>
  <c r="U92" i="28" s="1"/>
  <c r="U65" i="28"/>
  <c r="V65" i="28" s="1"/>
  <c r="V60" i="28"/>
  <c r="T47" i="28"/>
  <c r="V42" i="28"/>
  <c r="M41" i="28"/>
  <c r="U41" i="28"/>
  <c r="V41" i="28" s="1"/>
  <c r="V36" i="28"/>
  <c r="U35" i="28"/>
  <c r="V30" i="28"/>
  <c r="M20" i="28"/>
  <c r="V12" i="28"/>
  <c r="T14" i="28"/>
  <c r="M14" i="28"/>
  <c r="M162" i="28"/>
  <c r="M106" i="28"/>
  <c r="M156" i="28"/>
  <c r="M168" i="28"/>
  <c r="L72" i="28"/>
  <c r="M71" i="28"/>
  <c r="M140" i="28"/>
  <c r="M65" i="28"/>
  <c r="M190" i="28"/>
  <c r="M196" i="28"/>
  <c r="M134" i="28"/>
  <c r="M90" i="28"/>
  <c r="M92" i="28" s="1"/>
  <c r="M47" i="28"/>
  <c r="K206" i="28"/>
  <c r="H206" i="28"/>
  <c r="G206" i="28"/>
  <c r="F206" i="28"/>
  <c r="J206" i="28"/>
  <c r="I206" i="28"/>
  <c r="E26" i="31"/>
  <c r="C24" i="38"/>
  <c r="G26" i="37"/>
  <c r="E24" i="37"/>
  <c r="E26" i="37" s="1"/>
  <c r="C25" i="38"/>
  <c r="G25" i="38" s="1"/>
  <c r="C25" i="39" s="1"/>
  <c r="G25" i="39" s="1"/>
  <c r="E25" i="39" s="1"/>
  <c r="M150" i="28"/>
  <c r="L142" i="28"/>
  <c r="M184" i="28"/>
  <c r="R184" i="28"/>
  <c r="L120" i="28"/>
  <c r="R140" i="28"/>
  <c r="R90" i="28"/>
  <c r="R92" i="28" s="1"/>
  <c r="R14" i="28"/>
  <c r="L27" i="28"/>
  <c r="R41" i="28"/>
  <c r="R156" i="28"/>
  <c r="R26" i="28"/>
  <c r="R106" i="28"/>
  <c r="R20" i="28"/>
  <c r="R150" i="28"/>
  <c r="R35" i="28"/>
  <c r="R202" i="28"/>
  <c r="R196" i="28"/>
  <c r="R162" i="28"/>
  <c r="R65" i="28"/>
  <c r="R128" i="28" s="1"/>
  <c r="R71" i="28"/>
  <c r="R47" i="28"/>
  <c r="R168" i="28"/>
  <c r="R112" i="28"/>
  <c r="R118" i="28"/>
  <c r="R190" i="28"/>
  <c r="R100" i="28"/>
  <c r="R178" i="28"/>
  <c r="L170" i="28"/>
  <c r="V120" i="28" l="1"/>
  <c r="T204" i="28"/>
  <c r="M120" i="28"/>
  <c r="U142" i="28"/>
  <c r="V142" i="28" s="1"/>
  <c r="U204" i="28"/>
  <c r="M27" i="28"/>
  <c r="M142" i="28"/>
  <c r="M204" i="28"/>
  <c r="M170" i="28"/>
  <c r="V150" i="28"/>
  <c r="U170" i="28"/>
  <c r="V170" i="28" s="1"/>
  <c r="V90" i="28"/>
  <c r="V92" i="28"/>
  <c r="T72" i="28"/>
  <c r="V47" i="28"/>
  <c r="U72" i="28"/>
  <c r="V35" i="28"/>
  <c r="T27" i="28"/>
  <c r="V14" i="28"/>
  <c r="R72" i="28"/>
  <c r="M72" i="28"/>
  <c r="R204" i="28"/>
  <c r="R120" i="28"/>
  <c r="L206" i="28"/>
  <c r="E25" i="38"/>
  <c r="G24" i="38"/>
  <c r="C26" i="38"/>
  <c r="R27" i="28"/>
  <c r="R170" i="28"/>
  <c r="V204" i="28" l="1"/>
  <c r="M206" i="28"/>
  <c r="V72" i="28"/>
  <c r="U206" i="28"/>
  <c r="T206" i="28"/>
  <c r="V27" i="28"/>
  <c r="R134" i="28"/>
  <c r="R142" i="28" s="1"/>
  <c r="R206" i="28" s="1"/>
  <c r="G26" i="38"/>
  <c r="C24" i="39"/>
  <c r="E24" i="38"/>
  <c r="E26" i="38" s="1"/>
  <c r="L15" i="1"/>
  <c r="K15" i="1"/>
  <c r="J15" i="1"/>
  <c r="M208" i="28" l="1"/>
  <c r="V206" i="28"/>
  <c r="G24" i="39"/>
  <c r="C26" i="39"/>
  <c r="K24" i="6"/>
  <c r="L24" i="6" s="1"/>
  <c r="M24" i="6" s="1"/>
  <c r="K23" i="6"/>
  <c r="L23" i="6" s="1"/>
  <c r="M23" i="6" s="1"/>
  <c r="K21" i="6"/>
  <c r="L21" i="6" s="1"/>
  <c r="M21" i="6" s="1"/>
  <c r="K13" i="6"/>
  <c r="K12" i="6"/>
  <c r="L12" i="6" s="1"/>
  <c r="M12" i="6" s="1"/>
  <c r="E24" i="39" l="1"/>
  <c r="E26" i="39" s="1"/>
  <c r="G26" i="39"/>
  <c r="L13" i="6"/>
  <c r="M13" i="6" s="1"/>
  <c r="K14" i="6"/>
  <c r="L14" i="6" s="1"/>
  <c r="M14" i="6" s="1"/>
  <c r="M28" i="6" l="1"/>
  <c r="K28" i="6"/>
  <c r="C52" i="13" l="1"/>
  <c r="C47" i="13"/>
  <c r="C45" i="13"/>
  <c r="C55" i="13"/>
  <c r="C53" i="13"/>
  <c r="M10" i="25"/>
  <c r="U10" i="25" s="1"/>
  <c r="M11" i="25"/>
  <c r="N11" i="25" l="1"/>
  <c r="S11" i="25"/>
  <c r="N10" i="25"/>
  <c r="S10" i="25"/>
  <c r="V10" i="25"/>
  <c r="W10" i="25" s="1"/>
  <c r="U11" i="25"/>
  <c r="C54" i="13"/>
  <c r="C51" i="13"/>
  <c r="C44" i="13"/>
  <c r="C46" i="13"/>
  <c r="N45" i="13" l="1"/>
  <c r="N55" i="13"/>
  <c r="N46" i="13"/>
  <c r="N53" i="13"/>
  <c r="N54" i="13"/>
  <c r="N47" i="13"/>
  <c r="N52" i="13"/>
  <c r="M45" i="13"/>
  <c r="M47" i="13"/>
  <c r="M55" i="13"/>
  <c r="M53" i="13"/>
  <c r="D54" i="13"/>
  <c r="M46" i="13"/>
  <c r="M52" i="13"/>
  <c r="W11" i="25"/>
  <c r="C56" i="13"/>
  <c r="M54" i="13"/>
  <c r="K54" i="13"/>
  <c r="J54" i="13"/>
  <c r="E54" i="13"/>
  <c r="L54" i="13"/>
  <c r="I54" i="13"/>
  <c r="C48" i="13"/>
  <c r="E46" i="13"/>
  <c r="K46" i="13"/>
  <c r="I46" i="13"/>
  <c r="J46" i="13"/>
  <c r="L46" i="13"/>
  <c r="D46" i="13"/>
  <c r="D52" i="13"/>
  <c r="J52" i="13"/>
  <c r="K52" i="13"/>
  <c r="E52" i="13"/>
  <c r="L52" i="13"/>
  <c r="I52" i="13"/>
  <c r="J53" i="13"/>
  <c r="K53" i="13"/>
  <c r="L53" i="13"/>
  <c r="D53" i="13"/>
  <c r="I53" i="13"/>
  <c r="E53" i="13"/>
  <c r="J55" i="13"/>
  <c r="K55" i="13"/>
  <c r="I55" i="13"/>
  <c r="L55" i="13"/>
  <c r="D55" i="13"/>
  <c r="E55" i="13"/>
  <c r="J47" i="13"/>
  <c r="L47" i="13"/>
  <c r="K47" i="13"/>
  <c r="I47" i="13"/>
  <c r="D47" i="13"/>
  <c r="E47" i="13"/>
  <c r="K45" i="13"/>
  <c r="L45" i="13"/>
  <c r="E45" i="13"/>
  <c r="I45" i="13"/>
  <c r="D45" i="13"/>
  <c r="J45" i="13"/>
  <c r="H35" i="6"/>
  <c r="H48" i="13" l="1"/>
  <c r="N44" i="13"/>
  <c r="N48" i="13" s="1"/>
  <c r="O52" i="13"/>
  <c r="O46" i="13"/>
  <c r="O47" i="13"/>
  <c r="O55" i="13"/>
  <c r="O54" i="13"/>
  <c r="N51" i="13"/>
  <c r="N56" i="13" s="1"/>
  <c r="H56" i="13"/>
  <c r="O53" i="13"/>
  <c r="O45" i="13"/>
  <c r="M51" i="13"/>
  <c r="M44" i="13"/>
  <c r="G56" i="13"/>
  <c r="K51" i="13"/>
  <c r="K56" i="13" s="1"/>
  <c r="E51" i="13"/>
  <c r="I51" i="13"/>
  <c r="I56" i="13" s="1"/>
  <c r="J51" i="13"/>
  <c r="J56" i="13" s="1"/>
  <c r="D51" i="13"/>
  <c r="L51" i="13"/>
  <c r="L56" i="13" s="1"/>
  <c r="D44" i="13"/>
  <c r="J44" i="13"/>
  <c r="J48" i="13" s="1"/>
  <c r="E44" i="13"/>
  <c r="K44" i="13"/>
  <c r="K48" i="13" s="1"/>
  <c r="G48" i="13"/>
  <c r="L44" i="13"/>
  <c r="L48" i="13" s="1"/>
  <c r="I44" i="13"/>
  <c r="I48" i="13" s="1"/>
  <c r="O51" i="13" l="1"/>
  <c r="O44" i="13"/>
  <c r="D56" i="13"/>
  <c r="C14" i="31"/>
  <c r="D48" i="13"/>
  <c r="C13" i="31"/>
  <c r="G13" i="31" s="1"/>
  <c r="E56" i="13"/>
  <c r="M56" i="13"/>
  <c r="E48" i="13"/>
  <c r="M48" i="13"/>
  <c r="C31" i="13"/>
  <c r="E13" i="31" l="1"/>
  <c r="F13" i="31"/>
  <c r="C38" i="13"/>
  <c r="C13" i="37"/>
  <c r="G13" i="37" s="1"/>
  <c r="O56" i="13"/>
  <c r="O48" i="13"/>
  <c r="C27" i="13"/>
  <c r="C28" i="13" s="1"/>
  <c r="N27" i="13" l="1"/>
  <c r="N28" i="13" s="1"/>
  <c r="N33" i="13"/>
  <c r="N40" i="13"/>
  <c r="N39" i="13"/>
  <c r="N32" i="13"/>
  <c r="N31" i="13"/>
  <c r="N34" i="13"/>
  <c r="M31" i="13"/>
  <c r="M27" i="13"/>
  <c r="M40" i="13"/>
  <c r="M39" i="13"/>
  <c r="M33" i="13"/>
  <c r="M32" i="13"/>
  <c r="M34" i="13"/>
  <c r="F13" i="37"/>
  <c r="E13" i="37"/>
  <c r="C13" i="38"/>
  <c r="G13" i="38" s="1"/>
  <c r="I31" i="13"/>
  <c r="L31" i="13"/>
  <c r="J31" i="13"/>
  <c r="D31" i="13"/>
  <c r="K31" i="13"/>
  <c r="E31" i="13"/>
  <c r="K39" i="13"/>
  <c r="J39" i="13"/>
  <c r="E39" i="13"/>
  <c r="L39" i="13"/>
  <c r="I39" i="13"/>
  <c r="I33" i="13"/>
  <c r="J33" i="13"/>
  <c r="L33" i="13"/>
  <c r="K33" i="13"/>
  <c r="E33" i="13"/>
  <c r="I34" i="13"/>
  <c r="J34" i="13"/>
  <c r="K34" i="13"/>
  <c r="L34" i="13"/>
  <c r="E34" i="13"/>
  <c r="E40" i="13"/>
  <c r="J40" i="13"/>
  <c r="L40" i="13"/>
  <c r="K40" i="13"/>
  <c r="I40" i="13"/>
  <c r="O39" i="13" l="1"/>
  <c r="O34" i="13"/>
  <c r="N38" i="13"/>
  <c r="N41" i="13" s="1"/>
  <c r="O40" i="13"/>
  <c r="O31" i="13"/>
  <c r="O33" i="13"/>
  <c r="M38" i="13"/>
  <c r="N35" i="13"/>
  <c r="F13" i="38"/>
  <c r="E13" i="38"/>
  <c r="I38" i="13"/>
  <c r="I41" i="13" s="1"/>
  <c r="K38" i="13"/>
  <c r="K41" i="13" s="1"/>
  <c r="D38" i="13"/>
  <c r="L38" i="13"/>
  <c r="L41" i="13" s="1"/>
  <c r="G41" i="13"/>
  <c r="J38" i="13"/>
  <c r="J41" i="13" s="1"/>
  <c r="E38" i="13"/>
  <c r="E41" i="13" s="1"/>
  <c r="C13" i="39"/>
  <c r="G13" i="39" s="1"/>
  <c r="G28" i="13"/>
  <c r="J27" i="13"/>
  <c r="J28" i="13" s="1"/>
  <c r="E27" i="13"/>
  <c r="D27" i="13"/>
  <c r="L27" i="13"/>
  <c r="L28" i="13" s="1"/>
  <c r="I27" i="13"/>
  <c r="I28" i="13" s="1"/>
  <c r="H28" i="13"/>
  <c r="K27" i="13"/>
  <c r="K28" i="13" s="1"/>
  <c r="M12" i="25"/>
  <c r="V12" i="25" s="1"/>
  <c r="W12" i="25" s="1"/>
  <c r="N12" i="25" l="1"/>
  <c r="S12" i="25"/>
  <c r="O27" i="13"/>
  <c r="O38" i="13"/>
  <c r="H41" i="13"/>
  <c r="C12" i="31"/>
  <c r="F13" i="39"/>
  <c r="E13" i="39"/>
  <c r="C10" i="31"/>
  <c r="D28" i="13"/>
  <c r="M41" i="13"/>
  <c r="M28" i="13"/>
  <c r="E28" i="13"/>
  <c r="G12" i="31" l="1"/>
  <c r="E12" i="31" s="1"/>
  <c r="G10" i="31"/>
  <c r="O41" i="13"/>
  <c r="C32" i="13"/>
  <c r="C33" i="13"/>
  <c r="D33" i="13"/>
  <c r="I32" i="13"/>
  <c r="J32" i="13"/>
  <c r="J35" i="13" s="1"/>
  <c r="K32" i="13"/>
  <c r="K35" i="13" s="1"/>
  <c r="L32" i="13"/>
  <c r="L35" i="13" s="1"/>
  <c r="H35" i="13"/>
  <c r="E32" i="13"/>
  <c r="G35" i="13"/>
  <c r="D32" i="13"/>
  <c r="C40" i="13"/>
  <c r="D40" i="13"/>
  <c r="D41" i="13"/>
  <c r="O28" i="13"/>
  <c r="C39" i="13"/>
  <c r="D39" i="13"/>
  <c r="C34" i="13"/>
  <c r="D34" i="13"/>
  <c r="I35" i="13" l="1"/>
  <c r="O32" i="13"/>
  <c r="F12" i="31"/>
  <c r="C12" i="37"/>
  <c r="G12" i="37" s="1"/>
  <c r="F12" i="37" s="1"/>
  <c r="E10" i="31"/>
  <c r="F10" i="31"/>
  <c r="C10" i="37"/>
  <c r="G10" i="37" s="1"/>
  <c r="C11" i="31"/>
  <c r="D35" i="13"/>
  <c r="M35" i="13"/>
  <c r="E35" i="13"/>
  <c r="C35" i="13"/>
  <c r="C41" i="13"/>
  <c r="C12" i="38" l="1"/>
  <c r="E12" i="37"/>
  <c r="C10" i="38"/>
  <c r="G10" i="38" s="1"/>
  <c r="C10" i="39" s="1"/>
  <c r="G10" i="39" s="1"/>
  <c r="F10" i="37"/>
  <c r="E10" i="37"/>
  <c r="G11" i="31"/>
  <c r="O35" i="13"/>
  <c r="F10" i="38" l="1"/>
  <c r="E10" i="38"/>
  <c r="C11" i="37"/>
  <c r="G11" i="37" s="1"/>
  <c r="E11" i="31"/>
  <c r="F11" i="31"/>
  <c r="F10" i="39"/>
  <c r="E10" i="39"/>
  <c r="C11" i="38" l="1"/>
  <c r="G11" i="38" s="1"/>
  <c r="F11" i="38" s="1"/>
  <c r="F11" i="37"/>
  <c r="E11" i="37"/>
  <c r="E11" i="38" l="1"/>
  <c r="C11" i="39"/>
  <c r="G11" i="39" s="1"/>
  <c r="E11" i="39" s="1"/>
  <c r="O7" i="28"/>
  <c r="L7" i="28"/>
  <c r="Q55" i="28" l="1"/>
  <c r="Q51" i="28"/>
  <c r="Q49" i="28"/>
  <c r="Q54" i="28"/>
  <c r="Q48" i="28"/>
  <c r="Q57" i="28"/>
  <c r="Q58" i="28"/>
  <c r="Q56" i="28"/>
  <c r="Q50" i="28"/>
  <c r="Q52" i="28"/>
  <c r="F11" i="39"/>
  <c r="Q76" i="28"/>
  <c r="Q77" i="28"/>
  <c r="Q79" i="28"/>
  <c r="Q75" i="28"/>
  <c r="Q78" i="28"/>
  <c r="Q186" i="28"/>
  <c r="Q182" i="28"/>
  <c r="Q66" i="28"/>
  <c r="Q116" i="28"/>
  <c r="Q180" i="28"/>
  <c r="Q86" i="28"/>
  <c r="Q36" i="28"/>
  <c r="Q159" i="28"/>
  <c r="Q12" i="28"/>
  <c r="Q129" i="28"/>
  <c r="Q18" i="28"/>
  <c r="Q153" i="28"/>
  <c r="Q135" i="28"/>
  <c r="Q115" i="28"/>
  <c r="Q96" i="28"/>
  <c r="Q197" i="28"/>
  <c r="Q60" i="28"/>
  <c r="Q149" i="28"/>
  <c r="Q61" i="28"/>
  <c r="Q165" i="28"/>
  <c r="Q98" i="28"/>
  <c r="Q24" i="28"/>
  <c r="Q173" i="28"/>
  <c r="Q105" i="28"/>
  <c r="Q187" i="28"/>
  <c r="Q145" i="28"/>
  <c r="Q154" i="28"/>
  <c r="Q174" i="28"/>
  <c r="Q179" i="28"/>
  <c r="Q113" i="28"/>
  <c r="Q25" i="28"/>
  <c r="Q108" i="28"/>
  <c r="Q37" i="28"/>
  <c r="Q124" i="28"/>
  <c r="Q123" i="28"/>
  <c r="Q139" i="28"/>
  <c r="Q191" i="28"/>
  <c r="Q30" i="28"/>
  <c r="Q152" i="28"/>
  <c r="Q136" i="28"/>
  <c r="Q188" i="28"/>
  <c r="Q158" i="28"/>
  <c r="Q42" i="28"/>
  <c r="Q164" i="28"/>
  <c r="Q16" i="28"/>
  <c r="Q70" i="28"/>
  <c r="Q95" i="28"/>
  <c r="Q146" i="28"/>
  <c r="Q127" i="28"/>
  <c r="Q97" i="28"/>
  <c r="Q22" i="28"/>
  <c r="Q19" i="28"/>
  <c r="Q103" i="28"/>
  <c r="Q34" i="28"/>
  <c r="Q44" i="28"/>
  <c r="Q62" i="28"/>
  <c r="Q32" i="28"/>
  <c r="Q17" i="28"/>
  <c r="Q89" i="28"/>
  <c r="Q137" i="28"/>
  <c r="Q199" i="28"/>
  <c r="Q193" i="28"/>
  <c r="Q177" i="28"/>
  <c r="Q67" i="28"/>
  <c r="Q163" i="28"/>
  <c r="Q189" i="28"/>
  <c r="Q147" i="28"/>
  <c r="Q175" i="28"/>
  <c r="Q111" i="28"/>
  <c r="Q38" i="28"/>
  <c r="Q107" i="28"/>
  <c r="Q176" i="28"/>
  <c r="Q101" i="28"/>
  <c r="Q10" i="28"/>
  <c r="Q13" i="28"/>
  <c r="Q104" i="28"/>
  <c r="Q192" i="28"/>
  <c r="Q138" i="28"/>
  <c r="Q109" i="28"/>
  <c r="Q68" i="28"/>
  <c r="Q160" i="28"/>
  <c r="Q102" i="28"/>
  <c r="Q46" i="28"/>
  <c r="Q87" i="28"/>
  <c r="Q85" i="28"/>
  <c r="Q40" i="28"/>
  <c r="Q88" i="28"/>
  <c r="Q201" i="28"/>
  <c r="Q64" i="28"/>
  <c r="Q148" i="28"/>
  <c r="Q161" i="28"/>
  <c r="Q185" i="28"/>
  <c r="Q69" i="28"/>
  <c r="Q167" i="28"/>
  <c r="Q155" i="28"/>
  <c r="Q157" i="28"/>
  <c r="Q133" i="28"/>
  <c r="Q195" i="28"/>
  <c r="Q63" i="28"/>
  <c r="Q200" i="28"/>
  <c r="Q166" i="28"/>
  <c r="Q9" i="28"/>
  <c r="Q126" i="28"/>
  <c r="Q110" i="28"/>
  <c r="Q33" i="28"/>
  <c r="Q125" i="28"/>
  <c r="Q132" i="28"/>
  <c r="Q181" i="28"/>
  <c r="Q114" i="28"/>
  <c r="Q45" i="28"/>
  <c r="Q15" i="28"/>
  <c r="Q117" i="28"/>
  <c r="Q31" i="28"/>
  <c r="Q151" i="28"/>
  <c r="Q39" i="28"/>
  <c r="Q99" i="28"/>
  <c r="Q21" i="28"/>
  <c r="Q198" i="28"/>
  <c r="Q183" i="28"/>
  <c r="Q131" i="28"/>
  <c r="Q194" i="28"/>
  <c r="Q130" i="28"/>
  <c r="Q11" i="28"/>
  <c r="Q43" i="28"/>
  <c r="Q23" i="28"/>
  <c r="G19" i="31"/>
  <c r="E19" i="31" s="1"/>
  <c r="Q53" i="28" l="1"/>
  <c r="Q59" i="28"/>
  <c r="Q190" i="28"/>
  <c r="Q80" i="28"/>
  <c r="Q82" i="28" s="1"/>
  <c r="Q168" i="28"/>
  <c r="Q90" i="28"/>
  <c r="Q92" i="28" s="1"/>
  <c r="Q196" i="28"/>
  <c r="Q128" i="28"/>
  <c r="Q47" i="28"/>
  <c r="Q178" i="28"/>
  <c r="Q150" i="28"/>
  <c r="Q140" i="28"/>
  <c r="Q41" i="28"/>
  <c r="Q156" i="28"/>
  <c r="Q112" i="28"/>
  <c r="Q202" i="28"/>
  <c r="Q162" i="28"/>
  <c r="Q35" i="28"/>
  <c r="Q100" i="28"/>
  <c r="Q134" i="28"/>
  <c r="Q71" i="28"/>
  <c r="Q20" i="28"/>
  <c r="Q118" i="28"/>
  <c r="Q65" i="28"/>
  <c r="Q26" i="28"/>
  <c r="Q14" i="28"/>
  <c r="Q106" i="28"/>
  <c r="Q184" i="28"/>
  <c r="C19" i="37"/>
  <c r="G19" i="37" s="1"/>
  <c r="E19" i="37" s="1"/>
  <c r="G18" i="31"/>
  <c r="E18" i="31" s="1"/>
  <c r="C20" i="31"/>
  <c r="Q204" i="28" l="1"/>
  <c r="Q72" i="28"/>
  <c r="Q142" i="28"/>
  <c r="Q170" i="28"/>
  <c r="Q27" i="28"/>
  <c r="Q120" i="28"/>
  <c r="C19" i="38"/>
  <c r="G19" i="38" s="1"/>
  <c r="C18" i="37"/>
  <c r="Q206" i="28" l="1"/>
  <c r="C19" i="39"/>
  <c r="G19" i="39" s="1"/>
  <c r="E19" i="39" s="1"/>
  <c r="E19" i="38"/>
  <c r="G18" i="37"/>
  <c r="C20" i="37"/>
  <c r="C18" i="38" l="1"/>
  <c r="G18" i="38" s="1"/>
  <c r="E18" i="38" s="1"/>
  <c r="E20" i="38" s="1"/>
  <c r="E18" i="37"/>
  <c r="E20" i="37" s="1"/>
  <c r="G20" i="37"/>
  <c r="F20" i="37"/>
  <c r="M20" i="25"/>
  <c r="F8" i="13" s="1"/>
  <c r="M13" i="25"/>
  <c r="U13" i="25" s="1"/>
  <c r="W13" i="25" l="1"/>
  <c r="U14" i="25"/>
  <c r="U28" i="25" s="1"/>
  <c r="U208" i="25" s="1"/>
  <c r="N13" i="25"/>
  <c r="S13" i="25"/>
  <c r="C8" i="13"/>
  <c r="S20" i="25"/>
  <c r="G20" i="38"/>
  <c r="C20" i="38"/>
  <c r="C18" i="39"/>
  <c r="G18" i="39" s="1"/>
  <c r="E18" i="39" s="1"/>
  <c r="R66" i="25"/>
  <c r="F20" i="38"/>
  <c r="C15" i="13"/>
  <c r="C17" i="13"/>
  <c r="C13" i="13"/>
  <c r="N20" i="25"/>
  <c r="G8" i="13" s="1"/>
  <c r="H8" i="13" s="1"/>
  <c r="N26" i="25"/>
  <c r="G9" i="13" s="1"/>
  <c r="H9" i="13" s="1"/>
  <c r="M26" i="25"/>
  <c r="F9" i="13" s="1"/>
  <c r="C9" i="13" l="1"/>
  <c r="S26" i="25"/>
  <c r="N9" i="13"/>
  <c r="N8" i="13"/>
  <c r="K20" i="13"/>
  <c r="C14" i="13"/>
  <c r="M8" i="13"/>
  <c r="M9" i="13"/>
  <c r="C20" i="39"/>
  <c r="G20" i="39"/>
  <c r="E20" i="39"/>
  <c r="D17" i="13"/>
  <c r="E17" i="13"/>
  <c r="D14" i="13"/>
  <c r="E14" i="13"/>
  <c r="E15" i="13"/>
  <c r="D15" i="13"/>
  <c r="D8" i="13"/>
  <c r="E8" i="13"/>
  <c r="C16" i="13"/>
  <c r="E9" i="13"/>
  <c r="D9" i="13"/>
  <c r="C20" i="13" l="1"/>
  <c r="E16" i="13"/>
  <c r="D16" i="13"/>
  <c r="D13" i="13"/>
  <c r="E13" i="13"/>
  <c r="E20" i="13" l="1"/>
  <c r="C8" i="31"/>
  <c r="D20" i="13"/>
  <c r="M7" i="25" l="1"/>
  <c r="P7" i="25" s="1"/>
  <c r="R52" i="25" l="1"/>
  <c r="R57" i="25"/>
  <c r="R49" i="25"/>
  <c r="R90" i="25"/>
  <c r="R141" i="25"/>
  <c r="R183" i="25"/>
  <c r="R41" i="25"/>
  <c r="R32" i="25"/>
  <c r="R47" i="25"/>
  <c r="R34" i="25"/>
  <c r="R133" i="25"/>
  <c r="R154" i="25"/>
  <c r="R201" i="25"/>
  <c r="R176" i="25"/>
  <c r="R131" i="25"/>
  <c r="R177" i="25"/>
  <c r="R111" i="25"/>
  <c r="R109" i="25"/>
  <c r="R37" i="25"/>
  <c r="R188" i="25"/>
  <c r="R115" i="25"/>
  <c r="R126" i="25"/>
  <c r="R185" i="25"/>
  <c r="R69" i="25"/>
  <c r="R79" i="25"/>
  <c r="R116" i="25"/>
  <c r="R166" i="25"/>
  <c r="R203" i="25"/>
  <c r="R104" i="25"/>
  <c r="R196" i="25"/>
  <c r="R16" i="25"/>
  <c r="R24" i="25"/>
  <c r="R23" i="25"/>
  <c r="R18" i="25"/>
  <c r="R59" i="25"/>
  <c r="R125" i="25"/>
  <c r="R40" i="25"/>
  <c r="R89" i="25"/>
  <c r="R181" i="25"/>
  <c r="R179" i="25"/>
  <c r="R178" i="25"/>
  <c r="R137" i="25"/>
  <c r="R139" i="25"/>
  <c r="R169" i="25"/>
  <c r="R149" i="25"/>
  <c r="R189" i="25"/>
  <c r="R150" i="25"/>
  <c r="R148" i="25"/>
  <c r="R160" i="25"/>
  <c r="R103" i="25"/>
  <c r="R10" i="25"/>
  <c r="R51" i="25"/>
  <c r="R43" i="25"/>
  <c r="R165" i="25"/>
  <c r="R39" i="25"/>
  <c r="R77" i="25"/>
  <c r="R70" i="25"/>
  <c r="R194" i="25"/>
  <c r="R100" i="25"/>
  <c r="R159" i="25"/>
  <c r="R138" i="25"/>
  <c r="R38" i="25"/>
  <c r="R135" i="25"/>
  <c r="R195" i="25"/>
  <c r="R67" i="25"/>
  <c r="R105" i="25"/>
  <c r="R197" i="25"/>
  <c r="R17" i="25"/>
  <c r="R25" i="25"/>
  <c r="R56" i="25"/>
  <c r="R58" i="25"/>
  <c r="R55" i="25"/>
  <c r="R45" i="25"/>
  <c r="R190" i="25"/>
  <c r="R71" i="25"/>
  <c r="R35" i="25"/>
  <c r="R46" i="25"/>
  <c r="R153" i="25"/>
  <c r="R129" i="25"/>
  <c r="R167" i="25"/>
  <c r="R31" i="25"/>
  <c r="R199" i="25"/>
  <c r="R140" i="25"/>
  <c r="R155" i="25"/>
  <c r="R78" i="25"/>
  <c r="R175" i="25"/>
  <c r="R162" i="25"/>
  <c r="R200" i="25"/>
  <c r="R193" i="25"/>
  <c r="R184" i="25"/>
  <c r="R101" i="25"/>
  <c r="R202" i="25"/>
  <c r="R128" i="25"/>
  <c r="R151" i="25"/>
  <c r="R112" i="25"/>
  <c r="R81" i="25"/>
  <c r="R163" i="25"/>
  <c r="R168" i="25"/>
  <c r="R113" i="25"/>
  <c r="R117" i="25"/>
  <c r="R88" i="25"/>
  <c r="R11" i="25"/>
  <c r="R50" i="25"/>
  <c r="R33" i="25"/>
  <c r="R87" i="25"/>
  <c r="R134" i="25"/>
  <c r="R98" i="25"/>
  <c r="R161" i="25"/>
  <c r="R127" i="25"/>
  <c r="R182" i="25"/>
  <c r="R132" i="25"/>
  <c r="R147" i="25"/>
  <c r="R191" i="25"/>
  <c r="R80" i="25"/>
  <c r="R99" i="25"/>
  <c r="R22" i="25"/>
  <c r="R12" i="25"/>
  <c r="R53" i="25"/>
  <c r="R118" i="25"/>
  <c r="R44" i="25"/>
  <c r="R110" i="25"/>
  <c r="R106" i="25"/>
  <c r="R119" i="25"/>
  <c r="R156" i="25"/>
  <c r="R68" i="25"/>
  <c r="R107" i="25"/>
  <c r="R157" i="25"/>
  <c r="R187" i="25"/>
  <c r="R97" i="25"/>
  <c r="R91" i="25"/>
  <c r="R19" i="25"/>
  <c r="R21" i="25"/>
  <c r="R13" i="25"/>
  <c r="R15" i="25"/>
  <c r="F12" i="22"/>
  <c r="D12" i="22"/>
  <c r="R102" i="25" l="1"/>
  <c r="R192" i="25"/>
  <c r="R180" i="25"/>
  <c r="R204" i="25"/>
  <c r="R142" i="25"/>
  <c r="R114" i="25"/>
  <c r="R72" i="25"/>
  <c r="R158" i="25"/>
  <c r="R108" i="25"/>
  <c r="R36" i="25"/>
  <c r="R54" i="25"/>
  <c r="R136" i="25"/>
  <c r="R48" i="25"/>
  <c r="R120" i="25"/>
  <c r="R152" i="25"/>
  <c r="R60" i="25"/>
  <c r="R164" i="25"/>
  <c r="R82" i="25"/>
  <c r="R84" i="25" s="1"/>
  <c r="R130" i="25"/>
  <c r="R170" i="25"/>
  <c r="R20" i="25"/>
  <c r="R92" i="25"/>
  <c r="R94" i="25" s="1"/>
  <c r="R198" i="25"/>
  <c r="R26" i="25"/>
  <c r="R186" i="25"/>
  <c r="R42" i="25"/>
  <c r="M9" i="25"/>
  <c r="S9" i="25" s="1"/>
  <c r="R206" i="25" l="1"/>
  <c r="R122" i="25"/>
  <c r="R74" i="25"/>
  <c r="R144" i="25"/>
  <c r="R172" i="25"/>
  <c r="V9" i="25"/>
  <c r="W9" i="25" s="1"/>
  <c r="N9" i="25"/>
  <c r="M14" i="25"/>
  <c r="S14" i="25" l="1"/>
  <c r="F7" i="13"/>
  <c r="F10" i="13" s="1"/>
  <c r="F58" i="13" s="1"/>
  <c r="V14" i="25"/>
  <c r="W14" i="25" s="1"/>
  <c r="M28" i="25"/>
  <c r="M208" i="25" s="1"/>
  <c r="R9" i="25"/>
  <c r="N14" i="25"/>
  <c r="G7" i="13" s="1"/>
  <c r="H7" i="13" s="1"/>
  <c r="C7" i="13" l="1"/>
  <c r="S28" i="25"/>
  <c r="S208" i="25" s="1"/>
  <c r="V28" i="25"/>
  <c r="V208" i="25" s="1"/>
  <c r="W208" i="25" s="1"/>
  <c r="N28" i="25"/>
  <c r="R14" i="25"/>
  <c r="R28" i="25" s="1"/>
  <c r="R208" i="25" s="1"/>
  <c r="N208" i="25" l="1"/>
  <c r="N7" i="13"/>
  <c r="N10" i="13" s="1"/>
  <c r="W28" i="25"/>
  <c r="D7" i="13"/>
  <c r="M7" i="13"/>
  <c r="E7" i="13"/>
  <c r="J7" i="13"/>
  <c r="K7" i="13"/>
  <c r="I7" i="13"/>
  <c r="L7" i="13"/>
  <c r="N210" i="25" l="1"/>
  <c r="N58" i="13"/>
  <c r="I9" i="1" s="1"/>
  <c r="I11" i="1" s="1"/>
  <c r="O7" i="13"/>
  <c r="M10" i="13"/>
  <c r="M58" i="13" s="1"/>
  <c r="I15" i="1" l="1"/>
  <c r="I13" i="1"/>
  <c r="H9" i="1"/>
  <c r="G14" i="31"/>
  <c r="H10" i="6"/>
  <c r="E14" i="31" l="1"/>
  <c r="F14" i="31"/>
  <c r="C14" i="37"/>
  <c r="G14" i="37" s="1"/>
  <c r="F14" i="37" l="1"/>
  <c r="E14" i="37"/>
  <c r="C14" i="38"/>
  <c r="G14" i="38" s="1"/>
  <c r="G8" i="31"/>
  <c r="N8" i="1"/>
  <c r="E8" i="31" l="1"/>
  <c r="F8" i="31"/>
  <c r="E14" i="38"/>
  <c r="F14" i="38"/>
  <c r="C14" i="39"/>
  <c r="G14" i="39" s="1"/>
  <c r="C8" i="37"/>
  <c r="G8" i="37" s="1"/>
  <c r="F8" i="37" l="1"/>
  <c r="E8" i="37"/>
  <c r="F14" i="39"/>
  <c r="E14" i="39"/>
  <c r="C8" i="38"/>
  <c r="G8" i="38" s="1"/>
  <c r="G10" i="6"/>
  <c r="C6" i="1" l="1"/>
  <c r="E8" i="38"/>
  <c r="F8" i="38"/>
  <c r="C8" i="39"/>
  <c r="G8" i="39" s="1"/>
  <c r="G12" i="38"/>
  <c r="E12" i="38" l="1"/>
  <c r="F12" i="38"/>
  <c r="F8" i="39"/>
  <c r="E8" i="39"/>
  <c r="N6" i="1"/>
  <c r="C12" i="39"/>
  <c r="G12" i="39" s="1"/>
  <c r="F12" i="39" l="1"/>
  <c r="E12" i="39"/>
  <c r="C10" i="13"/>
  <c r="C58" i="13" s="1"/>
  <c r="L8" i="13"/>
  <c r="L9" i="13"/>
  <c r="J9" i="13"/>
  <c r="I9" i="13" l="1"/>
  <c r="K9" i="13"/>
  <c r="L10" i="13"/>
  <c r="L58" i="13" s="1"/>
  <c r="I8" i="13"/>
  <c r="K8" i="13"/>
  <c r="G10" i="13"/>
  <c r="G58" i="13" s="1"/>
  <c r="J8" i="13"/>
  <c r="O8" i="13" l="1"/>
  <c r="O9" i="13"/>
  <c r="G9" i="1"/>
  <c r="G11" i="1" s="1"/>
  <c r="G13" i="1" s="1"/>
  <c r="D58" i="13"/>
  <c r="D10" i="13"/>
  <c r="C7" i="31"/>
  <c r="E10" i="13"/>
  <c r="E58" i="13" s="1"/>
  <c r="H10" i="13"/>
  <c r="H58" i="13" s="1"/>
  <c r="K10" i="13"/>
  <c r="K58" i="13" s="1"/>
  <c r="J10" i="13"/>
  <c r="J58" i="13" s="1"/>
  <c r="I10" i="13"/>
  <c r="I58" i="13" s="1"/>
  <c r="E9" i="1" l="1"/>
  <c r="E11" i="1" s="1"/>
  <c r="E13" i="1" s="1"/>
  <c r="F9" i="1"/>
  <c r="F11" i="1" s="1"/>
  <c r="F13" i="1" s="1"/>
  <c r="D9" i="1"/>
  <c r="D11" i="1" s="1"/>
  <c r="D13" i="1" s="1"/>
  <c r="G15" i="1"/>
  <c r="G23" i="1"/>
  <c r="C9" i="1"/>
  <c r="O10" i="13"/>
  <c r="O58" i="13" s="1"/>
  <c r="G7" i="31"/>
  <c r="H11" i="1"/>
  <c r="H13" i="1" s="1"/>
  <c r="F7" i="31" l="1"/>
  <c r="E7" i="31"/>
  <c r="F15" i="1"/>
  <c r="H15" i="1"/>
  <c r="E23" i="1"/>
  <c r="C7" i="37"/>
  <c r="H23" i="1"/>
  <c r="C15" i="31"/>
  <c r="C28" i="31" s="1"/>
  <c r="E15" i="1" l="1"/>
  <c r="F23" i="1"/>
  <c r="D23" i="1"/>
  <c r="D15" i="1"/>
  <c r="C15" i="37"/>
  <c r="C28" i="37" s="1"/>
  <c r="G7" i="37"/>
  <c r="F7" i="37" l="1"/>
  <c r="F15" i="37" s="1"/>
  <c r="E7" i="37"/>
  <c r="E15" i="37" s="1"/>
  <c r="C7" i="38"/>
  <c r="G15" i="37"/>
  <c r="G28" i="37" s="1"/>
  <c r="F28" i="37" l="1"/>
  <c r="E28" i="37"/>
  <c r="G7" i="38"/>
  <c r="C15" i="38"/>
  <c r="C28" i="38" s="1"/>
  <c r="J18" i="1" l="1"/>
  <c r="K18" i="1"/>
  <c r="F7" i="38"/>
  <c r="F15" i="38" s="1"/>
  <c r="E7" i="38"/>
  <c r="E15" i="38" s="1"/>
  <c r="C7" i="39"/>
  <c r="G15" i="38"/>
  <c r="G28" i="38" s="1"/>
  <c r="N18" i="1" l="1"/>
  <c r="E28" i="38"/>
  <c r="F28" i="38"/>
  <c r="C15" i="39"/>
  <c r="C28" i="39" s="1"/>
  <c r="G7" i="39"/>
  <c r="K19" i="1" l="1"/>
  <c r="L19" i="1"/>
  <c r="F7" i="39"/>
  <c r="F15" i="39" s="1"/>
  <c r="E7" i="39"/>
  <c r="E15" i="39" s="1"/>
  <c r="G15" i="39"/>
  <c r="G28" i="39" s="1"/>
  <c r="N19" i="1" l="1"/>
  <c r="F28" i="39"/>
  <c r="E28" i="39"/>
  <c r="L20" i="1" l="1"/>
  <c r="L21" i="1" s="1"/>
  <c r="L23" i="1" s="1"/>
  <c r="M20" i="1"/>
  <c r="M21" i="1" s="1"/>
  <c r="M23" i="1" s="1"/>
  <c r="K21" i="1"/>
  <c r="K23" i="1" s="1"/>
  <c r="N20" i="1" l="1"/>
  <c r="N9" i="1" l="1"/>
  <c r="E15" i="31" l="1"/>
  <c r="F15" i="31"/>
  <c r="G15" i="31" l="1"/>
  <c r="G20" i="31"/>
  <c r="E20" i="31"/>
  <c r="E28" i="31" s="1"/>
  <c r="F20" i="31"/>
  <c r="I17" i="1" l="1"/>
  <c r="G28" i="31"/>
  <c r="F28" i="31"/>
  <c r="I21" i="1" l="1"/>
  <c r="I23" i="1" s="1"/>
  <c r="J17" i="1"/>
  <c r="J21" i="1" l="1"/>
  <c r="J23" i="1" s="1"/>
  <c r="N17" i="1"/>
  <c r="N21" i="1" l="1"/>
  <c r="G26" i="6"/>
  <c r="H26" i="6"/>
  <c r="C7" i="1" l="1"/>
  <c r="C11" i="1" s="1"/>
  <c r="G28" i="6"/>
  <c r="H28" i="6" s="1"/>
  <c r="N7" i="1" l="1"/>
  <c r="C13" i="1"/>
  <c r="C15" i="1"/>
  <c r="C23" i="1"/>
  <c r="N23" i="1" s="1"/>
  <c r="N13" i="1" l="1"/>
  <c r="N11" i="1"/>
  <c r="N15" i="1"/>
</calcChain>
</file>

<file path=xl/sharedStrings.xml><?xml version="1.0" encoding="utf-8"?>
<sst xmlns="http://schemas.openxmlformats.org/spreadsheetml/2006/main" count="1578" uniqueCount="474">
  <si>
    <t>Attachment 5 - BenefitsCal Price Proposal Schedules</t>
  </si>
  <si>
    <t>Schedule 1</t>
  </si>
  <si>
    <t>BenefitsCal Price Summary by SFY</t>
  </si>
  <si>
    <t>** DO NOT MODIFY THE FIELDS ON THIS TAB BESIDES THE ASSUMPTIONS TABLE **</t>
  </si>
  <si>
    <t>CalSAWS BenefitsCal
Overall Price Total</t>
  </si>
  <si>
    <t>SFY 2025/26</t>
  </si>
  <si>
    <t>SFY 2026/27</t>
  </si>
  <si>
    <t>SFY 2027/28</t>
  </si>
  <si>
    <t>SFY 2028/29</t>
  </si>
  <si>
    <t>SFY 2029/30</t>
  </si>
  <si>
    <t>SFY 2030/31</t>
  </si>
  <si>
    <t>SFY 2031/32</t>
  </si>
  <si>
    <t>SFY 2032/33</t>
  </si>
  <si>
    <t>SFY 2033/34</t>
  </si>
  <si>
    <t>SFY 2034/35</t>
  </si>
  <si>
    <t>SFY 2035/36</t>
  </si>
  <si>
    <t>BenefitsCal 
Maximum Price</t>
  </si>
  <si>
    <t>BenefitsCal Transition-In Deliverables</t>
  </si>
  <si>
    <t>BenefitsCal Base Deliverables</t>
  </si>
  <si>
    <t>BenefitsCal Software Price</t>
  </si>
  <si>
    <t>BenefitsCal Services: March 2026 - July 2031</t>
  </si>
  <si>
    <t>BenefitsCal Other Price</t>
  </si>
  <si>
    <t>BenefitsCal 6-Month Transition-In + Initial 5-Year and 5-Month Contract Term Price Subtotal</t>
  </si>
  <si>
    <t>BenefitsCal Initial 5-Year and 5-Month Contract Term Price Excluding Deliverables Paid During the Transition-In Period Subtotal</t>
  </si>
  <si>
    <t>BenefitsCal Initial 5-Year and 5-Month Contract Term Price Subtotal</t>
  </si>
  <si>
    <t>BenefitsCal Optional Extension Year 1: August 2031 - July 2032</t>
  </si>
  <si>
    <t>BenefitsCal Optional Extension Year 2: August 2032 - July 2033</t>
  </si>
  <si>
    <t>BenefitsCal Optional Extension Year 3: August 2033 - July 2034</t>
  </si>
  <si>
    <t>BenefitsCal Optional Extension Year 4: August 2034 - July 2035</t>
  </si>
  <si>
    <t>BenefitsCal Four 1-Year Optional Extensions Price Subtotal</t>
  </si>
  <si>
    <t>BenefitsCal Maximum Price Including Four 1-Year Optional Extensions</t>
  </si>
  <si>
    <t>ONLY UPDATE THE ASSUMPTIONS TABLE ON THIS TAB.</t>
  </si>
  <si>
    <t>Assumptions</t>
  </si>
  <si>
    <t>During contract negotiations, if it is determined BenefitsCal intends to proceed with paid media, Deloitte and its subcontractors will purchase media in accordance with the approved Marketing and Public Communications Plan on behalf of CalSAWS and invoice CalSAWS for all media spend. 
•         Budget for paid media is not included in the initial contract submission and will require separate negotiation between Deloitte and CalSAWS. 
•         Deloitte will serve as the “billing party” for Google and Meta whereby Deloitte will be permissioned to access BenefitsCal’s Google Ads, Meta, and YouTube accounts for purposes of flighting and monitoring these campaigns. As the “billing party” Deloitte will be responsible for payment to Meta and Google for all media purchases for these campaigns. Deloitte will invoice CalSAWS for the monthly spend inclusive of administrative/billing fees associated with purchasing media at the end of the month (e.g., Deloitte will invoice CalSAWS on or after November 1, 2025 for campaign spend on Meta and Google from October 1 - 31, 2025). 
•         For channels purchased by Deloitte’s subcontractors (e.g., Hulu, out-of-home, broadcast TV, sponsorships, in-store signage) invoices for monthly spend will be inclusive of the buyer’s placement fees and Deloitte’s administrative/billing fees associated with purchasing the media. Deloitte will invoice CalSAWS for planned spend on these channels monthly up to 30 days in advance (e.g., Deloitte will invoice CalSAWS on September 1, 2025 for campaign spend to run October 1 – 31, 2025). 
•         Due to the nature of media purchasing, monthly planned spend may differ from actual spend based on factors such as availability of inventory, the negotiation of better rates, or the budget allocations in the approved Marketing and Public Communications Plan.  As a result, actual media spend may be less than the planned spend, but it will not exceed the total agreed upon media budget for the campaigns (inclusive of fees). Deloitte will reconcile all media purchases within 90 days of the conclusion of a paid campaign/s to determine actual media spend. If the invoiced planned spend total is more than the actual spend, Deloitte will issue a credit to the State for the difference. 
•         Deloitte has a conflict check structure in place to maintain proper safeguards around the media partners that we recommend or purchase from for you. If one of our affiliate organizations has an audit or similar restricted relationship with a media entity, we will work with you to identify channels and/or media entities that will help you reach your target audiences while avoiding any potential conflict.</t>
  </si>
  <si>
    <t xml:space="preserve">The Consortium will provide all required AWS resources in a timely manner to effectively support the CalSAWS environment.
</t>
  </si>
  <si>
    <t xml:space="preserve">In accordance with BenefitsCal Agreement, Section 19.21, Force Majeure:  In the event Deloitte is delayed in its performance under this Agreement through any act or omission of Consortium or its vendors, Consortium and Deloitte shall meet and confer in good faith to negotiate reasonable schedule and price adjustments. </t>
  </si>
  <si>
    <t xml:space="preserve">Deloitte and the Consortium will agree to discuss and negotiate all final terms and conditions upon award selection, which include but are not limited to any materially substantive terms in the RFP and its related attachments, exhibits, and references.                             </t>
  </si>
  <si>
    <t xml:space="preserve">The Consortium shall obtain all consents necessary from third parties required for Deloitte to perform its obligations as described in our response. We assume that the third parties will provide the required information and access in a timely manner.                              </t>
  </si>
  <si>
    <t xml:space="preserve">Any other existing and planned Consortium initiatives, which are not defined to be within the scope of the project, will be managed by the Consortium in a manner which does not adversely affect the overall project timeline.                   </t>
  </si>
  <si>
    <t xml:space="preserve">The Consortium will limit sensitive information, such as PII, PHI, trade secrets and other information that it considers sensitive or highly confidential, it provides to Deloitte (or otherwise makes available to Deloitte) to only that which is reasonably necessary to allow Deloitte to provide the Services. Deloitte will provide the Consortium with a list of Deloitte personnel who are authorized to receive or have access to the Consortium sensitive information. Such list may be updated as needed. Any disclosure of sensitive information by the Consortium to Deloitte will utilize levels of information security and data encryption appropriate to maintain security of Client sensitive information being accessed by or transferred to Deloitte, and as required by applicable information protection laws.                   </t>
  </si>
  <si>
    <t xml:space="preserve">The Consortium will develop a mutually agreeable set of data management controls specifying the processes, procedures, and methods that will be used by the parties for the secure transfer, access, and exchange management of Client sensitive information pertinent to the Services, intended to safeguard the confidentiality and security of the sensitive information. The Consortium will train its relevant personnel on any such data management approach.                           </t>
  </si>
  <si>
    <t>When providing services, Deloitte may utilize tools and applications such as RPA, AI, cloud, cyber, immersive, and other similar tools and applications as available. These tools and applications may be utilized for their innovation, efficiency, and ability to enhance our solutions.</t>
  </si>
  <si>
    <t>AWS Pinpoint cost will be determined as part of the TBCR process associated with campaigns approved through the SCR process</t>
  </si>
  <si>
    <t>Schedule 2</t>
  </si>
  <si>
    <t>BenefitsCal Deliverables Price</t>
  </si>
  <si>
    <t>BenefitsCal Transition-In &amp; Base Period Deliverables: September 2025 - February 2026</t>
  </si>
  <si>
    <t>Payment Month = Invoice Month + 1 Month</t>
  </si>
  <si>
    <t>#</t>
  </si>
  <si>
    <t>WBS</t>
  </si>
  <si>
    <t>Deliverable Name</t>
  </si>
  <si>
    <t>Deliverable Due Date (Month/Year)</t>
  </si>
  <si>
    <t>Target 
Approval/ Invoice Date (Month/Year)</t>
  </si>
  <si>
    <t>Target Payment Date (Month/Year)</t>
  </si>
  <si>
    <t>SFY 2025/26 Total</t>
  </si>
  <si>
    <t>Total Deliverables Price</t>
  </si>
  <si>
    <t>D01</t>
  </si>
  <si>
    <t xml:space="preserve">BenefitsCal Transition-In Master Plan </t>
  </si>
  <si>
    <t>D03</t>
  </si>
  <si>
    <t>BenefitsCal Transition-In Work Schedule</t>
  </si>
  <si>
    <t>D04</t>
  </si>
  <si>
    <t xml:space="preserve">BenefitsCal Transition-In Test and Validation Plan </t>
  </si>
  <si>
    <t>Total BenefitsCal Transition-In Deliverables Price</t>
  </si>
  <si>
    <t>Working Formulas</t>
  </si>
  <si>
    <t>D02</t>
  </si>
  <si>
    <t>BenefitsCal Services Plan and Operational Working Documents</t>
  </si>
  <si>
    <t>D05</t>
  </si>
  <si>
    <t>BenefitsCal Project Control Document</t>
  </si>
  <si>
    <t>D06</t>
  </si>
  <si>
    <t>BenefitsCal Work Schedule</t>
  </si>
  <si>
    <t>D07</t>
  </si>
  <si>
    <t>BenefitsCal User Centered Design Plan</t>
  </si>
  <si>
    <t>D08</t>
  </si>
  <si>
    <t>BenefitsCal Requirements Traceability Matrix (RTM) and Report  ##</t>
  </si>
  <si>
    <t>n/a</t>
  </si>
  <si>
    <t>D09</t>
  </si>
  <si>
    <t>BenefitsCal General Design Document (GDD)  ##</t>
  </si>
  <si>
    <t>D10</t>
  </si>
  <si>
    <t>BenefitsCal Performance Test Materials Packet (Online/Batch)  ##</t>
  </si>
  <si>
    <t>D11</t>
  </si>
  <si>
    <t>BenefitsCal Certification of Successful Production Release  ##</t>
  </si>
  <si>
    <t>D12</t>
  </si>
  <si>
    <t>BenefitsCal Marketing and Public Communications Plan</t>
  </si>
  <si>
    <t>D13</t>
  </si>
  <si>
    <t>BenefitsCal Approach to Automation, AI and Machine Learning</t>
  </si>
  <si>
    <t>D14</t>
  </si>
  <si>
    <t>BenefitsCal Monthly Service Level Agreement Performance Report **</t>
  </si>
  <si>
    <t>D15</t>
  </si>
  <si>
    <t>BenefitsCal System Application Recovery Plan</t>
  </si>
  <si>
    <t>D16</t>
  </si>
  <si>
    <t>BenefitsCal System Security Plan</t>
  </si>
  <si>
    <t>Total BenefitsCal Base Deliverables Price</t>
  </si>
  <si>
    <t>Total BenefitsCal Transition-In and Base Deliverables Price Paid During the Transition-In Period</t>
  </si>
  <si>
    <t>D17</t>
  </si>
  <si>
    <t xml:space="preserve">BenefitsCal Transition-Out Master Plan </t>
  </si>
  <si>
    <t>D18</t>
  </si>
  <si>
    <t xml:space="preserve">BenefitsCal Transition-Out Work Schedule </t>
  </si>
  <si>
    <t>D19</t>
  </si>
  <si>
    <t>BenefitsCal Agreement Closeout Plan</t>
  </si>
  <si>
    <t>D20</t>
  </si>
  <si>
    <t>BenefitsCal Final Closeout Report</t>
  </si>
  <si>
    <t>Total BenefitsCal Transition Out Deliverables Price</t>
  </si>
  <si>
    <t>** Fixed Priced Payment for First Approved Submission.   The subsequent Monthly/Semi-Annual/Annual documents will be included in the BenefitsCal Services tasks.</t>
  </si>
  <si>
    <t>## There is no Fixed Price Payment for these Deliverables.   These Deliverables will be prepared and delivered in the BenefitsCal Services tasks.</t>
  </si>
  <si>
    <t>Deliverable Due Date, Target Approval/Invoice Date, and Target Payment Date are reflective of a Contract Start Date of 09/02/2025.</t>
  </si>
  <si>
    <t>Feedback on deliverables will be provided within the duration specified in the work pIan in accordance with BenefitsCal Agreement, Section 5.6. Target dates and pricing are based upon the review cycles, BenefitsCal Agreement, Section 5.6 and current Consortium review timeframe standards.</t>
  </si>
  <si>
    <t>Our price includes full scope of Transition as defined in the RFP. During negotiations and after we will work with the Consortium to adjust staffing appropriately.</t>
  </si>
  <si>
    <t>Schedule 3</t>
  </si>
  <si>
    <t>BenefitsCal Transition-In Staff Loading: September 2025 - February 2026</t>
  </si>
  <si>
    <r>
      <rPr>
        <b/>
        <sz val="10"/>
        <color rgb="FFFFFFFF"/>
        <rFont val="Century Gothic"/>
        <family val="2"/>
      </rPr>
      <t xml:space="preserve">Hourly Rate
</t>
    </r>
    <r>
      <rPr>
        <b/>
        <i/>
        <sz val="10"/>
        <color rgb="FFFFFFFF"/>
        <rFont val="Century Gothic"/>
        <family val="2"/>
      </rPr>
      <t>&lt;From Tab 8&gt;</t>
    </r>
  </si>
  <si>
    <r>
      <rPr>
        <b/>
        <sz val="10"/>
        <color rgb="FFFFFFFF"/>
        <rFont val="Century Gothic"/>
        <family val="2"/>
      </rPr>
      <t xml:space="preserve">Offshore
(Y/N)
</t>
    </r>
    <r>
      <rPr>
        <b/>
        <i/>
        <sz val="10"/>
        <color rgb="FFFFFFFF"/>
        <rFont val="Century Gothic"/>
        <family val="2"/>
      </rPr>
      <t>&lt;From Tab 8&gt;</t>
    </r>
  </si>
  <si>
    <t>Service Month</t>
  </si>
  <si>
    <t>Total BenefitsCal Transition-In Hours</t>
  </si>
  <si>
    <t xml:space="preserve">Total BenefitsCal Transition-In Price </t>
  </si>
  <si>
    <t>Average Monthly Hours Constant</t>
  </si>
  <si>
    <t>ID</t>
  </si>
  <si>
    <t>Key Task</t>
  </si>
  <si>
    <r>
      <rPr>
        <b/>
        <sz val="10"/>
        <color rgb="FFFFFFFF"/>
        <rFont val="Century Gothic"/>
        <family val="2"/>
      </rPr>
      <t xml:space="preserve">Position
</t>
    </r>
    <r>
      <rPr>
        <b/>
        <i/>
        <sz val="10"/>
        <color rgb="FFFFFFFF"/>
        <rFont val="Century Gothic"/>
        <family val="2"/>
      </rPr>
      <t>&lt;From Tab 8&gt;</t>
    </r>
  </si>
  <si>
    <t>Average Monthly FTEs</t>
  </si>
  <si>
    <t>Average Monthly Hours</t>
  </si>
  <si>
    <t>Offshore Hours</t>
  </si>
  <si>
    <t>Onshore Hours</t>
  </si>
  <si>
    <t>Offshore Hours %</t>
  </si>
  <si>
    <t>Project Management</t>
  </si>
  <si>
    <t>BenefitsCal Project Manager-Onshore</t>
  </si>
  <si>
    <t>BenefitsCal Transition-In Lead-Onshore</t>
  </si>
  <si>
    <t>Transition SME-Onshore</t>
  </si>
  <si>
    <t>Transition SME-Offshore</t>
  </si>
  <si>
    <t>Project Management Subtotal</t>
  </si>
  <si>
    <t>Work Plan/Schedule Management</t>
  </si>
  <si>
    <t>Work Plan/Schedule Management Subtotal</t>
  </si>
  <si>
    <t>PMO Support</t>
  </si>
  <si>
    <t>BenefitsCal Project Management Office (PMO) Lead-Onshore</t>
  </si>
  <si>
    <t>PMO Support Subtotal</t>
  </si>
  <si>
    <t>SCRs</t>
  </si>
  <si>
    <t>SCR Team Management</t>
  </si>
  <si>
    <t>BenefitsCal Product Manager-Onshore</t>
  </si>
  <si>
    <t>BenefitsCal Application Manager-Onshore</t>
  </si>
  <si>
    <t>SCR Team Mgmt Subtotal</t>
  </si>
  <si>
    <t>SCR Prep, Requirements &amp; Design</t>
  </si>
  <si>
    <t>BenefitsCal User Centered Design Lead-Onshore</t>
  </si>
  <si>
    <t>SCR Prep, Requirements &amp; Design Subtotal</t>
  </si>
  <si>
    <t>SCR Build</t>
  </si>
  <si>
    <t>SCR Build Subtotal</t>
  </si>
  <si>
    <t>SCR Test</t>
  </si>
  <si>
    <t>BenefitsCal Test Manager-Onshore</t>
  </si>
  <si>
    <t>SCR Test Subtotal</t>
  </si>
  <si>
    <t>SCR Release Management</t>
  </si>
  <si>
    <t>SCR Release Management Subtotal</t>
  </si>
  <si>
    <t>SCR Training/OCM</t>
  </si>
  <si>
    <t>SCR Training/OCM Subtotal</t>
  </si>
  <si>
    <t>SIRFRA/ SCERFRA/ External Inquiries</t>
  </si>
  <si>
    <t>SIRFRA/ SCERFRA/ External Inquiries Subtotal</t>
  </si>
  <si>
    <t>SCR Subtotal</t>
  </si>
  <si>
    <t>Tier 3 Service Desk Support</t>
  </si>
  <si>
    <t>Tier 3 Service Desk Support Subtotal</t>
  </si>
  <si>
    <t>Tier 3 Service Desk Supoort Subtotal</t>
  </si>
  <si>
    <t>Customer Outreach and Marketing</t>
  </si>
  <si>
    <t>BenefitsCal Public Communications Lead-Onshore</t>
  </si>
  <si>
    <t>Customer and Marketing Analyst-Onshore</t>
  </si>
  <si>
    <t>Customer and Marketing Analyst-Offshore</t>
  </si>
  <si>
    <t>Customer Outreach and Marketing Subtotal</t>
  </si>
  <si>
    <t>Security</t>
  </si>
  <si>
    <t>Security Team Management</t>
  </si>
  <si>
    <t>BenefitsCal Security Manager-Onshore</t>
  </si>
  <si>
    <t>Security Subtotal</t>
  </si>
  <si>
    <t>Application Security</t>
  </si>
  <si>
    <t>Application Security Subtotal</t>
  </si>
  <si>
    <t>Security Monitoring</t>
  </si>
  <si>
    <t>Security Monitoring Subtotal</t>
  </si>
  <si>
    <t>Security Support</t>
  </si>
  <si>
    <t>Security Support Subtotal</t>
  </si>
  <si>
    <t>Application/Architecture Evolution</t>
  </si>
  <si>
    <t>App/Arch Team Management</t>
  </si>
  <si>
    <t>App/Arch Team Management Subtotal</t>
  </si>
  <si>
    <t>App/Arch Dev/Testing/Deployment</t>
  </si>
  <si>
    <t>App/Arch Dev/Testing/Deployment Subtotal</t>
  </si>
  <si>
    <t>Performance</t>
  </si>
  <si>
    <t>Performance Subtotal</t>
  </si>
  <si>
    <t>Application/Architecture Evolution Subtotal</t>
  </si>
  <si>
    <t>Innovation</t>
  </si>
  <si>
    <t>Innovation Team Management</t>
  </si>
  <si>
    <t>Innovation Lead-Onshore</t>
  </si>
  <si>
    <t>Innovation Team Management Subtotal</t>
  </si>
  <si>
    <t>Prepare Innovation Proposal</t>
  </si>
  <si>
    <t>Innovation Analyst-Onshore</t>
  </si>
  <si>
    <t>Prepare Innovation Proposal Subtotal</t>
  </si>
  <si>
    <t>Conduct POC/Pilot</t>
  </si>
  <si>
    <t>Conduct POC/Pilot Subtotal</t>
  </si>
  <si>
    <t>Implement Innovation</t>
  </si>
  <si>
    <t>Implement Innovation Subtotal</t>
  </si>
  <si>
    <t>Innovation Subtotal</t>
  </si>
  <si>
    <t>Production Operations</t>
  </si>
  <si>
    <t>Rrocuction Operations Management</t>
  </si>
  <si>
    <t>Production Operations Management Subtotal</t>
  </si>
  <si>
    <t>Daily Ops/Production Ops</t>
  </si>
  <si>
    <t>Daily Ops/Production Operations Subtotal</t>
  </si>
  <si>
    <t>Batch &amp; Interfaces</t>
  </si>
  <si>
    <t>Batch &amp; Interfaces Subtotal</t>
  </si>
  <si>
    <t>Performance Monitoring</t>
  </si>
  <si>
    <t>Performance Monitoring Subtotal</t>
  </si>
  <si>
    <t>Technology Recovery</t>
  </si>
  <si>
    <t>Technology Recovery Subtotal</t>
  </si>
  <si>
    <t>Production Operations Subtotal</t>
  </si>
  <si>
    <t>BenefitsCal Staff Loading Total</t>
  </si>
  <si>
    <t>Average Hourly Rate</t>
  </si>
  <si>
    <t>Schedule 4</t>
  </si>
  <si>
    <t>Software Line Items</t>
  </si>
  <si>
    <t>Number of Licenses/ Units</t>
  </si>
  <si>
    <t>Price Per License/Unit</t>
  </si>
  <si>
    <t>Average Annual License/ Maintenance Price</t>
  </si>
  <si>
    <t>Annual Increase %</t>
  </si>
  <si>
    <t>Total Software Price</t>
  </si>
  <si>
    <t>New Proposed Software</t>
  </si>
  <si>
    <t xml:space="preserve">Project Office/Design/Development/Test/Training Software </t>
  </si>
  <si>
    <t>Item 1</t>
  </si>
  <si>
    <t>Item 2</t>
  </si>
  <si>
    <t>Item 3</t>
  </si>
  <si>
    <t>Project Office/Design/Development/Test/Training Software Subtotal</t>
  </si>
  <si>
    <t>Security/Monitoring Software</t>
  </si>
  <si>
    <t>Security/Monitoring Software Subtotal</t>
  </si>
  <si>
    <t>Admin/Tech Support Software</t>
  </si>
  <si>
    <t>Admin/Tech Support Software Subtotal</t>
  </si>
  <si>
    <t>Production Software</t>
  </si>
  <si>
    <t>Production Software Subtotal</t>
  </si>
  <si>
    <t>Other Software</t>
  </si>
  <si>
    <t>Other Software Subtotal</t>
  </si>
  <si>
    <t>Software Subtotal</t>
  </si>
  <si>
    <t>Software Maintenance/Support</t>
  </si>
  <si>
    <t>Current BenefitsCal Software Inventory</t>
  </si>
  <si>
    <t xml:space="preserve">Amplitude </t>
  </si>
  <si>
    <t>FIGMA</t>
  </si>
  <si>
    <t>LOOP 11</t>
  </si>
  <si>
    <t>MEDALLIA</t>
  </si>
  <si>
    <t>Trend Micro Cloud One</t>
  </si>
  <si>
    <t>X-Ray</t>
  </si>
  <si>
    <t>LambdaTest</t>
  </si>
  <si>
    <t>Swagger Hub Enterprise</t>
  </si>
  <si>
    <t>Current BenefitsCal Software Maintenance Subtotal</t>
  </si>
  <si>
    <t>Other Software Maintenance</t>
  </si>
  <si>
    <t>Genesis</t>
  </si>
  <si>
    <t>Other Software Maintenance Subtotal</t>
  </si>
  <si>
    <t>Software Maintenance/Support Subtotal</t>
  </si>
  <si>
    <t>Total Infrastructure Software and Software Maintenance Price</t>
  </si>
  <si>
    <t>## Bidders should note the following software is included in the BenefitsCal BOM, but is not listed in this "Current BenefitsCal Software Inventory" - Atlassian Bitbucket, Fortify, Jira, and Precisely.</t>
  </si>
  <si>
    <t>During the Transition-In Period, the BenefitsCal Contractor will finalize quantities, schedules and prices of proposed Software and corresponding maintenance.</t>
  </si>
  <si>
    <t xml:space="preserve">The Consortium anticipates negotiating appropriate changes to the BenefitsCal Agreement with the Contractor following that Transition-In Period.  Thereafter, changes to the BenefitsCal Agreement would be controlled by Section 8 of the Agreement relating to Change Orders.
</t>
  </si>
  <si>
    <t xml:space="preserve">Modifications to the estimated prices and planned purchasing schedules for the items listed in BenefitsCal software will be managed via the Technology Budget Change Request (“TBCR”) process that will be documented in the M&amp;O Services Plan Deliverable.                             </t>
  </si>
  <si>
    <t>Based on the clarification provided in the BAFO instructions, licenses for all required software are included, and the number of licenses for required software has not been reduced as part of the BAFO submission. Please note that one line item of non-required software, Swagger Hub, was determined not necessary to accomplish the complete scope as clarified during BAFO review, and has been removed.</t>
  </si>
  <si>
    <t xml:space="preserve">The Consortium will reach timely agreement with the vendors to allow for the timely provision of the products identified in the Response, and Deloitte will have all access and use rights as required to perform the services.                         </t>
  </si>
  <si>
    <t xml:space="preserve">Third-party products will work as specified by the third-party application vendor. Any significant issues with the functionality/quality of the software could affect Deloitte's estimate, timeline, and resources.                      </t>
  </si>
  <si>
    <t xml:space="preserve">License cost for Figma covers 5 Design and 9 Fig Jam quantities .                                                                                                                                                             </t>
  </si>
  <si>
    <t xml:space="preserve">License cost for Amplitude varies based on the BenefitsCal usage and we will work with the consortium for any modifications to the estimated prices  via the TBCR process.                </t>
  </si>
  <si>
    <t>LambdaTest cost includes 25 users to perform testing activities</t>
  </si>
  <si>
    <t xml:space="preserve">It is our understand that Consortium already has licenses for JIRA Project Management software, and as such no additional license cost is included in the cost workbook . </t>
  </si>
  <si>
    <t xml:space="preserve">Genesis  is used for synthesis of data from surveys and as such no additional cost is required for this software.                                                                                                                                               </t>
  </si>
  <si>
    <t>The Pricing provided for the software line items is contingent on procuring the software for full contract period, with annual payments.</t>
  </si>
  <si>
    <t>Additional software that is needed either for implementation of innovation or any future enhancement work will incur additional cost and will be requested and procured through the approved change control process.</t>
  </si>
  <si>
    <t>Per the response to Q&amp;A #63 and 69, our proposal assumes that Consortium is responsible for the licensing cost required to integrate BenefitsCal logs to the CalSAWS SIEM platform for BenefitsCal security monitoring</t>
  </si>
  <si>
    <t>Per Q&amp;A #57, Consortium will be responsible for procuring independent penetration services to perform penetration testing on BenefitsCal annually.</t>
  </si>
  <si>
    <t xml:space="preserve">It is our understanding that Swagger Hub Enterprise is retired and no longer used by the enterprise . We have however priced this software per the response to Q&amp;A #24 . We will work with the consortium to revise this if swagger is no longer needed. </t>
  </si>
  <si>
    <t>Consortium will be responsible for procuring independent security control assessment services to evaluate BenefitsCal security controls annually</t>
  </si>
  <si>
    <t xml:space="preserve">We are proposing Deloitte's Microsoft Teams Pro software at zero cost to you to meet the multilingual requirement BC3.6-06 for webinar close caption and chat features. </t>
  </si>
  <si>
    <t>Schedule 5</t>
  </si>
  <si>
    <t>BenefitsCal Services Price: March 2026 - July 2031</t>
  </si>
  <si>
    <t>Payments: May 2026 - September 2031</t>
  </si>
  <si>
    <t>** DO NOT MODIFY ANY OF THE FIELDS ON THIS TAB **</t>
  </si>
  <si>
    <t>Key Tasks</t>
  </si>
  <si>
    <t>Monthly Hours</t>
  </si>
  <si>
    <t>Monthly Price</t>
  </si>
  <si>
    <t>Annual Hours</t>
  </si>
  <si>
    <t>Annual Price</t>
  </si>
  <si>
    <t>SFY 2026/27 Total</t>
  </si>
  <si>
    <t>SFY 2027/28 Total</t>
  </si>
  <si>
    <t>SFY 2028/29 Total</t>
  </si>
  <si>
    <t>SFY 2029/30 Total</t>
  </si>
  <si>
    <t>SFY 2030/31 Total</t>
  </si>
  <si>
    <t>SFY 2031/32 Total</t>
  </si>
  <si>
    <t>Total BenefitsCal Price</t>
  </si>
  <si>
    <t>Project Management/PMO</t>
  </si>
  <si>
    <t>Project Management/PMO Subtotal</t>
  </si>
  <si>
    <t>SCRs Subtotal</t>
  </si>
  <si>
    <t>Level 3 Service Desk Support</t>
  </si>
  <si>
    <t>Level 3 Service Desk Subtotal</t>
  </si>
  <si>
    <t>Prepare/Recommend Innovation Proposal</t>
  </si>
  <si>
    <t>Production Operations Management</t>
  </si>
  <si>
    <t>Daily Ops/Production Operations</t>
  </si>
  <si>
    <t>Performance Management</t>
  </si>
  <si>
    <t>Total BenefitsCal Services Price</t>
  </si>
  <si>
    <t xml:space="preserve">Tasks 7.2 and 7.3 reflect a $0 cost as the Consortium will not be charged for idea generation and POC creation with regards to Innovation.             </t>
  </si>
  <si>
    <t>Task 2.7 Providing estimates for SIRFRA/ SCERFRA/ External Inquiries is part of our regular Operation process and as such no additional hours are included for this task</t>
  </si>
  <si>
    <t xml:space="preserve">Key tasks defined in Project Management/PMO, Level 3 Service Desk Support, Security, Application Architecture Evolution, and Productions Operations include the tasks required for 
1.	A minimum of 18,000 hours/year for Operations including management, Level 3 Service Desk, security and continuous improvement 
2.	A minimum of 11,580 hours/year for Cloud Infrastructure </t>
  </si>
  <si>
    <t>Based on Q&amp;A #39, our understanding is that the cost associated with Task 4.1 is over and above the cost associated with SCR Hours</t>
  </si>
  <si>
    <t xml:space="preserve">Our price includes key tasks listed in Schedule 5 to be performed through the end of the base period. </t>
  </si>
  <si>
    <t>Key Staff are loaded based off of how Deloitte will deploy staff against SOW Tasks</t>
  </si>
  <si>
    <t>Schedule 6</t>
  </si>
  <si>
    <t>BenefitsCal Average Annual Staff Loading: March 2026 - July 2031</t>
  </si>
  <si>
    <t>Service Year</t>
  </si>
  <si>
    <t>Base Year 1</t>
  </si>
  <si>
    <t>Base Year 2</t>
  </si>
  <si>
    <t>Base Year 3</t>
  </si>
  <si>
    <t>Base Year 4</t>
  </si>
  <si>
    <t>Base Year 5</t>
  </si>
  <si>
    <t>Base Year 6</t>
  </si>
  <si>
    <t>BenefitsCal Total: Hours</t>
  </si>
  <si>
    <t>BenefitsCal Total: Price</t>
  </si>
  <si>
    <t>Offshore 
%</t>
  </si>
  <si>
    <t>March 26 - February 27</t>
  </si>
  <si>
    <t>March 27 - February 28</t>
  </si>
  <si>
    <t>March 28 - February 29</t>
  </si>
  <si>
    <t>March 29 - February 30</t>
  </si>
  <si>
    <t>March 30 - February 31</t>
  </si>
  <si>
    <t>March 26 - July 31</t>
  </si>
  <si>
    <t>App Dev Lead-Offshore</t>
  </si>
  <si>
    <t>Project Executive-Offshore</t>
  </si>
  <si>
    <t>PMO Analyst-Onshore</t>
  </si>
  <si>
    <t>PMO Analyst-Offshore</t>
  </si>
  <si>
    <t>SCR Team Management Subtotal</t>
  </si>
  <si>
    <t>Business Analyst/UCD Analyst -Onshore</t>
  </si>
  <si>
    <t>Programmer Analyst-Onshore</t>
  </si>
  <si>
    <t>Programmer Analyst-Offshore</t>
  </si>
  <si>
    <t>QA Analyst-Offshore</t>
  </si>
  <si>
    <t>Test/QA Lead -Offshore</t>
  </si>
  <si>
    <t>Security Team Management Subtotal</t>
  </si>
  <si>
    <t>Security Analyst-Onshore</t>
  </si>
  <si>
    <t>Cloud Engineer-Onshore</t>
  </si>
  <si>
    <t>Security Analyst-Offshore</t>
  </si>
  <si>
    <t>DevOps/Tools Engineer-Onshore</t>
  </si>
  <si>
    <t>Cloud Engineer-Offshore</t>
  </si>
  <si>
    <t xml:space="preserve">The Consortium will provide qualified and knowledgeable resources to the project team with business and technical skills required for the project to be delivered within the mutually agreeable timeline.                     </t>
  </si>
  <si>
    <t>While some months will have more weeks than others, the hours presented here as annual are flattened by month on the subsequent Staff Loading Tabs</t>
  </si>
  <si>
    <t>Base Year 6 is considered as March 31-July31 there is a typo above in cell K6</t>
  </si>
  <si>
    <t>Schedule 6.1</t>
  </si>
  <si>
    <t>BenefitsCal Base Year 1 Staff Loading: March 2026 - February 2027</t>
  </si>
  <si>
    <t>Total BenefitsCal 
Year 1: Hours</t>
  </si>
  <si>
    <t>Total BenefitsCal 
Year 1: Price</t>
  </si>
  <si>
    <t>Schedule 6.2</t>
  </si>
  <si>
    <t>BenefitsCal Base Year 2 Staff Loading: March 2027 - February 2028</t>
  </si>
  <si>
    <t>Total BenefitsCal 
Year 2: Hours</t>
  </si>
  <si>
    <t>Total BenefitsCal 
Year 2: Price</t>
  </si>
  <si>
    <t>Schedule 6.3</t>
  </si>
  <si>
    <t>BenefitsCal Base Year 3 Staff Loading: March 2028 - February 2029</t>
  </si>
  <si>
    <t>Total BenefitsCal 
Year 3: Hours</t>
  </si>
  <si>
    <t>Total BenefitsCal 
Year 3: Price</t>
  </si>
  <si>
    <t>Schedule 6.4</t>
  </si>
  <si>
    <t>BenefitsCal Base Year 4 Staff Loading: March 2029 - February 2030</t>
  </si>
  <si>
    <t>Total BenefitsCal 
Year 4: Hours</t>
  </si>
  <si>
    <t>Total BenefitsCal 
Year 4: Price</t>
  </si>
  <si>
    <t>Schedule 6.5</t>
  </si>
  <si>
    <t>BenefitsCal Base Year 5 Staff Loading: March 2030 - February 2031</t>
  </si>
  <si>
    <t>Total BenefitsCal 
Year 5: Hours</t>
  </si>
  <si>
    <t>Total BenefitsCal 
Year 5: Price</t>
  </si>
  <si>
    <t>Schedule 6.6</t>
  </si>
  <si>
    <t>BenefitsCal Base Year 6 Staff Loading: March 2031 - July 2031</t>
  </si>
  <si>
    <t>Total BenefitsCal 
Year 6: Hours</t>
  </si>
  <si>
    <t>Total BenefitsCal 
Year 6: Price</t>
  </si>
  <si>
    <t>Schedule 7.1</t>
  </si>
  <si>
    <t>BenefitsCal Optional Extension Year 1 Price for Services August 2031 - July 2032</t>
  </si>
  <si>
    <t>Payments: October 2031 - September 2032</t>
  </si>
  <si>
    <t>** ONLY UPDATE FIELDS WITHOUT SHADING - ADD ADDITIONAL ROWS AS NEEDED FOR OTHER **</t>
  </si>
  <si>
    <t>Key Tasks/Items</t>
  </si>
  <si>
    <t>Base Contract Annual Services Price/ Extended Price</t>
  </si>
  <si>
    <t>% Annual Increase Applied</t>
  </si>
  <si>
    <t>SFY 2032/33 Total</t>
  </si>
  <si>
    <t>Total Optional Extension Year 1 Price</t>
  </si>
  <si>
    <t>BenefitsCal Tasks Subtotal</t>
  </si>
  <si>
    <t>BenefitsCal Software and Maintenance</t>
  </si>
  <si>
    <t>BenefitsCal Software</t>
  </si>
  <si>
    <t>BenefitsCal Software Maintenance</t>
  </si>
  <si>
    <t>BenefitsCal Software Subtotal</t>
  </si>
  <si>
    <t>BenefitsCal Other</t>
  </si>
  <si>
    <t>BenefitsCal Other Services</t>
  </si>
  <si>
    <t xml:space="preserve">BenefitsCal Language Translation Services </t>
  </si>
  <si>
    <t>BenefitsCal Miscellaneous</t>
  </si>
  <si>
    <t>BenefitsCal Other Subtotal</t>
  </si>
  <si>
    <t>Total BenefitsCal Optional Extension Year 1 Price</t>
  </si>
  <si>
    <t>Schedule 7.2</t>
  </si>
  <si>
    <t>BenefitsCal Optional Extension Year 2 Price for Services August 2032 - July 2033</t>
  </si>
  <si>
    <t>Payments: October 2032 - September 2033</t>
  </si>
  <si>
    <t>Year 1 Extension Annual Services Price/ Extended Price</t>
  </si>
  <si>
    <t>SFY 2033/34 Total</t>
  </si>
  <si>
    <t>Total Optional Extension Year 2 Price</t>
  </si>
  <si>
    <t>Total BenefitsCal Optional Extension Year 2 Price</t>
  </si>
  <si>
    <t>Schedule 7.3</t>
  </si>
  <si>
    <t>BenefitsCal Optional Extension Year 3 Price for Services August 2033 - July 2034</t>
  </si>
  <si>
    <t>Payments: October 2033 - September 2034</t>
  </si>
  <si>
    <t>Year 2 Extension Annual Services Price/ Extended Price</t>
  </si>
  <si>
    <t>SFY 2034/35 Total</t>
  </si>
  <si>
    <t>Total Optional Extension Year 3 Price</t>
  </si>
  <si>
    <t>Total BenefitsCal Optional Extension Year 3 Price</t>
  </si>
  <si>
    <t>Schedule 7.4</t>
  </si>
  <si>
    <t>BenefitsCal Optional Extension Year 4 Price for Services August 2034 - July 2035</t>
  </si>
  <si>
    <t>Payments: October 2034 - September 2035</t>
  </si>
  <si>
    <t>Year 3 Extension Annual Services Price/ Extended Price</t>
  </si>
  <si>
    <t>SFY 2035/36 Total</t>
  </si>
  <si>
    <t>Total Optional Extension Year 4 Price</t>
  </si>
  <si>
    <t>Total BenefitsCal Optional Extension Year 4 Price</t>
  </si>
  <si>
    <t>Schedule 8</t>
  </si>
  <si>
    <t>Base BenefitsCal Hourly Rate Card</t>
  </si>
  <si>
    <t>California State Fiscal Year is July through June</t>
  </si>
  <si>
    <t>Staff Position</t>
  </si>
  <si>
    <t>SFY 2025/26 Through SFY 2030/31 
Hourly Rate</t>
  </si>
  <si>
    <t>Offshore 
(Y/N)</t>
  </si>
  <si>
    <t>N</t>
  </si>
  <si>
    <t>BenefitsCal Project Manager-Offshore</t>
  </si>
  <si>
    <t>Y</t>
  </si>
  <si>
    <t>BenefitsCal Project Management Office (PMO) Lead-Offshore</t>
  </si>
  <si>
    <t>BenefitsCal Transition-In Lead-Offshore</t>
  </si>
  <si>
    <t>BenefitsCal Application Manager-Offshore</t>
  </si>
  <si>
    <t>BenefitsCal Product Manager-Offshore</t>
  </si>
  <si>
    <t>BenefitsCal User Centered Design Lead-Offshore</t>
  </si>
  <si>
    <t>BenefitsCal Test Manager-Offshore</t>
  </si>
  <si>
    <t>BenefitsCal Security Manager-Offshore</t>
  </si>
  <si>
    <t>BenefitsCal Public Communications Lead-Offshore</t>
  </si>
  <si>
    <t>App Dev Lead-Onshore</t>
  </si>
  <si>
    <t>DevOps/Tools Engineer-Offshore</t>
  </si>
  <si>
    <t>Project Executive-Onshore</t>
  </si>
  <si>
    <t>QA Analyst-Onshore</t>
  </si>
  <si>
    <t>Test/QA Lead -Onshore</t>
  </si>
  <si>
    <t>Business Analyst/UCD Analyst -Offshore</t>
  </si>
  <si>
    <t xml:space="preserve">Rate for “Innovation Analyst-Onshore “ role reflects our commitment to continue to innovate as part of delivery and as such no additional rate is provided. Consortium will not be charged for idea generation and POC creation with regards to Innovation.                                                                                                                         </t>
  </si>
  <si>
    <t>Schedule 9</t>
  </si>
  <si>
    <t>BenefitsCal Change Order Hourly Rate Card</t>
  </si>
  <si>
    <t>SFY 2025/26 Hourly Rate</t>
  </si>
  <si>
    <t>SFY 2026/27 Hourly Rate</t>
  </si>
  <si>
    <t>SFY 2027/28 Hourly Rate</t>
  </si>
  <si>
    <t>SFY 2028/29 Hourly Rate</t>
  </si>
  <si>
    <t>SFY 2029/30 Hourly Rate</t>
  </si>
  <si>
    <t>SFY 2030/31 Hourly Rate</t>
  </si>
  <si>
    <t>SFY 2031/32 Hourly Rate</t>
  </si>
  <si>
    <t>SFY 2032/33 Hourly Rate</t>
  </si>
  <si>
    <t>SFY 2033/34 Hourly Rate</t>
  </si>
  <si>
    <t>SFY 2034/35 Hourly Rate</t>
  </si>
  <si>
    <t>SFY 2035/36 Hourly Rate</t>
  </si>
  <si>
    <t>Schedule 10.  BenefitsCal AWS IaaS Resources</t>
  </si>
  <si>
    <t xml:space="preserve">Instructions:
1 - Using the AWS pricing calulator found here: https://calculator.s3.amazonaws.com/index.html.
2 - Select "US West (Oregon)" for the region.
3 - Create your resources as needed from the pricing calculator.
4 - Be sure to include storage and data transfer costs.
5 - Use "On-Demand" for the  billing option.
6 - Enter each resource on a row below. Add new rows as needed.
7 - Do NOT include support costs.
</t>
  </si>
  <si>
    <t>AWS Resource List</t>
  </si>
  <si>
    <t>Resource Type</t>
  </si>
  <si>
    <t>Quantity</t>
  </si>
  <si>
    <t>Monthly Cost</t>
  </si>
  <si>
    <t>Total Monthly Cost</t>
  </si>
  <si>
    <t>Notes</t>
  </si>
  <si>
    <t>Messaging</t>
  </si>
  <si>
    <t>Pinpoint</t>
  </si>
  <si>
    <t>Marketing</t>
  </si>
  <si>
    <t>SNS</t>
  </si>
  <si>
    <t>Events</t>
  </si>
  <si>
    <t>Event Management</t>
  </si>
  <si>
    <t>SES</t>
  </si>
  <si>
    <t>Email Service</t>
  </si>
  <si>
    <t>Total</t>
  </si>
  <si>
    <t xml:space="preserve">During Transition and after, Deloitte may identify additional compute resources or services (including AWS services) that are required to manage and operate environments in the AWS Cloud. In the event of additional compute resources or services identified for security, and/or manage and operate environments in the AWS Cloud, Deloitte will discuss with the Consortium the additional need for compute resources. The Consortium is responsible for making such resources available to Deloitte to support the delivery of the BenefitsCal Project, including the procurement and funding of those resources.                      </t>
  </si>
  <si>
    <t>Schedule 11</t>
  </si>
  <si>
    <t>BenefitsCal Other Items Price</t>
  </si>
  <si>
    <t>Other Line Items</t>
  </si>
  <si>
    <t>Units</t>
  </si>
  <si>
    <t>Price Per Unit</t>
  </si>
  <si>
    <t>Annual Price/ Extended Price</t>
  </si>
  <si>
    <t>Total M&amp;E Other Price</t>
  </si>
  <si>
    <t>Other Services</t>
  </si>
  <si>
    <t>Other Services Subtotal</t>
  </si>
  <si>
    <t>Language Translation Services</t>
  </si>
  <si>
    <t>Language Translation Services Subtotal</t>
  </si>
  <si>
    <t>Miscellaneous Items</t>
  </si>
  <si>
    <t>Miscellaneous Items Subtotal</t>
  </si>
  <si>
    <t>Total Other/Miscellaneous Items Price</t>
  </si>
  <si>
    <t>For D.14 - As instructed in RFP Attachment 3 Deliverable Inventory: Delivery of and updates to this document will occur monthly within the context of the Task Work and, as such, are not correlated to Deliverable payments on the Price Schedules. The dates and price reflected for D14 – BenefitsCal Monthly Service Level Agreement Performance Report is only for the First Approved Submission. Subsequent monthly submissions will be included in the BenefitsCal Services tasks.</t>
  </si>
  <si>
    <t>As instructed in  RFP  section 6.3.4.10 AWS IaaS Resources (Schedule 10), we listed all AWS Infrastructure as a Service (IaaS) Resources shall present the AWS IaaS needs to perform all requirements of the RFP, including additional resources.</t>
  </si>
  <si>
    <t>Per the instructions provided by Consortium in row 59 of this schedule, Atlassian Bitbucket, Fortify, Jira, and Precisely are not included in the Software pricing, as they were not included in the BenefitsCal BOM.</t>
  </si>
  <si>
    <t>Costs associated with increased adoption are not included in this proposal . Deloitte will follow the existing TBCR process to account for cost associated with changes in adoption.</t>
  </si>
  <si>
    <t>AWS Translation</t>
  </si>
  <si>
    <t>Language Translation</t>
  </si>
  <si>
    <t xml:space="preserve">As the RFP did not provide an anticipated volume of translations tied to changes, which are variable, our price is based off of historical translation volume for BenefitsCal. This translation service represents translation into 20 languagnes in 210K characters per year. This Translation service covers words and language by our translation vendor. Costs associated with AWS provided accelerator cloud native translation services are included on the 10. AWS IaaS Resources Tab. Deloitte's natural language speaker quality assurance is provided as an Investment. </t>
  </si>
  <si>
    <t>Price reflected for SMS and Emails assume a base increase of 250K Emails and Texts. Price for any additional campaign needs will be determined as part of the TBCR process</t>
  </si>
  <si>
    <t xml:space="preserve">Transition out cost is related to pure transition activities and does not include effort to continue core M&amp;E activities during the transition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</si>
</sst>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m/d/yy;@"/>
    <numFmt numFmtId="168" formatCode="mm/dd/yy;@"/>
    <numFmt numFmtId="169" formatCode="0.000000%"/>
    <numFmt numFmtId="170" formatCode="_(* #,##0_);_(* \(#,##0\);_(* &quot;-&quot;??_);_(@_)"/>
    <numFmt numFmtId="171" formatCode="0.0"/>
    <numFmt numFmtId="172" formatCode="_(* #,##0.0_);_(* \(#,##0.0\);_(* &quot;-&quot;?_);_(@_)"/>
    <numFmt numFmtId="173" formatCode="_(* #,##0.0_);_(* \(#,##0.0\);_(* &quot;-&quot;??_);_(@_)"/>
    <numFmt numFmtId="174" formatCode="[$-409]mmm\-yy;@"/>
    <numFmt numFmtId="175" formatCode="0.0%"/>
    <numFmt numFmtId="176" formatCode="_(&quot;$&quot;* #,##0.00000_);_(&quot;$&quot;* \(#,##0.00000\);_(&quot;$&quot;*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color theme="1"/>
      <name val="Century Gothic"/>
      <family val="2"/>
    </font>
    <font>
      <b/>
      <sz val="14"/>
      <name val="Century Gothic"/>
      <family val="2"/>
    </font>
    <font>
      <sz val="14"/>
      <name val="Century Gothic"/>
      <family val="2"/>
    </font>
    <font>
      <sz val="14"/>
      <color theme="1"/>
      <name val="Century Gothic"/>
      <family val="2"/>
    </font>
    <font>
      <b/>
      <sz val="12"/>
      <color theme="1"/>
      <name val="Century Gothic"/>
      <family val="2"/>
    </font>
    <font>
      <sz val="12"/>
      <color theme="1"/>
      <name val="Century Gothic"/>
      <family val="2"/>
    </font>
    <font>
      <b/>
      <sz val="10"/>
      <name val="Century Gothic"/>
      <family val="2"/>
    </font>
    <font>
      <sz val="10"/>
      <name val="Century Gothic"/>
      <family val="2"/>
    </font>
    <font>
      <b/>
      <sz val="11"/>
      <color theme="1"/>
      <name val="Century Gothic"/>
      <family val="2"/>
    </font>
    <font>
      <b/>
      <sz val="10"/>
      <color theme="1"/>
      <name val="Century Gothic"/>
      <family val="2"/>
    </font>
    <font>
      <sz val="10"/>
      <color theme="0" tint="-0.499984740745262"/>
      <name val="Century Gothic"/>
      <family val="2"/>
    </font>
    <font>
      <sz val="9"/>
      <color indexed="8"/>
      <name val="Century Gothic"/>
      <family val="2"/>
    </font>
    <font>
      <sz val="10"/>
      <color theme="1"/>
      <name val="Century Gothic"/>
      <family val="2"/>
    </font>
    <font>
      <sz val="9"/>
      <name val="Century Gothic"/>
      <family val="2"/>
    </font>
    <font>
      <b/>
      <sz val="11"/>
      <color rgb="FF000000"/>
      <name val="Century Gothic"/>
      <family val="2"/>
    </font>
    <font>
      <b/>
      <sz val="11"/>
      <color indexed="8"/>
      <name val="Century Gothic"/>
      <family val="2"/>
    </font>
    <font>
      <b/>
      <sz val="10"/>
      <color indexed="8"/>
      <name val="Century Gothic"/>
      <family val="2"/>
    </font>
    <font>
      <b/>
      <sz val="8"/>
      <name val="Century Gothic"/>
      <family val="2"/>
    </font>
    <font>
      <sz val="10"/>
      <color rgb="FF000000"/>
      <name val="Century Gothic"/>
      <family val="2"/>
    </font>
    <font>
      <sz val="10"/>
      <color indexed="8"/>
      <name val="Century Gothic"/>
      <family val="2"/>
    </font>
    <font>
      <sz val="8"/>
      <color indexed="8"/>
      <name val="Century Gothic"/>
      <family val="2"/>
    </font>
    <font>
      <sz val="11"/>
      <name val="Century Gothic"/>
      <family val="2"/>
    </font>
    <font>
      <sz val="9"/>
      <color rgb="FF000000"/>
      <name val="Century Gothic"/>
      <family val="2"/>
    </font>
    <font>
      <sz val="9"/>
      <color theme="1"/>
      <name val="Century Gothic"/>
      <family val="2"/>
    </font>
    <font>
      <b/>
      <sz val="9"/>
      <color rgb="FF000000"/>
      <name val="Century Gothic"/>
      <family val="2"/>
    </font>
    <font>
      <b/>
      <sz val="9"/>
      <color theme="1"/>
      <name val="Century Gothic"/>
      <family val="2"/>
    </font>
    <font>
      <b/>
      <sz val="9"/>
      <color indexed="8"/>
      <name val="Century Gothic"/>
      <family val="2"/>
    </font>
    <font>
      <b/>
      <sz val="9"/>
      <name val="Century Gothic"/>
      <family val="2"/>
    </font>
    <font>
      <sz val="11"/>
      <color theme="1"/>
      <name val="Century Gothic"/>
      <family val="2"/>
    </font>
    <font>
      <b/>
      <sz val="11"/>
      <color theme="0"/>
      <name val="Century Gothic"/>
      <family val="2"/>
    </font>
    <font>
      <b/>
      <sz val="10"/>
      <color theme="0"/>
      <name val="Century Gothic"/>
      <family val="2"/>
    </font>
    <font>
      <sz val="8"/>
      <name val="Arial"/>
      <family val="2"/>
    </font>
    <font>
      <sz val="10"/>
      <color indexed="9"/>
      <name val="Century Gothic"/>
      <family val="2"/>
    </font>
    <font>
      <b/>
      <sz val="8"/>
      <color theme="1"/>
      <name val="Century Gothic"/>
      <family val="2"/>
    </font>
    <font>
      <sz val="8"/>
      <color theme="1"/>
      <name val="Century Gothic"/>
      <family val="2"/>
    </font>
    <font>
      <sz val="8"/>
      <name val="Century Gothic"/>
      <family val="2"/>
    </font>
    <font>
      <b/>
      <i/>
      <sz val="10"/>
      <color theme="1"/>
      <name val="Century Gothic"/>
      <family val="2"/>
    </font>
    <font>
      <b/>
      <i/>
      <sz val="10"/>
      <name val="Century Gothic"/>
      <family val="2"/>
    </font>
    <font>
      <sz val="9"/>
      <color theme="0"/>
      <name val="Century Gothic"/>
      <family val="2"/>
    </font>
    <font>
      <b/>
      <sz val="10"/>
      <color rgb="FFFFFFFF"/>
      <name val="Century Gothic"/>
      <family val="2"/>
    </font>
    <font>
      <b/>
      <i/>
      <sz val="10"/>
      <color rgb="FFFFFFFF"/>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1A3292"/>
        <bgColor indexed="64"/>
      </patternFill>
    </fill>
    <fill>
      <patternFill patternType="solid">
        <fgColor theme="2"/>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top style="medium">
        <color rgb="FF000000"/>
      </top>
      <bottom/>
      <diagonal/>
    </border>
    <border>
      <left style="thin">
        <color indexed="64"/>
      </left>
      <right style="medium">
        <color indexed="64"/>
      </right>
      <top style="thin">
        <color indexed="64"/>
      </top>
      <bottom/>
      <diagonal/>
    </border>
    <border>
      <left style="medium">
        <color rgb="FF000000"/>
      </left>
      <right style="thin">
        <color indexed="64"/>
      </right>
      <top/>
      <bottom/>
      <diagonal/>
    </border>
  </borders>
  <cellStyleXfs count="59">
    <xf numFmtId="0" fontId="0"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8" fillId="0" borderId="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631">
    <xf numFmtId="0" fontId="0" fillId="0" borderId="0" xfId="0"/>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xf numFmtId="0" fontId="17" fillId="0" borderId="0" xfId="0" applyFont="1" applyAlignment="1">
      <alignment horizontal="center" wrapText="1"/>
    </xf>
    <xf numFmtId="165" fontId="18" fillId="0" borderId="0" xfId="0" applyNumberFormat="1" applyFont="1"/>
    <xf numFmtId="0" fontId="17" fillId="0" borderId="11" xfId="0" quotePrefix="1" applyFont="1" applyBorder="1" applyAlignment="1">
      <alignment horizontal="center"/>
    </xf>
    <xf numFmtId="0" fontId="17" fillId="0" borderId="0" xfId="0" applyFont="1"/>
    <xf numFmtId="0" fontId="17" fillId="0" borderId="12" xfId="0" quotePrefix="1" applyFont="1" applyBorder="1" applyAlignment="1">
      <alignment horizontal="center"/>
    </xf>
    <xf numFmtId="9" fontId="17" fillId="0" borderId="0" xfId="8" applyFont="1" applyBorder="1"/>
    <xf numFmtId="44" fontId="17" fillId="0" borderId="0" xfId="7" applyFont="1" applyBorder="1"/>
    <xf numFmtId="2" fontId="17" fillId="0" borderId="0" xfId="8" applyNumberFormat="1" applyFont="1" applyBorder="1"/>
    <xf numFmtId="0" fontId="17" fillId="0" borderId="12" xfId="0" quotePrefix="1" applyFont="1" applyBorder="1" applyAlignment="1">
      <alignment horizontal="center" vertical="top"/>
    </xf>
    <xf numFmtId="0" fontId="18" fillId="0" borderId="0" xfId="0" applyFont="1" applyAlignment="1">
      <alignment horizontal="center"/>
    </xf>
    <xf numFmtId="0" fontId="22" fillId="0" borderId="0" xfId="0" applyFont="1"/>
    <xf numFmtId="0" fontId="18" fillId="0" borderId="0" xfId="2" applyFont="1"/>
    <xf numFmtId="0" fontId="17" fillId="0" borderId="0" xfId="0" applyFont="1" applyAlignment="1">
      <alignment horizontal="left" vertical="center" wrapText="1"/>
    </xf>
    <xf numFmtId="0" fontId="18" fillId="0" borderId="0" xfId="0" applyFont="1" applyAlignment="1">
      <alignment horizontal="left" vertical="top" wrapText="1"/>
    </xf>
    <xf numFmtId="0" fontId="18" fillId="0" borderId="7" xfId="0" quotePrefix="1" applyFont="1" applyBorder="1" applyAlignment="1">
      <alignment horizontal="center" vertical="top"/>
    </xf>
    <xf numFmtId="0" fontId="18" fillId="0" borderId="3" xfId="0" quotePrefix="1" applyFont="1" applyBorder="1" applyAlignment="1">
      <alignment horizontal="center" vertical="top"/>
    </xf>
    <xf numFmtId="0" fontId="23" fillId="0" borderId="0" xfId="0" applyFont="1" applyAlignment="1">
      <alignment horizontal="left" vertical="top" wrapText="1"/>
    </xf>
    <xf numFmtId="0" fontId="17" fillId="0" borderId="0" xfId="0" applyFont="1" applyAlignment="1">
      <alignment horizontal="left" wrapText="1"/>
    </xf>
    <xf numFmtId="165" fontId="18" fillId="0" borderId="0" xfId="0" applyNumberFormat="1" applyFont="1" applyAlignment="1">
      <alignment horizontal="center"/>
    </xf>
    <xf numFmtId="0" fontId="24" fillId="2" borderId="0" xfId="0" applyFont="1" applyFill="1"/>
    <xf numFmtId="166" fontId="11" fillId="2" borderId="14" xfId="0" applyNumberFormat="1" applyFont="1" applyFill="1" applyBorder="1" applyAlignment="1">
      <alignment horizontal="center"/>
    </xf>
    <xf numFmtId="0" fontId="28" fillId="0" borderId="0" xfId="0" applyFont="1" applyAlignment="1">
      <alignment horizontal="center" wrapText="1"/>
    </xf>
    <xf numFmtId="0" fontId="29" fillId="0" borderId="1" xfId="0" applyFont="1" applyBorder="1" applyAlignment="1">
      <alignment horizontal="center" wrapText="1"/>
    </xf>
    <xf numFmtId="0" fontId="30" fillId="0" borderId="1" xfId="2" applyFont="1" applyBorder="1" applyAlignment="1">
      <alignment wrapText="1"/>
    </xf>
    <xf numFmtId="165" fontId="30" fillId="3" borderId="1" xfId="0" applyNumberFormat="1" applyFont="1" applyFill="1" applyBorder="1"/>
    <xf numFmtId="0" fontId="24" fillId="0" borderId="0" xfId="0" applyFont="1"/>
    <xf numFmtId="170" fontId="24" fillId="0" borderId="0" xfId="6" applyNumberFormat="1" applyFont="1" applyFill="1" applyBorder="1" applyAlignment="1"/>
    <xf numFmtId="170" fontId="24" fillId="0" borderId="0" xfId="0" applyNumberFormat="1" applyFont="1"/>
    <xf numFmtId="165" fontId="24" fillId="0" borderId="0" xfId="7" applyNumberFormat="1" applyFont="1" applyFill="1" applyBorder="1" applyAlignment="1"/>
    <xf numFmtId="165" fontId="24" fillId="0" borderId="0" xfId="0" applyNumberFormat="1" applyFont="1"/>
    <xf numFmtId="0" fontId="23" fillId="0" borderId="1" xfId="0" applyFont="1" applyBorder="1" applyAlignment="1">
      <alignment horizontal="center" wrapText="1"/>
    </xf>
    <xf numFmtId="14" fontId="23" fillId="0" borderId="1" xfId="0" quotePrefix="1" applyNumberFormat="1" applyFont="1" applyBorder="1" applyAlignment="1">
      <alignment horizontal="center"/>
    </xf>
    <xf numFmtId="0" fontId="25" fillId="4" borderId="1" xfId="0" applyFont="1" applyFill="1" applyBorder="1" applyAlignment="1">
      <alignment horizontal="center" wrapText="1"/>
    </xf>
    <xf numFmtId="0" fontId="19" fillId="4" borderId="1" xfId="0" applyFont="1" applyFill="1" applyBorder="1" applyAlignment="1">
      <alignment horizontal="center" wrapText="1"/>
    </xf>
    <xf numFmtId="0" fontId="19" fillId="4" borderId="1" xfId="0" applyFont="1" applyFill="1" applyBorder="1"/>
    <xf numFmtId="168" fontId="26" fillId="4" borderId="1" xfId="0" applyNumberFormat="1" applyFont="1" applyFill="1" applyBorder="1" applyAlignment="1">
      <alignment horizontal="center"/>
    </xf>
    <xf numFmtId="0" fontId="32" fillId="0" borderId="0" xfId="0" applyFont="1"/>
    <xf numFmtId="0" fontId="29" fillId="0" borderId="0" xfId="0" applyFont="1"/>
    <xf numFmtId="0" fontId="23" fillId="0" borderId="0" xfId="0" applyFont="1"/>
    <xf numFmtId="0" fontId="30" fillId="0" borderId="0" xfId="0" applyFont="1"/>
    <xf numFmtId="0" fontId="30" fillId="0" borderId="0" xfId="0" applyFont="1" applyAlignment="1">
      <alignment wrapText="1"/>
    </xf>
    <xf numFmtId="166" fontId="30" fillId="0" borderId="0" xfId="0" applyNumberFormat="1" applyFont="1" applyAlignment="1">
      <alignment horizontal="center"/>
    </xf>
    <xf numFmtId="166" fontId="30" fillId="0" borderId="0" xfId="0" applyNumberFormat="1" applyFont="1"/>
    <xf numFmtId="166" fontId="22" fillId="0" borderId="0" xfId="0" applyNumberFormat="1" applyFont="1"/>
    <xf numFmtId="168" fontId="30" fillId="0" borderId="0" xfId="0" applyNumberFormat="1" applyFont="1" applyAlignment="1">
      <alignment horizontal="center"/>
    </xf>
    <xf numFmtId="165" fontId="30" fillId="0" borderId="0" xfId="0" applyNumberFormat="1" applyFont="1"/>
    <xf numFmtId="0" fontId="29" fillId="0" borderId="0" xfId="0" applyFont="1" applyAlignment="1">
      <alignment horizontal="center" wrapText="1"/>
    </xf>
    <xf numFmtId="0" fontId="23" fillId="0" borderId="0" xfId="0" applyFont="1" applyAlignment="1">
      <alignment horizontal="center" wrapText="1"/>
    </xf>
    <xf numFmtId="167" fontId="23" fillId="0" borderId="0" xfId="0" applyNumberFormat="1" applyFont="1" applyAlignment="1">
      <alignment horizontal="center"/>
    </xf>
    <xf numFmtId="167" fontId="22" fillId="0" borderId="0" xfId="0" applyNumberFormat="1" applyFont="1"/>
    <xf numFmtId="0" fontId="22" fillId="0" borderId="0" xfId="0" applyFont="1" applyAlignment="1">
      <alignment horizontal="center"/>
    </xf>
    <xf numFmtId="0" fontId="33" fillId="0" borderId="0" xfId="0" applyFont="1" applyAlignment="1">
      <alignment horizontal="center" wrapText="1"/>
    </xf>
    <xf numFmtId="0" fontId="34" fillId="0" borderId="0" xfId="0" applyFont="1" applyAlignment="1">
      <alignment horizontal="center" wrapText="1"/>
    </xf>
    <xf numFmtId="167" fontId="34" fillId="0" borderId="0" xfId="0" applyNumberFormat="1" applyFont="1" applyAlignment="1">
      <alignment horizontal="center"/>
    </xf>
    <xf numFmtId="165" fontId="22" fillId="0" borderId="0" xfId="0" applyNumberFormat="1" applyFont="1"/>
    <xf numFmtId="14" fontId="34" fillId="0" borderId="0" xfId="0" quotePrefix="1" applyNumberFormat="1" applyFont="1" applyAlignment="1">
      <alignment horizontal="center"/>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wrapText="1"/>
    </xf>
    <xf numFmtId="168" fontId="37" fillId="0" borderId="0" xfId="0" applyNumberFormat="1" applyFont="1" applyAlignment="1">
      <alignment horizontal="center"/>
    </xf>
    <xf numFmtId="165" fontId="37" fillId="0" borderId="0" xfId="0" applyNumberFormat="1" applyFont="1"/>
    <xf numFmtId="0" fontId="34" fillId="0" borderId="0" xfId="0" applyFont="1"/>
    <xf numFmtId="166" fontId="24" fillId="0" borderId="0" xfId="0" applyNumberFormat="1" applyFont="1" applyAlignment="1">
      <alignment horizontal="center"/>
    </xf>
    <xf numFmtId="166" fontId="24" fillId="0" borderId="0" xfId="0" applyNumberFormat="1" applyFont="1"/>
    <xf numFmtId="0" fontId="38" fillId="0" borderId="0" xfId="0" applyFont="1"/>
    <xf numFmtId="0" fontId="39" fillId="0" borderId="0" xfId="15" applyFont="1"/>
    <xf numFmtId="0" fontId="16" fillId="0" borderId="16" xfId="15" applyFont="1" applyBorder="1"/>
    <xf numFmtId="0" fontId="39" fillId="0" borderId="17" xfId="15" applyFont="1" applyBorder="1"/>
    <xf numFmtId="0" fontId="39" fillId="0" borderId="21" xfId="15" applyFont="1" applyBorder="1"/>
    <xf numFmtId="0" fontId="16" fillId="0" borderId="0" xfId="15" applyFont="1" applyAlignment="1">
      <alignment wrapText="1"/>
    </xf>
    <xf numFmtId="0" fontId="16" fillId="0" borderId="18" xfId="15" applyFont="1" applyBorder="1" applyAlignment="1">
      <alignment horizontal="center"/>
    </xf>
    <xf numFmtId="44" fontId="39" fillId="0" borderId="22" xfId="15" applyNumberFormat="1" applyFont="1" applyBorder="1" applyAlignment="1">
      <alignment horizontal="center"/>
    </xf>
    <xf numFmtId="44" fontId="39" fillId="0" borderId="23" xfId="15" applyNumberFormat="1" applyFont="1" applyBorder="1" applyAlignment="1">
      <alignment horizontal="center"/>
    </xf>
    <xf numFmtId="0" fontId="39" fillId="0" borderId="0" xfId="15" applyFont="1" applyAlignment="1">
      <alignment horizontal="center"/>
    </xf>
    <xf numFmtId="165" fontId="27" fillId="3" borderId="1" xfId="0" applyNumberFormat="1" applyFont="1" applyFill="1" applyBorder="1"/>
    <xf numFmtId="0" fontId="23" fillId="0" borderId="1" xfId="0" applyFont="1" applyBorder="1" applyAlignment="1">
      <alignment horizontal="center" vertical="top" wrapText="1"/>
    </xf>
    <xf numFmtId="0" fontId="30" fillId="0" borderId="1" xfId="0" applyFont="1" applyBorder="1" applyAlignment="1">
      <alignment vertical="top" wrapText="1"/>
    </xf>
    <xf numFmtId="0" fontId="20" fillId="0" borderId="1" xfId="0" applyFont="1" applyBorder="1" applyAlignment="1">
      <alignment horizontal="center" vertical="top" wrapText="1"/>
    </xf>
    <xf numFmtId="0" fontId="27" fillId="0" borderId="1" xfId="0" applyFont="1" applyBorder="1" applyAlignment="1">
      <alignment vertical="top" wrapText="1"/>
    </xf>
    <xf numFmtId="6" fontId="40" fillId="5" borderId="15" xfId="2" applyNumberFormat="1" applyFont="1" applyFill="1" applyBorder="1" applyAlignment="1">
      <alignment horizontal="center" wrapText="1"/>
    </xf>
    <xf numFmtId="0" fontId="40" fillId="5" borderId="15" xfId="0" applyFont="1" applyFill="1" applyBorder="1" applyAlignment="1">
      <alignment horizontal="center" wrapText="1"/>
    </xf>
    <xf numFmtId="0" fontId="40" fillId="5" borderId="1" xfId="0" applyFont="1" applyFill="1" applyBorder="1" applyAlignment="1">
      <alignment horizontal="center" wrapText="1"/>
    </xf>
    <xf numFmtId="166" fontId="41" fillId="5" borderId="1" xfId="0" applyNumberFormat="1" applyFont="1" applyFill="1" applyBorder="1" applyAlignment="1">
      <alignment horizontal="center" wrapText="1"/>
    </xf>
    <xf numFmtId="10" fontId="40" fillId="5" borderId="1" xfId="1" applyNumberFormat="1" applyFont="1" applyFill="1" applyBorder="1" applyAlignment="1">
      <alignment horizontal="center" wrapText="1"/>
    </xf>
    <xf numFmtId="0" fontId="40" fillId="5" borderId="15" xfId="15" applyFont="1" applyFill="1" applyBorder="1"/>
    <xf numFmtId="0" fontId="40" fillId="5" borderId="15" xfId="15" applyFont="1" applyFill="1" applyBorder="1" applyAlignment="1">
      <alignment horizontal="center" wrapText="1"/>
    </xf>
    <xf numFmtId="0" fontId="18" fillId="0" borderId="0" xfId="2" applyFont="1" applyAlignment="1">
      <alignment wrapText="1"/>
    </xf>
    <xf numFmtId="6" fontId="18" fillId="0" borderId="0" xfId="2" applyNumberFormat="1" applyFont="1" applyAlignment="1">
      <alignment wrapText="1"/>
    </xf>
    <xf numFmtId="6" fontId="17" fillId="0" borderId="0" xfId="2" applyNumberFormat="1" applyFont="1" applyAlignment="1">
      <alignment wrapText="1"/>
    </xf>
    <xf numFmtId="0" fontId="17" fillId="0" borderId="0" xfId="2" applyFont="1" applyAlignment="1">
      <alignment wrapText="1"/>
    </xf>
    <xf numFmtId="6" fontId="43" fillId="0" borderId="0" xfId="2" applyNumberFormat="1" applyFont="1" applyAlignment="1">
      <alignment wrapText="1"/>
    </xf>
    <xf numFmtId="6" fontId="21" fillId="0" borderId="0" xfId="2" applyNumberFormat="1" applyFont="1" applyAlignment="1">
      <alignment wrapText="1"/>
    </xf>
    <xf numFmtId="6" fontId="18" fillId="0" borderId="0" xfId="2" applyNumberFormat="1" applyFont="1"/>
    <xf numFmtId="42" fontId="17" fillId="0" borderId="0" xfId="2" applyNumberFormat="1" applyFont="1" applyAlignment="1">
      <alignment wrapText="1"/>
    </xf>
    <xf numFmtId="0" fontId="18" fillId="0" borderId="1" xfId="2" applyFont="1" applyBorder="1" applyAlignment="1">
      <alignment wrapText="1"/>
    </xf>
    <xf numFmtId="42" fontId="18" fillId="0" borderId="0" xfId="2" applyNumberFormat="1" applyFont="1"/>
    <xf numFmtId="42" fontId="17" fillId="0" borderId="0" xfId="2" applyNumberFormat="1" applyFont="1"/>
    <xf numFmtId="42" fontId="18" fillId="0" borderId="0" xfId="2" applyNumberFormat="1" applyFont="1" applyAlignment="1">
      <alignment wrapText="1"/>
    </xf>
    <xf numFmtId="0" fontId="44" fillId="0" borderId="0" xfId="22" applyFont="1" applyAlignment="1">
      <alignment horizontal="center"/>
    </xf>
    <xf numFmtId="0" fontId="45" fillId="0" borderId="0" xfId="22" applyFont="1"/>
    <xf numFmtId="0" fontId="45" fillId="0" borderId="0" xfId="22" applyFont="1" applyAlignment="1">
      <alignment horizontal="right"/>
    </xf>
    <xf numFmtId="165" fontId="45" fillId="0" borderId="0" xfId="23" applyNumberFormat="1" applyFont="1" applyAlignment="1">
      <alignment horizontal="right"/>
    </xf>
    <xf numFmtId="0" fontId="23" fillId="0" borderId="0" xfId="22" applyFont="1"/>
    <xf numFmtId="0" fontId="44" fillId="0" borderId="0" xfId="22" applyFont="1"/>
    <xf numFmtId="0" fontId="46" fillId="0" borderId="0" xfId="22" applyFont="1"/>
    <xf numFmtId="0" fontId="45" fillId="0" borderId="0" xfId="22" applyFont="1" applyAlignment="1">
      <alignment horizontal="left"/>
    </xf>
    <xf numFmtId="0" fontId="12" fillId="0" borderId="0" xfId="22" applyFont="1" applyAlignment="1">
      <alignment horizontal="center"/>
    </xf>
    <xf numFmtId="14" fontId="12" fillId="0" borderId="0" xfId="22" applyNumberFormat="1" applyFont="1" applyAlignment="1">
      <alignment horizontal="center"/>
    </xf>
    <xf numFmtId="0" fontId="13" fillId="0" borderId="0" xfId="22" applyFont="1"/>
    <xf numFmtId="0" fontId="12" fillId="0" borderId="0" xfId="22" applyFont="1" applyAlignment="1">
      <alignment horizontal="left"/>
    </xf>
    <xf numFmtId="14" fontId="12" fillId="0" borderId="0" xfId="22" applyNumberFormat="1" applyFont="1" applyAlignment="1">
      <alignment horizontal="left"/>
    </xf>
    <xf numFmtId="0" fontId="13" fillId="0" borderId="0" xfId="22" applyFont="1" applyAlignment="1">
      <alignment horizontal="left"/>
    </xf>
    <xf numFmtId="0" fontId="15" fillId="0" borderId="13" xfId="22" applyFont="1" applyBorder="1" applyAlignment="1">
      <alignment horizontal="center" wrapText="1"/>
    </xf>
    <xf numFmtId="0" fontId="17" fillId="0" borderId="0" xfId="22" applyFont="1" applyAlignment="1">
      <alignment horizontal="center"/>
    </xf>
    <xf numFmtId="14" fontId="17" fillId="0" borderId="0" xfId="22" applyNumberFormat="1" applyFont="1" applyAlignment="1">
      <alignment horizontal="center"/>
    </xf>
    <xf numFmtId="0" fontId="18" fillId="0" borderId="0" xfId="22" applyFont="1"/>
    <xf numFmtId="0" fontId="17" fillId="0" borderId="0" xfId="22" applyFont="1" applyAlignment="1">
      <alignment horizontal="center" wrapText="1"/>
    </xf>
    <xf numFmtId="165" fontId="18" fillId="0" borderId="0" xfId="22" applyNumberFormat="1" applyFont="1"/>
    <xf numFmtId="165" fontId="18" fillId="2" borderId="17" xfId="22" applyNumberFormat="1" applyFont="1" applyFill="1" applyBorder="1"/>
    <xf numFmtId="165" fontId="18" fillId="2" borderId="18" xfId="22" applyNumberFormat="1" applyFont="1" applyFill="1" applyBorder="1"/>
    <xf numFmtId="165" fontId="17" fillId="0" borderId="0" xfId="22" applyNumberFormat="1" applyFont="1"/>
    <xf numFmtId="164" fontId="21" fillId="0" borderId="0" xfId="22" applyNumberFormat="1" applyFont="1"/>
    <xf numFmtId="0" fontId="17" fillId="0" borderId="0" xfId="22" applyFont="1"/>
    <xf numFmtId="0" fontId="20" fillId="0" borderId="27" xfId="22" applyFont="1" applyBorder="1"/>
    <xf numFmtId="165" fontId="18" fillId="2" borderId="28" xfId="22" applyNumberFormat="1" applyFont="1" applyFill="1" applyBorder="1"/>
    <xf numFmtId="9" fontId="17" fillId="0" borderId="0" xfId="25" applyFont="1" applyBorder="1"/>
    <xf numFmtId="44" fontId="17" fillId="0" borderId="0" xfId="24" applyFont="1" applyBorder="1"/>
    <xf numFmtId="0" fontId="20" fillId="4" borderId="15" xfId="22" applyFont="1" applyFill="1" applyBorder="1" applyAlignment="1">
      <alignment horizontal="left"/>
    </xf>
    <xf numFmtId="0" fontId="17" fillId="4" borderId="25" xfId="22" applyFont="1" applyFill="1" applyBorder="1"/>
    <xf numFmtId="165" fontId="17" fillId="4" borderId="15" xfId="22" applyNumberFormat="1" applyFont="1" applyFill="1" applyBorder="1"/>
    <xf numFmtId="0" fontId="39" fillId="0" borderId="0" xfId="22" applyFont="1"/>
    <xf numFmtId="0" fontId="41" fillId="5" borderId="1" xfId="0" applyFont="1" applyFill="1" applyBorder="1" applyAlignment="1">
      <alignment horizontal="center" wrapText="1"/>
    </xf>
    <xf numFmtId="0" fontId="41" fillId="5" borderId="1" xfId="0" applyFont="1" applyFill="1" applyBorder="1" applyAlignment="1">
      <alignment horizontal="center" vertical="center" wrapText="1"/>
    </xf>
    <xf numFmtId="0" fontId="18" fillId="0" borderId="1" xfId="2" applyFont="1" applyBorder="1" applyAlignment="1">
      <alignment horizontal="center" wrapText="1"/>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165" fontId="30" fillId="3" borderId="1" xfId="0" applyNumberFormat="1" applyFont="1" applyFill="1" applyBorder="1" applyAlignment="1">
      <alignment vertical="center"/>
    </xf>
    <xf numFmtId="0" fontId="24" fillId="0" borderId="0" xfId="0" applyFont="1" applyAlignment="1">
      <alignment vertical="center"/>
    </xf>
    <xf numFmtId="170" fontId="24" fillId="0" borderId="0" xfId="6" applyNumberFormat="1" applyFont="1" applyFill="1" applyBorder="1" applyAlignment="1">
      <alignment vertical="center"/>
    </xf>
    <xf numFmtId="170" fontId="24" fillId="0" borderId="0" xfId="0" applyNumberFormat="1" applyFont="1" applyAlignment="1">
      <alignment vertical="center"/>
    </xf>
    <xf numFmtId="165" fontId="24" fillId="0" borderId="0" xfId="7" applyNumberFormat="1" applyFont="1" applyFill="1" applyBorder="1" applyAlignment="1">
      <alignment vertical="center"/>
    </xf>
    <xf numFmtId="165" fontId="24" fillId="0" borderId="0" xfId="0" applyNumberFormat="1" applyFont="1" applyAlignment="1">
      <alignment vertical="center"/>
    </xf>
    <xf numFmtId="0" fontId="36" fillId="0" borderId="1" xfId="22" applyFont="1" applyBorder="1" applyAlignment="1">
      <alignment horizontal="center"/>
    </xf>
    <xf numFmtId="0" fontId="34" fillId="0" borderId="1" xfId="22" applyFont="1" applyBorder="1"/>
    <xf numFmtId="0" fontId="34" fillId="0" borderId="1" xfId="22" applyFont="1" applyBorder="1" applyAlignment="1">
      <alignment horizontal="left"/>
    </xf>
    <xf numFmtId="172" fontId="34" fillId="0" borderId="1" xfId="22" applyNumberFormat="1" applyFont="1" applyBorder="1" applyAlignment="1">
      <alignment horizontal="left"/>
    </xf>
    <xf numFmtId="165" fontId="24" fillId="0" borderId="1" xfId="23" applyNumberFormat="1" applyFont="1" applyBorder="1"/>
    <xf numFmtId="172" fontId="34" fillId="0" borderId="1" xfId="22" applyNumberFormat="1" applyFont="1" applyBorder="1" applyAlignment="1">
      <alignment horizontal="right"/>
    </xf>
    <xf numFmtId="0" fontId="36" fillId="0" borderId="1" xfId="22" applyFont="1" applyBorder="1"/>
    <xf numFmtId="0" fontId="36" fillId="0" borderId="1" xfId="22" applyFont="1" applyBorder="1" applyAlignment="1">
      <alignment horizontal="left"/>
    </xf>
    <xf numFmtId="172" fontId="36" fillId="0" borderId="1" xfId="22" applyNumberFormat="1" applyFont="1" applyBorder="1" applyAlignment="1">
      <alignment horizontal="left"/>
    </xf>
    <xf numFmtId="0" fontId="24" fillId="0" borderId="1" xfId="22" applyFont="1" applyBorder="1" applyAlignment="1">
      <alignment wrapText="1"/>
    </xf>
    <xf numFmtId="165" fontId="38" fillId="0" borderId="1" xfId="23" applyNumberFormat="1" applyFont="1" applyBorder="1"/>
    <xf numFmtId="0" fontId="34" fillId="0" borderId="1" xfId="22" applyFont="1" applyBorder="1" applyAlignment="1">
      <alignment horizontal="center"/>
    </xf>
    <xf numFmtId="0" fontId="33" fillId="0" borderId="1" xfId="22" applyFont="1" applyBorder="1" applyAlignment="1">
      <alignment horizontal="left" vertical="center" wrapText="1"/>
    </xf>
    <xf numFmtId="0" fontId="36" fillId="0" borderId="0" xfId="22" applyFont="1" applyAlignment="1">
      <alignment horizontal="center"/>
    </xf>
    <xf numFmtId="0" fontId="34" fillId="0" borderId="0" xfId="22" applyFont="1"/>
    <xf numFmtId="0" fontId="34" fillId="0" borderId="0" xfId="22" applyFont="1" applyAlignment="1">
      <alignment horizontal="left"/>
    </xf>
    <xf numFmtId="0" fontId="34" fillId="0" borderId="0" xfId="22" applyFont="1" applyAlignment="1">
      <alignment horizontal="right"/>
    </xf>
    <xf numFmtId="17" fontId="41" fillId="5" borderId="1" xfId="22" applyNumberFormat="1" applyFont="1" applyFill="1" applyBorder="1" applyAlignment="1">
      <alignment horizontal="center"/>
    </xf>
    <xf numFmtId="172" fontId="44" fillId="0" borderId="0" xfId="22" applyNumberFormat="1" applyFont="1"/>
    <xf numFmtId="165" fontId="27" fillId="4" borderId="1" xfId="6" applyNumberFormat="1" applyFont="1" applyFill="1" applyBorder="1" applyAlignment="1"/>
    <xf numFmtId="44" fontId="24" fillId="0" borderId="1" xfId="23" applyFont="1" applyBorder="1"/>
    <xf numFmtId="165" fontId="27" fillId="4" borderId="1" xfId="0" applyNumberFormat="1" applyFont="1" applyFill="1" applyBorder="1"/>
    <xf numFmtId="0" fontId="40" fillId="5" borderId="15" xfId="15" applyFont="1" applyFill="1" applyBorder="1" applyAlignment="1">
      <alignment horizontal="center"/>
    </xf>
    <xf numFmtId="0" fontId="39" fillId="0" borderId="17" xfId="15" applyFont="1" applyBorder="1" applyAlignment="1">
      <alignment horizontal="center"/>
    </xf>
    <xf numFmtId="0" fontId="23" fillId="0" borderId="4" xfId="22" applyFont="1" applyBorder="1"/>
    <xf numFmtId="0" fontId="23" fillId="0" borderId="4" xfId="22" applyFont="1" applyBorder="1" applyAlignment="1">
      <alignment horizontal="center"/>
    </xf>
    <xf numFmtId="0" fontId="23" fillId="0" borderId="27" xfId="22" applyFont="1" applyBorder="1" applyAlignment="1">
      <alignment horizontal="center"/>
    </xf>
    <xf numFmtId="41" fontId="17" fillId="4" borderId="15" xfId="22" applyNumberFormat="1" applyFont="1" applyFill="1" applyBorder="1"/>
    <xf numFmtId="41" fontId="18" fillId="2" borderId="18" xfId="24" applyNumberFormat="1" applyFont="1" applyFill="1" applyBorder="1"/>
    <xf numFmtId="41" fontId="18" fillId="2" borderId="17" xfId="22" applyNumberFormat="1" applyFont="1" applyFill="1" applyBorder="1"/>
    <xf numFmtId="41" fontId="18" fillId="2" borderId="28" xfId="22" applyNumberFormat="1" applyFont="1" applyFill="1" applyBorder="1"/>
    <xf numFmtId="165" fontId="18" fillId="0" borderId="16" xfId="22" applyNumberFormat="1" applyFont="1" applyBorder="1" applyAlignment="1">
      <alignment wrapText="1"/>
    </xf>
    <xf numFmtId="165" fontId="17" fillId="0" borderId="28" xfId="22" applyNumberFormat="1" applyFont="1" applyBorder="1" applyAlignment="1">
      <alignment wrapText="1"/>
    </xf>
    <xf numFmtId="170" fontId="41" fillId="5" borderId="4" xfId="6" applyNumberFormat="1" applyFont="1" applyFill="1" applyBorder="1" applyAlignment="1">
      <alignment vertical="center" wrapText="1"/>
    </xf>
    <xf numFmtId="0" fontId="20" fillId="0" borderId="4" xfId="0" applyFont="1" applyBorder="1"/>
    <xf numFmtId="0" fontId="19" fillId="0" borderId="1" xfId="0" applyFont="1" applyBorder="1" applyAlignment="1">
      <alignment horizontal="center" wrapText="1"/>
    </xf>
    <xf numFmtId="0" fontId="19" fillId="0" borderId="1" xfId="0" applyFont="1" applyBorder="1"/>
    <xf numFmtId="44" fontId="27" fillId="3" borderId="1" xfId="0" applyNumberFormat="1" applyFont="1" applyFill="1" applyBorder="1"/>
    <xf numFmtId="0" fontId="20" fillId="0" borderId="24" xfId="0" applyFont="1" applyBorder="1"/>
    <xf numFmtId="0" fontId="19" fillId="0" borderId="14" xfId="0" applyFont="1" applyBorder="1" applyAlignment="1">
      <alignment horizontal="center"/>
    </xf>
    <xf numFmtId="10" fontId="40" fillId="5" borderId="0" xfId="1" applyNumberFormat="1" applyFont="1" applyFill="1" applyBorder="1" applyAlignment="1">
      <alignment horizontal="center" wrapText="1"/>
    </xf>
    <xf numFmtId="10" fontId="30" fillId="0" borderId="1" xfId="8" applyNumberFormat="1" applyFont="1" applyBorder="1" applyAlignment="1">
      <alignment horizontal="center"/>
    </xf>
    <xf numFmtId="6" fontId="18" fillId="0" borderId="34" xfId="2" applyNumberFormat="1" applyFont="1" applyBorder="1" applyAlignment="1">
      <alignment wrapText="1"/>
    </xf>
    <xf numFmtId="0" fontId="18" fillId="0" borderId="9" xfId="2" applyFont="1" applyBorder="1" applyAlignment="1">
      <alignment wrapText="1"/>
    </xf>
    <xf numFmtId="0" fontId="17" fillId="0" borderId="34" xfId="2" applyFont="1" applyBorder="1" applyAlignment="1">
      <alignment wrapText="1"/>
    </xf>
    <xf numFmtId="42" fontId="18" fillId="0" borderId="1" xfId="2" applyNumberFormat="1" applyFont="1" applyBorder="1"/>
    <xf numFmtId="42" fontId="18" fillId="0" borderId="26" xfId="2" applyNumberFormat="1" applyFont="1" applyBorder="1"/>
    <xf numFmtId="0" fontId="17" fillId="3" borderId="34" xfId="2" applyFont="1" applyFill="1" applyBorder="1" applyAlignment="1">
      <alignment wrapText="1"/>
    </xf>
    <xf numFmtId="42" fontId="18" fillId="3" borderId="26" xfId="2" applyNumberFormat="1" applyFont="1" applyFill="1" applyBorder="1"/>
    <xf numFmtId="44" fontId="18" fillId="0" borderId="34" xfId="2" applyNumberFormat="1" applyFont="1" applyBorder="1" applyAlignment="1">
      <alignment wrapText="1"/>
    </xf>
    <xf numFmtId="44" fontId="17" fillId="0" borderId="34" xfId="2" applyNumberFormat="1" applyFont="1" applyBorder="1" applyAlignment="1">
      <alignment wrapText="1"/>
    </xf>
    <xf numFmtId="44" fontId="17" fillId="3" borderId="34" xfId="2" applyNumberFormat="1" applyFont="1" applyFill="1" applyBorder="1" applyAlignment="1">
      <alignment wrapText="1"/>
    </xf>
    <xf numFmtId="41" fontId="18" fillId="0" borderId="34" xfId="2" applyNumberFormat="1" applyFont="1" applyBorder="1" applyAlignment="1">
      <alignment wrapText="1"/>
    </xf>
    <xf numFmtId="41" fontId="17" fillId="0" borderId="34" xfId="2" applyNumberFormat="1" applyFont="1" applyBorder="1" applyAlignment="1">
      <alignment wrapText="1"/>
    </xf>
    <xf numFmtId="41" fontId="17" fillId="3" borderId="34" xfId="2" applyNumberFormat="1" applyFont="1" applyFill="1" applyBorder="1" applyAlignment="1">
      <alignment vertical="center" wrapText="1"/>
    </xf>
    <xf numFmtId="41" fontId="17" fillId="3" borderId="34" xfId="2" applyNumberFormat="1" applyFont="1" applyFill="1" applyBorder="1" applyAlignment="1">
      <alignment wrapText="1"/>
    </xf>
    <xf numFmtId="41" fontId="18" fillId="0" borderId="9" xfId="2" applyNumberFormat="1" applyFont="1" applyBorder="1" applyAlignment="1">
      <alignment wrapText="1"/>
    </xf>
    <xf numFmtId="165" fontId="17" fillId="0" borderId="34" xfId="2" applyNumberFormat="1" applyFont="1" applyBorder="1" applyAlignment="1">
      <alignment wrapText="1"/>
    </xf>
    <xf numFmtId="165" fontId="17" fillId="3" borderId="34" xfId="2" applyNumberFormat="1" applyFont="1" applyFill="1" applyBorder="1" applyAlignment="1">
      <alignment wrapText="1"/>
    </xf>
    <xf numFmtId="165" fontId="18" fillId="0" borderId="8" xfId="2" applyNumberFormat="1" applyFont="1" applyBorder="1" applyAlignment="1">
      <alignment wrapText="1"/>
    </xf>
    <xf numFmtId="165" fontId="18" fillId="0" borderId="1" xfId="2" applyNumberFormat="1" applyFont="1" applyBorder="1"/>
    <xf numFmtId="0" fontId="31" fillId="0" borderId="0" xfId="2" applyFont="1" applyAlignment="1">
      <alignment horizontal="center" wrapText="1"/>
    </xf>
    <xf numFmtId="0" fontId="30" fillId="0" borderId="0" xfId="2" applyFont="1" applyAlignment="1">
      <alignment wrapText="1"/>
    </xf>
    <xf numFmtId="0" fontId="18" fillId="0" borderId="1" xfId="2" applyFont="1" applyBorder="1" applyAlignment="1">
      <alignment horizontal="center" vertical="center" wrapText="1"/>
    </xf>
    <xf numFmtId="0" fontId="30" fillId="0" borderId="0" xfId="2" applyFont="1" applyAlignment="1">
      <alignment horizontal="left" wrapText="1" indent="2"/>
    </xf>
    <xf numFmtId="0" fontId="30" fillId="0" borderId="0" xfId="2" applyFont="1" applyAlignment="1">
      <alignment horizontal="left" wrapText="1"/>
    </xf>
    <xf numFmtId="0" fontId="22" fillId="0" borderId="0" xfId="2" applyFont="1" applyAlignment="1">
      <alignment wrapText="1"/>
    </xf>
    <xf numFmtId="0" fontId="22" fillId="0" borderId="0" xfId="2" applyFont="1" applyAlignment="1">
      <alignment horizontal="left" wrapText="1" indent="2"/>
    </xf>
    <xf numFmtId="0" fontId="22" fillId="0" borderId="0" xfId="2" applyFont="1" applyAlignment="1">
      <alignment horizontal="left" wrapText="1"/>
    </xf>
    <xf numFmtId="165" fontId="17" fillId="0" borderId="0" xfId="0" applyNumberFormat="1" applyFont="1"/>
    <xf numFmtId="164" fontId="21" fillId="0" borderId="0" xfId="0" applyNumberFormat="1" applyFont="1"/>
    <xf numFmtId="0" fontId="20" fillId="4" borderId="15" xfId="0" applyFont="1" applyFill="1" applyBorder="1" applyAlignment="1">
      <alignment horizontal="left"/>
    </xf>
    <xf numFmtId="0" fontId="17" fillId="4" borderId="25" xfId="0" applyFont="1" applyFill="1" applyBorder="1"/>
    <xf numFmtId="165" fontId="17" fillId="4" borderId="15" xfId="0" applyNumberFormat="1" applyFont="1" applyFill="1" applyBorder="1"/>
    <xf numFmtId="165" fontId="27" fillId="3" borderId="1" xfId="0" applyNumberFormat="1" applyFont="1" applyFill="1" applyBorder="1" applyAlignment="1">
      <alignment horizontal="center" vertical="center"/>
    </xf>
    <xf numFmtId="0" fontId="36" fillId="0" borderId="8" xfId="22" applyFont="1" applyBorder="1" applyAlignment="1">
      <alignment horizontal="center"/>
    </xf>
    <xf numFmtId="0" fontId="34" fillId="0" borderId="8" xfId="22" applyFont="1" applyBorder="1"/>
    <xf numFmtId="0" fontId="34" fillId="0" borderId="8" xfId="22" applyFont="1" applyBorder="1" applyAlignment="1">
      <alignment horizontal="left"/>
    </xf>
    <xf numFmtId="172" fontId="34" fillId="0" borderId="8" xfId="22" applyNumberFormat="1" applyFont="1" applyBorder="1" applyAlignment="1">
      <alignment horizontal="right"/>
    </xf>
    <xf numFmtId="0" fontId="36" fillId="3" borderId="6" xfId="22" applyFont="1" applyFill="1" applyBorder="1" applyAlignment="1">
      <alignment horizontal="center"/>
    </xf>
    <xf numFmtId="0" fontId="36" fillId="3" borderId="6" xfId="22" applyFont="1" applyFill="1" applyBorder="1"/>
    <xf numFmtId="0" fontId="38" fillId="3" borderId="6" xfId="22" applyFont="1" applyFill="1" applyBorder="1"/>
    <xf numFmtId="172" fontId="36" fillId="3" borderId="6" xfId="22" applyNumberFormat="1" applyFont="1" applyFill="1" applyBorder="1" applyAlignment="1">
      <alignment horizontal="left"/>
    </xf>
    <xf numFmtId="44" fontId="38" fillId="3" borderId="6" xfId="23" applyFont="1" applyFill="1" applyBorder="1"/>
    <xf numFmtId="172" fontId="36" fillId="3" borderId="6" xfId="22" applyNumberFormat="1" applyFont="1" applyFill="1" applyBorder="1" applyAlignment="1">
      <alignment horizontal="right"/>
    </xf>
    <xf numFmtId="0" fontId="34" fillId="3" borderId="6" xfId="22" applyFont="1" applyFill="1" applyBorder="1" applyAlignment="1">
      <alignment horizontal="left"/>
    </xf>
    <xf numFmtId="172" fontId="34" fillId="3" borderId="6" xfId="22" applyNumberFormat="1" applyFont="1" applyFill="1" applyBorder="1" applyAlignment="1">
      <alignment horizontal="left"/>
    </xf>
    <xf numFmtId="44" fontId="24" fillId="3" borderId="6" xfId="23" applyFont="1" applyFill="1" applyBorder="1"/>
    <xf numFmtId="171" fontId="20" fillId="6" borderId="1" xfId="22" applyNumberFormat="1" applyFont="1" applyFill="1" applyBorder="1" applyAlignment="1">
      <alignment horizontal="center" vertical="center"/>
    </xf>
    <xf numFmtId="0" fontId="17" fillId="6" borderId="1" xfId="22" applyFont="1" applyFill="1" applyBorder="1" applyAlignment="1">
      <alignment vertical="center" wrapText="1"/>
    </xf>
    <xf numFmtId="17" fontId="20" fillId="6" borderId="1" xfId="22" applyNumberFormat="1" applyFont="1" applyFill="1" applyBorder="1" applyAlignment="1">
      <alignment horizontal="left"/>
    </xf>
    <xf numFmtId="172" fontId="17" fillId="6" borderId="1" xfId="22" applyNumberFormat="1" applyFont="1" applyFill="1" applyBorder="1" applyAlignment="1">
      <alignment horizontal="right"/>
    </xf>
    <xf numFmtId="171" fontId="20" fillId="6" borderId="1" xfId="22" applyNumberFormat="1" applyFont="1" applyFill="1" applyBorder="1" applyAlignment="1">
      <alignment horizontal="center" vertical="top"/>
    </xf>
    <xf numFmtId="0" fontId="17" fillId="6" borderId="1" xfId="22" applyFont="1" applyFill="1" applyBorder="1" applyAlignment="1">
      <alignment vertical="top" wrapText="1"/>
    </xf>
    <xf numFmtId="17" fontId="20" fillId="6" borderId="1" xfId="22" applyNumberFormat="1" applyFont="1" applyFill="1" applyBorder="1" applyAlignment="1">
      <alignment horizontal="left" vertical="top"/>
    </xf>
    <xf numFmtId="172" fontId="20" fillId="6" borderId="1" xfId="22" applyNumberFormat="1" applyFont="1" applyFill="1" applyBorder="1" applyAlignment="1">
      <alignment horizontal="right"/>
    </xf>
    <xf numFmtId="17" fontId="20" fillId="6" borderId="1" xfId="22" applyNumberFormat="1" applyFont="1" applyFill="1" applyBorder="1" applyAlignment="1">
      <alignment horizontal="left" vertical="center" wrapText="1"/>
    </xf>
    <xf numFmtId="17" fontId="20" fillId="6" borderId="1" xfId="22" applyNumberFormat="1" applyFont="1" applyFill="1" applyBorder="1" applyAlignment="1">
      <alignment horizontal="left" vertical="center"/>
    </xf>
    <xf numFmtId="0" fontId="17" fillId="6" borderId="1" xfId="22" applyFont="1" applyFill="1" applyBorder="1" applyAlignment="1">
      <alignment horizontal="center"/>
    </xf>
    <xf numFmtId="0" fontId="17" fillId="6" borderId="1" xfId="22" applyFont="1" applyFill="1" applyBorder="1"/>
    <xf numFmtId="0" fontId="18" fillId="6" borderId="1" xfId="22" applyFont="1" applyFill="1" applyBorder="1"/>
    <xf numFmtId="172" fontId="17" fillId="6" borderId="1" xfId="22" applyNumberFormat="1" applyFont="1" applyFill="1" applyBorder="1"/>
    <xf numFmtId="0" fontId="20" fillId="7" borderId="6" xfId="22" applyFont="1" applyFill="1" applyBorder="1" applyAlignment="1">
      <alignment horizontal="center"/>
    </xf>
    <xf numFmtId="0" fontId="20" fillId="7" borderId="6" xfId="22" applyFont="1" applyFill="1" applyBorder="1"/>
    <xf numFmtId="0" fontId="20" fillId="7" borderId="6" xfId="22" applyFont="1" applyFill="1" applyBorder="1" applyAlignment="1">
      <alignment horizontal="left"/>
    </xf>
    <xf numFmtId="172" fontId="20" fillId="7" borderId="6" xfId="22" applyNumberFormat="1" applyFont="1" applyFill="1" applyBorder="1" applyAlignment="1">
      <alignment horizontal="left"/>
    </xf>
    <xf numFmtId="44" fontId="30" fillId="3" borderId="1" xfId="0" applyNumberFormat="1" applyFont="1" applyFill="1" applyBorder="1"/>
    <xf numFmtId="44" fontId="30" fillId="0" borderId="20" xfId="6" applyNumberFormat="1" applyFont="1" applyBorder="1" applyAlignment="1">
      <alignment horizontal="center" vertical="top"/>
    </xf>
    <xf numFmtId="44" fontId="27" fillId="0" borderId="20" xfId="6" applyNumberFormat="1" applyFont="1" applyFill="1" applyBorder="1" applyAlignment="1">
      <alignment horizontal="center"/>
    </xf>
    <xf numFmtId="173" fontId="30" fillId="3" borderId="1" xfId="6" applyNumberFormat="1" applyFont="1" applyFill="1" applyBorder="1" applyAlignment="1"/>
    <xf numFmtId="165" fontId="30" fillId="3" borderId="1" xfId="6" applyNumberFormat="1" applyFont="1" applyFill="1" applyBorder="1" applyAlignment="1"/>
    <xf numFmtId="44" fontId="30" fillId="3" borderId="1" xfId="6" applyNumberFormat="1" applyFont="1" applyFill="1" applyBorder="1" applyAlignment="1"/>
    <xf numFmtId="173" fontId="27" fillId="3" borderId="1" xfId="6" applyNumberFormat="1" applyFont="1" applyFill="1" applyBorder="1" applyAlignment="1"/>
    <xf numFmtId="165" fontId="27" fillId="3" borderId="1" xfId="6" applyNumberFormat="1" applyFont="1" applyFill="1" applyBorder="1" applyAlignment="1"/>
    <xf numFmtId="44" fontId="27" fillId="3" borderId="1" xfId="6" applyNumberFormat="1" applyFont="1" applyFill="1" applyBorder="1" applyAlignment="1"/>
    <xf numFmtId="169" fontId="22" fillId="0" borderId="0" xfId="1" applyNumberFormat="1" applyFont="1" applyFill="1" applyBorder="1" applyAlignment="1"/>
    <xf numFmtId="0" fontId="30" fillId="0" borderId="1" xfId="2" applyFont="1" applyBorder="1" applyAlignment="1">
      <alignment vertical="center" wrapText="1"/>
    </xf>
    <xf numFmtId="17" fontId="20" fillId="6" borderId="1" xfId="52" applyNumberFormat="1" applyFont="1" applyFill="1" applyBorder="1" applyAlignment="1">
      <alignment horizontal="left" vertical="center" wrapText="1"/>
    </xf>
    <xf numFmtId="165" fontId="30" fillId="2" borderId="1" xfId="0" applyNumberFormat="1" applyFont="1" applyFill="1" applyBorder="1"/>
    <xf numFmtId="44" fontId="30" fillId="2" borderId="1" xfId="7" applyFont="1" applyFill="1" applyBorder="1" applyAlignment="1"/>
    <xf numFmtId="0" fontId="36" fillId="3" borderId="1" xfId="22" applyFont="1" applyFill="1" applyBorder="1" applyAlignment="1">
      <alignment horizontal="center"/>
    </xf>
    <xf numFmtId="0" fontId="34" fillId="3" borderId="1" xfId="22" applyFont="1" applyFill="1" applyBorder="1"/>
    <xf numFmtId="0" fontId="36" fillId="3" borderId="8" xfId="22" applyFont="1" applyFill="1" applyBorder="1" applyAlignment="1">
      <alignment horizontal="center"/>
    </xf>
    <xf numFmtId="0" fontId="34" fillId="3" borderId="8" xfId="22" applyFont="1" applyFill="1" applyBorder="1"/>
    <xf numFmtId="0" fontId="36" fillId="3" borderId="1" xfId="22" applyFont="1" applyFill="1" applyBorder="1"/>
    <xf numFmtId="0" fontId="34" fillId="3" borderId="1" xfId="52" applyFont="1" applyFill="1" applyBorder="1"/>
    <xf numFmtId="0" fontId="36" fillId="3" borderId="1" xfId="52" applyFont="1" applyFill="1" applyBorder="1" applyAlignment="1">
      <alignment horizontal="center"/>
    </xf>
    <xf numFmtId="172" fontId="34" fillId="3" borderId="1" xfId="22" applyNumberFormat="1" applyFont="1" applyFill="1" applyBorder="1" applyAlignment="1">
      <alignment horizontal="right"/>
    </xf>
    <xf numFmtId="172" fontId="34" fillId="3" borderId="8" xfId="22" applyNumberFormat="1" applyFont="1" applyFill="1" applyBorder="1" applyAlignment="1">
      <alignment horizontal="right"/>
    </xf>
    <xf numFmtId="171" fontId="20" fillId="3" borderId="1" xfId="0" applyNumberFormat="1" applyFont="1" applyFill="1" applyBorder="1" applyAlignment="1">
      <alignment horizontal="center" vertical="top" wrapText="1"/>
    </xf>
    <xf numFmtId="0" fontId="27" fillId="3" borderId="1" xfId="0" applyFont="1" applyFill="1" applyBorder="1" applyAlignment="1">
      <alignment vertical="top" wrapText="1"/>
    </xf>
    <xf numFmtId="0" fontId="23" fillId="3" borderId="1" xfId="0" applyFont="1" applyFill="1" applyBorder="1" applyAlignment="1">
      <alignment horizontal="center" vertical="top" wrapText="1"/>
    </xf>
    <xf numFmtId="0" fontId="30" fillId="3" borderId="1" xfId="0" applyFont="1" applyFill="1" applyBorder="1" applyAlignment="1">
      <alignment vertical="top" wrapText="1"/>
    </xf>
    <xf numFmtId="0" fontId="20" fillId="3" borderId="1" xfId="0" applyFont="1" applyFill="1" applyBorder="1" applyAlignment="1">
      <alignment horizontal="center" vertical="top" wrapText="1"/>
    </xf>
    <xf numFmtId="0" fontId="23" fillId="3" borderId="1" xfId="22" applyFont="1" applyFill="1" applyBorder="1" applyAlignment="1">
      <alignment horizontal="center"/>
    </xf>
    <xf numFmtId="0" fontId="23" fillId="3" borderId="1" xfId="52" applyFont="1" applyFill="1" applyBorder="1"/>
    <xf numFmtId="17" fontId="20" fillId="3" borderId="1" xfId="52" applyNumberFormat="1" applyFont="1" applyFill="1" applyBorder="1" applyAlignment="1">
      <alignment horizontal="left" vertical="center" wrapText="1"/>
    </xf>
    <xf numFmtId="0" fontId="20" fillId="3" borderId="1" xfId="52" applyFont="1" applyFill="1" applyBorder="1"/>
    <xf numFmtId="43" fontId="40" fillId="5" borderId="1" xfId="6" applyFont="1" applyFill="1" applyBorder="1" applyAlignment="1">
      <alignment horizontal="center" wrapText="1"/>
    </xf>
    <xf numFmtId="43" fontId="30" fillId="3" borderId="1" xfId="6" applyFont="1" applyFill="1" applyBorder="1" applyAlignment="1"/>
    <xf numFmtId="43" fontId="27" fillId="3" borderId="1" xfId="6" applyFont="1" applyFill="1" applyBorder="1" applyAlignment="1"/>
    <xf numFmtId="43" fontId="30" fillId="0" borderId="0" xfId="6" applyFont="1" applyFill="1" applyBorder="1" applyAlignment="1">
      <alignment horizontal="center"/>
    </xf>
    <xf numFmtId="43" fontId="23" fillId="0" borderId="0" xfId="6" applyFont="1" applyFill="1" applyBorder="1" applyAlignment="1">
      <alignment horizontal="center"/>
    </xf>
    <xf numFmtId="43" fontId="34" fillId="0" borderId="0" xfId="6" applyFont="1" applyFill="1" applyBorder="1" applyAlignment="1">
      <alignment horizontal="center"/>
    </xf>
    <xf numFmtId="43" fontId="34" fillId="0" borderId="0" xfId="6" quotePrefix="1" applyFont="1" applyFill="1" applyBorder="1" applyAlignment="1">
      <alignment horizontal="center"/>
    </xf>
    <xf numFmtId="43" fontId="37" fillId="0" borderId="0" xfId="6" applyFont="1" applyFill="1" applyBorder="1" applyAlignment="1">
      <alignment horizontal="center"/>
    </xf>
    <xf numFmtId="43" fontId="22" fillId="0" borderId="0" xfId="6" applyFont="1" applyFill="1" applyBorder="1" applyAlignment="1">
      <alignment horizontal="center"/>
    </xf>
    <xf numFmtId="43" fontId="24" fillId="0" borderId="0" xfId="6" applyFont="1" applyFill="1" applyBorder="1" applyAlignment="1">
      <alignment horizontal="center"/>
    </xf>
    <xf numFmtId="44" fontId="27" fillId="3" borderId="1" xfId="10" applyNumberFormat="1" applyFont="1" applyFill="1" applyBorder="1" applyAlignment="1"/>
    <xf numFmtId="44" fontId="17" fillId="6" borderId="1" xfId="7" applyFont="1" applyFill="1" applyBorder="1" applyAlignment="1">
      <alignment horizontal="right"/>
    </xf>
    <xf numFmtId="44" fontId="34" fillId="0" borderId="0" xfId="7" applyFont="1" applyAlignment="1">
      <alignment horizontal="right"/>
    </xf>
    <xf numFmtId="44" fontId="36" fillId="6" borderId="1" xfId="7" applyFont="1" applyFill="1" applyBorder="1" applyAlignment="1">
      <alignment horizontal="right"/>
    </xf>
    <xf numFmtId="44" fontId="45" fillId="0" borderId="0" xfId="7" applyFont="1" applyAlignment="1">
      <alignment horizontal="right"/>
    </xf>
    <xf numFmtId="0" fontId="23" fillId="3" borderId="1" xfId="52" applyFont="1" applyFill="1" applyBorder="1" applyAlignment="1">
      <alignment horizontal="center"/>
    </xf>
    <xf numFmtId="170" fontId="18" fillId="0" borderId="0" xfId="6" applyNumberFormat="1" applyFont="1" applyFill="1" applyBorder="1" applyAlignment="1"/>
    <xf numFmtId="170" fontId="18" fillId="0" borderId="0" xfId="0" applyNumberFormat="1" applyFont="1"/>
    <xf numFmtId="165" fontId="18" fillId="0" borderId="0" xfId="7" applyNumberFormat="1" applyFont="1" applyFill="1" applyBorder="1" applyAlignment="1"/>
    <xf numFmtId="171" fontId="20" fillId="3" borderId="1" xfId="52" applyNumberFormat="1" applyFont="1" applyFill="1" applyBorder="1" applyAlignment="1">
      <alignment horizontal="center" vertical="center"/>
    </xf>
    <xf numFmtId="0" fontId="20" fillId="3" borderId="1" xfId="52" applyFont="1" applyFill="1" applyBorder="1" applyAlignment="1">
      <alignment horizontal="center"/>
    </xf>
    <xf numFmtId="0" fontId="20" fillId="0" borderId="0" xfId="0" applyFont="1" applyAlignment="1">
      <alignment horizontal="center" wrapText="1"/>
    </xf>
    <xf numFmtId="44" fontId="20" fillId="4" borderId="1" xfId="7" applyFont="1" applyFill="1" applyBorder="1" applyAlignment="1">
      <alignment horizontal="center" wrapText="1"/>
    </xf>
    <xf numFmtId="44" fontId="19" fillId="4" borderId="1" xfId="7" applyFont="1" applyFill="1" applyBorder="1" applyAlignment="1"/>
    <xf numFmtId="44" fontId="32" fillId="0" borderId="0" xfId="7" applyFont="1" applyFill="1" applyBorder="1" applyAlignment="1"/>
    <xf numFmtId="165" fontId="30" fillId="0" borderId="1" xfId="0" applyNumberFormat="1" applyFont="1" applyBorder="1" applyAlignment="1">
      <alignment vertical="center"/>
    </xf>
    <xf numFmtId="165" fontId="30" fillId="0" borderId="1" xfId="0" applyNumberFormat="1" applyFont="1" applyBorder="1"/>
    <xf numFmtId="174" fontId="23" fillId="0" borderId="1" xfId="0" applyNumberFormat="1" applyFont="1" applyBorder="1" applyAlignment="1">
      <alignment horizontal="center" vertical="center"/>
    </xf>
    <xf numFmtId="165" fontId="27" fillId="4" borderId="1" xfId="7" applyNumberFormat="1" applyFont="1" applyFill="1" applyBorder="1" applyAlignment="1"/>
    <xf numFmtId="165" fontId="34" fillId="3" borderId="1" xfId="7" applyNumberFormat="1" applyFont="1" applyFill="1" applyBorder="1" applyAlignment="1">
      <alignment horizontal="right"/>
    </xf>
    <xf numFmtId="165" fontId="36" fillId="3" borderId="6" xfId="7" applyNumberFormat="1" applyFont="1" applyFill="1" applyBorder="1" applyAlignment="1">
      <alignment horizontal="right"/>
    </xf>
    <xf numFmtId="165" fontId="34" fillId="3" borderId="8" xfId="7" applyNumberFormat="1" applyFont="1" applyFill="1" applyBorder="1" applyAlignment="1">
      <alignment horizontal="right"/>
    </xf>
    <xf numFmtId="165" fontId="20" fillId="7" borderId="6" xfId="7" applyNumberFormat="1" applyFont="1" applyFill="1" applyBorder="1" applyAlignment="1">
      <alignment horizontal="left"/>
    </xf>
    <xf numFmtId="165" fontId="34" fillId="0" borderId="8" xfId="7" applyNumberFormat="1" applyFont="1" applyBorder="1" applyAlignment="1">
      <alignment horizontal="right"/>
    </xf>
    <xf numFmtId="165" fontId="18" fillId="6" borderId="1" xfId="7" applyNumberFormat="1" applyFont="1" applyFill="1" applyBorder="1" applyAlignment="1">
      <alignment horizontal="right"/>
    </xf>
    <xf numFmtId="165" fontId="34" fillId="0" borderId="1" xfId="7" applyNumberFormat="1" applyFont="1" applyBorder="1" applyAlignment="1">
      <alignment horizontal="right"/>
    </xf>
    <xf numFmtId="165" fontId="17" fillId="6" borderId="1" xfId="7" applyNumberFormat="1" applyFont="1" applyFill="1" applyBorder="1" applyAlignment="1">
      <alignment horizontal="right"/>
    </xf>
    <xf numFmtId="165" fontId="17" fillId="6" borderId="1" xfId="7" applyNumberFormat="1" applyFont="1" applyFill="1" applyBorder="1"/>
    <xf numFmtId="173" fontId="27" fillId="4" borderId="1" xfId="6" applyNumberFormat="1" applyFont="1" applyFill="1" applyBorder="1" applyAlignment="1"/>
    <xf numFmtId="170" fontId="41" fillId="5" borderId="1" xfId="6" applyNumberFormat="1" applyFont="1" applyFill="1" applyBorder="1" applyAlignment="1">
      <alignment horizontal="center" vertical="center" wrapText="1"/>
    </xf>
    <xf numFmtId="0" fontId="18" fillId="0" borderId="34" xfId="2" applyFont="1" applyBorder="1" applyAlignment="1">
      <alignment wrapText="1"/>
    </xf>
    <xf numFmtId="0" fontId="17" fillId="0" borderId="4" xfId="2" applyFont="1" applyBorder="1"/>
    <xf numFmtId="2" fontId="41" fillId="5" borderId="1" xfId="0" applyNumberFormat="1" applyFont="1" applyFill="1" applyBorder="1" applyAlignment="1">
      <alignment horizontal="center" vertical="center" wrapText="1"/>
    </xf>
    <xf numFmtId="0" fontId="17" fillId="0" borderId="39" xfId="0" quotePrefix="1" applyFont="1" applyBorder="1" applyAlignment="1">
      <alignment horizontal="center"/>
    </xf>
    <xf numFmtId="44" fontId="30" fillId="2" borderId="1" xfId="7" applyFont="1" applyFill="1" applyBorder="1" applyAlignment="1">
      <alignment horizontal="center" vertical="center"/>
    </xf>
    <xf numFmtId="10" fontId="40" fillId="5" borderId="26" xfId="1" applyNumberFormat="1" applyFont="1" applyFill="1" applyBorder="1" applyAlignment="1">
      <alignment horizontal="center" wrapText="1"/>
    </xf>
    <xf numFmtId="170" fontId="30" fillId="0" borderId="20" xfId="6" applyNumberFormat="1" applyFont="1" applyBorder="1" applyAlignment="1">
      <alignment horizontal="center" vertical="top"/>
    </xf>
    <xf numFmtId="170" fontId="27" fillId="0" borderId="20" xfId="6" applyNumberFormat="1" applyFont="1" applyFill="1" applyBorder="1" applyAlignment="1">
      <alignment horizontal="center"/>
    </xf>
    <xf numFmtId="170" fontId="30" fillId="0" borderId="9" xfId="6" applyNumberFormat="1" applyFont="1" applyBorder="1" applyAlignment="1">
      <alignment horizontal="center" vertical="top"/>
    </xf>
    <xf numFmtId="170" fontId="27" fillId="0" borderId="9" xfId="6" applyNumberFormat="1" applyFont="1" applyFill="1" applyBorder="1" applyAlignment="1">
      <alignment horizontal="center"/>
    </xf>
    <xf numFmtId="0" fontId="20" fillId="0" borderId="11" xfId="0" applyFont="1" applyBorder="1" applyAlignment="1">
      <alignment horizontal="left"/>
    </xf>
    <xf numFmtId="0" fontId="17" fillId="0" borderId="41" xfId="0" applyFont="1" applyBorder="1"/>
    <xf numFmtId="165" fontId="17" fillId="0" borderId="41" xfId="0" applyNumberFormat="1" applyFont="1" applyBorder="1"/>
    <xf numFmtId="165" fontId="17" fillId="0" borderId="42" xfId="0" applyNumberFormat="1" applyFont="1" applyBorder="1"/>
    <xf numFmtId="165" fontId="30" fillId="0" borderId="1" xfId="6" applyNumberFormat="1" applyFont="1" applyBorder="1" applyAlignment="1"/>
    <xf numFmtId="42" fontId="18" fillId="3" borderId="1" xfId="2" applyNumberFormat="1" applyFont="1" applyFill="1" applyBorder="1"/>
    <xf numFmtId="0" fontId="17" fillId="3" borderId="43" xfId="2" applyFont="1" applyFill="1" applyBorder="1" applyAlignment="1">
      <alignment wrapText="1"/>
    </xf>
    <xf numFmtId="41" fontId="17" fillId="3" borderId="9" xfId="2" applyNumberFormat="1" applyFont="1" applyFill="1" applyBorder="1" applyAlignment="1">
      <alignment wrapText="1"/>
    </xf>
    <xf numFmtId="0" fontId="17" fillId="3" borderId="9" xfId="2" applyFont="1" applyFill="1" applyBorder="1" applyAlignment="1">
      <alignment wrapText="1"/>
    </xf>
    <xf numFmtId="165" fontId="17" fillId="3" borderId="9" xfId="5" applyNumberFormat="1" applyFont="1" applyFill="1" applyBorder="1" applyAlignment="1">
      <alignment wrapText="1"/>
    </xf>
    <xf numFmtId="44" fontId="17" fillId="3" borderId="44" xfId="2" applyNumberFormat="1" applyFont="1" applyFill="1" applyBorder="1" applyAlignment="1">
      <alignment wrapText="1"/>
    </xf>
    <xf numFmtId="6" fontId="48" fillId="0" borderId="45" xfId="2" applyNumberFormat="1" applyFont="1" applyBorder="1" applyAlignment="1">
      <alignment wrapText="1"/>
    </xf>
    <xf numFmtId="165" fontId="17" fillId="0" borderId="34" xfId="5" applyNumberFormat="1" applyFont="1" applyBorder="1" applyAlignment="1">
      <alignment wrapText="1"/>
    </xf>
    <xf numFmtId="6" fontId="18" fillId="0" borderId="45" xfId="2" applyNumberFormat="1" applyFont="1" applyBorder="1" applyAlignment="1">
      <alignment wrapText="1"/>
    </xf>
    <xf numFmtId="165" fontId="18" fillId="0" borderId="34" xfId="5" applyNumberFormat="1" applyFont="1" applyBorder="1" applyAlignment="1">
      <alignment wrapText="1"/>
    </xf>
    <xf numFmtId="6" fontId="17" fillId="0" borderId="45" xfId="2" applyNumberFormat="1" applyFont="1" applyBorder="1" applyAlignment="1">
      <alignment wrapText="1"/>
    </xf>
    <xf numFmtId="165" fontId="17" fillId="0" borderId="46" xfId="2" applyNumberFormat="1" applyFont="1" applyBorder="1" applyAlignment="1">
      <alignment wrapText="1"/>
    </xf>
    <xf numFmtId="0" fontId="17" fillId="3" borderId="47" xfId="2" applyFont="1" applyFill="1" applyBorder="1" applyAlignment="1">
      <alignment vertical="center" wrapText="1"/>
    </xf>
    <xf numFmtId="165" fontId="17" fillId="3" borderId="34" xfId="5" applyNumberFormat="1" applyFont="1" applyFill="1" applyBorder="1" applyAlignment="1">
      <alignment wrapText="1"/>
    </xf>
    <xf numFmtId="165" fontId="17" fillId="3" borderId="48" xfId="2" applyNumberFormat="1" applyFont="1" applyFill="1" applyBorder="1" applyAlignment="1">
      <alignment wrapText="1"/>
    </xf>
    <xf numFmtId="0" fontId="18" fillId="0" borderId="43" xfId="2" applyFont="1" applyBorder="1" applyAlignment="1">
      <alignment wrapText="1"/>
    </xf>
    <xf numFmtId="165" fontId="18" fillId="0" borderId="9" xfId="5" applyNumberFormat="1" applyFont="1" applyBorder="1" applyAlignment="1">
      <alignment wrapText="1"/>
    </xf>
    <xf numFmtId="44" fontId="17" fillId="0" borderId="46" xfId="2" applyNumberFormat="1" applyFont="1" applyBorder="1" applyAlignment="1">
      <alignment wrapText="1"/>
    </xf>
    <xf numFmtId="6" fontId="17" fillId="3" borderId="45" xfId="2" applyNumberFormat="1" applyFont="1" applyFill="1" applyBorder="1" applyAlignment="1">
      <alignment wrapText="1"/>
    </xf>
    <xf numFmtId="44" fontId="17" fillId="3" borderId="46" xfId="2" applyNumberFormat="1" applyFont="1" applyFill="1" applyBorder="1" applyAlignment="1">
      <alignment wrapText="1"/>
    </xf>
    <xf numFmtId="165" fontId="17" fillId="0" borderId="44" xfId="2" applyNumberFormat="1" applyFont="1" applyBorder="1" applyAlignment="1">
      <alignment wrapText="1"/>
    </xf>
    <xf numFmtId="6" fontId="18" fillId="0" borderId="47" xfId="2" applyNumberFormat="1" applyFont="1" applyBorder="1" applyAlignment="1">
      <alignment wrapText="1"/>
    </xf>
    <xf numFmtId="41" fontId="18" fillId="0" borderId="33" xfId="2" applyNumberFormat="1" applyFont="1" applyBorder="1" applyAlignment="1">
      <alignment wrapText="1"/>
    </xf>
    <xf numFmtId="6" fontId="18" fillId="0" borderId="33" xfId="2" applyNumberFormat="1" applyFont="1" applyBorder="1" applyAlignment="1">
      <alignment wrapText="1"/>
    </xf>
    <xf numFmtId="165" fontId="18" fillId="0" borderId="33" xfId="5" applyNumberFormat="1" applyFont="1" applyBorder="1" applyAlignment="1">
      <alignment wrapText="1"/>
    </xf>
    <xf numFmtId="165" fontId="18" fillId="0" borderId="26" xfId="2" applyNumberFormat="1" applyFont="1" applyBorder="1" applyAlignment="1">
      <alignment wrapText="1"/>
    </xf>
    <xf numFmtId="165" fontId="18" fillId="0" borderId="46" xfId="2" applyNumberFormat="1" applyFont="1" applyBorder="1" applyAlignment="1">
      <alignment wrapText="1"/>
    </xf>
    <xf numFmtId="6" fontId="17" fillId="4" borderId="49" xfId="2" applyNumberFormat="1" applyFont="1" applyFill="1" applyBorder="1" applyAlignment="1">
      <alignment vertical="center" wrapText="1"/>
    </xf>
    <xf numFmtId="41" fontId="17" fillId="4" borderId="50" xfId="2" applyNumberFormat="1" applyFont="1" applyFill="1" applyBorder="1" applyAlignment="1">
      <alignment vertical="center" wrapText="1"/>
    </xf>
    <xf numFmtId="6" fontId="17" fillId="4" borderId="50" xfId="2" applyNumberFormat="1" applyFont="1" applyFill="1" applyBorder="1" applyAlignment="1">
      <alignment vertical="center" wrapText="1"/>
    </xf>
    <xf numFmtId="165" fontId="17" fillId="4" borderId="50" xfId="5" applyNumberFormat="1" applyFont="1" applyFill="1" applyBorder="1" applyAlignment="1">
      <alignment vertical="center" wrapText="1"/>
    </xf>
    <xf numFmtId="165" fontId="17" fillId="4" borderId="51" xfId="5" applyNumberFormat="1" applyFont="1" applyFill="1" applyBorder="1" applyAlignment="1">
      <alignment vertical="center" wrapText="1"/>
    </xf>
    <xf numFmtId="0" fontId="40" fillId="5" borderId="52" xfId="12" applyFont="1" applyFill="1" applyBorder="1" applyAlignment="1">
      <alignment horizontal="center" wrapText="1"/>
    </xf>
    <xf numFmtId="10" fontId="40" fillId="5" borderId="53" xfId="1" applyNumberFormat="1" applyFont="1" applyFill="1" applyBorder="1" applyAlignment="1">
      <alignment horizontal="center" wrapText="1"/>
    </xf>
    <xf numFmtId="165" fontId="40" fillId="5" borderId="53" xfId="5" applyNumberFormat="1" applyFont="1" applyFill="1" applyBorder="1" applyAlignment="1">
      <alignment horizontal="center" wrapText="1"/>
    </xf>
    <xf numFmtId="6" fontId="40" fillId="5" borderId="54" xfId="2" applyNumberFormat="1" applyFont="1" applyFill="1" applyBorder="1" applyAlignment="1">
      <alignment horizontal="center" wrapText="1"/>
    </xf>
    <xf numFmtId="6" fontId="40" fillId="5" borderId="55" xfId="2" applyNumberFormat="1" applyFont="1" applyFill="1" applyBorder="1" applyAlignment="1">
      <alignment horizontal="center" wrapText="1"/>
    </xf>
    <xf numFmtId="0" fontId="17" fillId="8" borderId="47" xfId="2" applyFont="1" applyFill="1" applyBorder="1" applyAlignment="1">
      <alignment vertical="center" wrapText="1"/>
    </xf>
    <xf numFmtId="41" fontId="17" fillId="8" borderId="33" xfId="2" applyNumberFormat="1" applyFont="1" applyFill="1" applyBorder="1" applyAlignment="1">
      <alignment vertical="center" wrapText="1"/>
    </xf>
    <xf numFmtId="0" fontId="17" fillId="8" borderId="33" xfId="2" applyFont="1" applyFill="1" applyBorder="1" applyAlignment="1">
      <alignment vertical="center" wrapText="1"/>
    </xf>
    <xf numFmtId="165" fontId="17" fillId="8" borderId="33" xfId="5" applyNumberFormat="1" applyFont="1" applyFill="1" applyBorder="1" applyAlignment="1">
      <alignment vertical="center" wrapText="1"/>
    </xf>
    <xf numFmtId="165" fontId="17" fillId="8" borderId="26" xfId="2" applyNumberFormat="1" applyFont="1" applyFill="1" applyBorder="1"/>
    <xf numFmtId="165" fontId="17" fillId="8" borderId="46" xfId="2" applyNumberFormat="1" applyFont="1" applyFill="1" applyBorder="1" applyAlignment="1">
      <alignment wrapText="1"/>
    </xf>
    <xf numFmtId="6" fontId="48" fillId="0" borderId="56" xfId="2" applyNumberFormat="1" applyFont="1" applyBorder="1" applyAlignment="1">
      <alignment wrapText="1"/>
    </xf>
    <xf numFmtId="41" fontId="18" fillId="0" borderId="57" xfId="2" applyNumberFormat="1" applyFont="1" applyBorder="1" applyAlignment="1">
      <alignment wrapText="1"/>
    </xf>
    <xf numFmtId="6" fontId="18" fillId="0" borderId="57" xfId="2" applyNumberFormat="1" applyFont="1" applyBorder="1" applyAlignment="1">
      <alignment wrapText="1"/>
    </xf>
    <xf numFmtId="165" fontId="18" fillId="0" borderId="57" xfId="5" applyNumberFormat="1" applyFont="1" applyBorder="1" applyAlignment="1">
      <alignment wrapText="1"/>
    </xf>
    <xf numFmtId="165" fontId="18" fillId="0" borderId="9" xfId="2" applyNumberFormat="1" applyFont="1" applyBorder="1"/>
    <xf numFmtId="165" fontId="18" fillId="0" borderId="33" xfId="2" applyNumberFormat="1" applyFont="1" applyBorder="1" applyAlignment="1">
      <alignment wrapText="1"/>
    </xf>
    <xf numFmtId="6" fontId="17" fillId="0" borderId="0" xfId="2" applyNumberFormat="1" applyFont="1" applyAlignment="1">
      <alignment vertical="center" wrapText="1"/>
    </xf>
    <xf numFmtId="165" fontId="17" fillId="0" borderId="0" xfId="5" applyNumberFormat="1" applyFont="1" applyAlignment="1">
      <alignment vertical="center" wrapText="1"/>
    </xf>
    <xf numFmtId="165" fontId="18" fillId="0" borderId="0" xfId="5" applyNumberFormat="1" applyFont="1" applyAlignment="1">
      <alignment wrapText="1"/>
    </xf>
    <xf numFmtId="42" fontId="21" fillId="0" borderId="0" xfId="2" applyNumberFormat="1" applyFont="1" applyAlignment="1">
      <alignment wrapText="1"/>
    </xf>
    <xf numFmtId="6" fontId="17" fillId="0" borderId="0" xfId="2" applyNumberFormat="1" applyFont="1"/>
    <xf numFmtId="165" fontId="17" fillId="0" borderId="0" xfId="5" applyNumberFormat="1" applyFont="1"/>
    <xf numFmtId="165" fontId="17" fillId="0" borderId="0" xfId="5" applyNumberFormat="1" applyFont="1" applyAlignment="1">
      <alignment wrapText="1"/>
    </xf>
    <xf numFmtId="0" fontId="17" fillId="0" borderId="0" xfId="12" applyFont="1" applyAlignment="1">
      <alignment horizontal="center"/>
    </xf>
    <xf numFmtId="6" fontId="17" fillId="0" borderId="0" xfId="2" applyNumberFormat="1" applyFont="1" applyAlignment="1">
      <alignment horizontal="center" wrapText="1"/>
    </xf>
    <xf numFmtId="165" fontId="24" fillId="0" borderId="0" xfId="5" applyNumberFormat="1" applyFont="1" applyFill="1" applyBorder="1" applyAlignment="1">
      <alignment vertical="center"/>
    </xf>
    <xf numFmtId="165" fontId="17" fillId="4" borderId="15" xfId="0" applyNumberFormat="1" applyFont="1" applyFill="1" applyBorder="1" applyAlignment="1">
      <alignment wrapText="1"/>
    </xf>
    <xf numFmtId="0" fontId="40" fillId="5" borderId="26" xfId="0" applyFont="1" applyFill="1" applyBorder="1" applyAlignment="1">
      <alignment horizontal="center" wrapText="1"/>
    </xf>
    <xf numFmtId="170" fontId="24" fillId="0" borderId="31" xfId="0" applyNumberFormat="1" applyFont="1" applyBorder="1" applyAlignment="1">
      <alignment vertical="center"/>
    </xf>
    <xf numFmtId="165" fontId="24" fillId="0" borderId="58" xfId="0" applyNumberFormat="1" applyFont="1" applyBorder="1" applyAlignment="1">
      <alignment vertical="center"/>
    </xf>
    <xf numFmtId="0" fontId="24" fillId="0" borderId="31" xfId="0" applyFont="1" applyBorder="1"/>
    <xf numFmtId="0" fontId="24" fillId="0" borderId="58" xfId="0" applyFont="1" applyBorder="1"/>
    <xf numFmtId="0" fontId="32" fillId="0" borderId="31" xfId="0" applyFont="1" applyBorder="1"/>
    <xf numFmtId="0" fontId="32" fillId="0" borderId="58" xfId="0" applyFont="1" applyBorder="1"/>
    <xf numFmtId="170" fontId="24" fillId="0" borderId="24" xfId="0" applyNumberFormat="1" applyFont="1" applyBorder="1"/>
    <xf numFmtId="0" fontId="24" fillId="0" borderId="14" xfId="0" applyFont="1" applyBorder="1"/>
    <xf numFmtId="165" fontId="24" fillId="0" borderId="34" xfId="0" applyNumberFormat="1" applyFont="1" applyBorder="1"/>
    <xf numFmtId="9" fontId="34" fillId="0" borderId="1" xfId="8" applyFont="1" applyBorder="1" applyAlignment="1">
      <alignment horizontal="right"/>
    </xf>
    <xf numFmtId="9" fontId="36" fillId="3" borderId="6" xfId="8" applyFont="1" applyFill="1" applyBorder="1" applyAlignment="1">
      <alignment horizontal="right"/>
    </xf>
    <xf numFmtId="9" fontId="45" fillId="0" borderId="0" xfId="8" applyFont="1" applyAlignment="1">
      <alignment horizontal="right"/>
    </xf>
    <xf numFmtId="9" fontId="44" fillId="0" borderId="0" xfId="8" applyFont="1" applyAlignment="1">
      <alignment horizontal="right"/>
    </xf>
    <xf numFmtId="9" fontId="20" fillId="6" borderId="1" xfId="8" applyFont="1" applyFill="1" applyBorder="1" applyAlignment="1">
      <alignment horizontal="right"/>
    </xf>
    <xf numFmtId="9" fontId="34" fillId="3" borderId="6" xfId="8" applyFont="1" applyFill="1" applyBorder="1" applyAlignment="1">
      <alignment horizontal="right"/>
    </xf>
    <xf numFmtId="9" fontId="20" fillId="7" borderId="6" xfId="8" applyFont="1" applyFill="1" applyBorder="1" applyAlignment="1">
      <alignment horizontal="right"/>
    </xf>
    <xf numFmtId="9" fontId="34" fillId="0" borderId="8" xfId="8" applyFont="1" applyBorder="1" applyAlignment="1">
      <alignment horizontal="right"/>
    </xf>
    <xf numFmtId="9" fontId="20" fillId="6" borderId="1" xfId="8" applyFont="1" applyFill="1" applyBorder="1" applyAlignment="1">
      <alignment horizontal="right" vertical="top"/>
    </xf>
    <xf numFmtId="9" fontId="36" fillId="0" borderId="1" xfId="8" applyFont="1" applyBorder="1" applyAlignment="1">
      <alignment horizontal="right"/>
    </xf>
    <xf numFmtId="9" fontId="17" fillId="6" borderId="1" xfId="8" applyFont="1" applyFill="1" applyBorder="1" applyAlignment="1">
      <alignment horizontal="right"/>
    </xf>
    <xf numFmtId="172" fontId="34" fillId="0" borderId="6" xfId="22" applyNumberFormat="1" applyFont="1" applyBorder="1" applyAlignment="1">
      <alignment horizontal="left"/>
    </xf>
    <xf numFmtId="9" fontId="34" fillId="0" borderId="6" xfId="8" applyFont="1" applyFill="1" applyBorder="1" applyAlignment="1">
      <alignment horizontal="right"/>
    </xf>
    <xf numFmtId="17" fontId="20" fillId="6" borderId="1" xfId="22" applyNumberFormat="1" applyFont="1" applyFill="1" applyBorder="1" applyAlignment="1">
      <alignment horizontal="center"/>
    </xf>
    <xf numFmtId="44" fontId="24" fillId="0" borderId="1" xfId="23" applyFont="1" applyBorder="1" applyAlignment="1">
      <alignment horizontal="center"/>
    </xf>
    <xf numFmtId="44" fontId="38" fillId="3" borderId="6" xfId="23" applyFont="1" applyFill="1" applyBorder="1" applyAlignment="1">
      <alignment horizontal="center"/>
    </xf>
    <xf numFmtId="44" fontId="24" fillId="3" borderId="6" xfId="23" applyFont="1" applyFill="1" applyBorder="1" applyAlignment="1">
      <alignment horizontal="center"/>
    </xf>
    <xf numFmtId="172" fontId="20" fillId="7" borderId="6" xfId="22" applyNumberFormat="1" applyFont="1" applyFill="1" applyBorder="1" applyAlignment="1">
      <alignment horizontal="center"/>
    </xf>
    <xf numFmtId="0" fontId="34" fillId="0" borderId="8" xfId="22" applyFont="1" applyBorder="1" applyAlignment="1">
      <alignment horizontal="center"/>
    </xf>
    <xf numFmtId="165" fontId="38" fillId="0" borderId="1" xfId="23" applyNumberFormat="1" applyFont="1" applyBorder="1" applyAlignment="1">
      <alignment horizontal="center"/>
    </xf>
    <xf numFmtId="165" fontId="24" fillId="0" borderId="1" xfId="23" applyNumberFormat="1" applyFont="1" applyBorder="1" applyAlignment="1">
      <alignment horizontal="center"/>
    </xf>
    <xf numFmtId="172" fontId="17" fillId="6" borderId="1" xfId="22" applyNumberFormat="1" applyFont="1" applyFill="1" applyBorder="1" applyAlignment="1">
      <alignment horizontal="center"/>
    </xf>
    <xf numFmtId="0" fontId="34" fillId="0" borderId="0" xfId="22" applyFont="1" applyAlignment="1">
      <alignment horizontal="center"/>
    </xf>
    <xf numFmtId="0" fontId="45" fillId="0" borderId="0" xfId="22" applyFont="1" applyAlignment="1">
      <alignment horizontal="center"/>
    </xf>
    <xf numFmtId="44" fontId="20" fillId="6" borderId="1" xfId="7" applyFont="1" applyFill="1" applyBorder="1" applyAlignment="1">
      <alignment horizontal="left"/>
    </xf>
    <xf numFmtId="44" fontId="24" fillId="0" borderId="1" xfId="7" applyFont="1" applyBorder="1"/>
    <xf numFmtId="44" fontId="38" fillId="3" borderId="6" xfId="7" applyFont="1" applyFill="1" applyBorder="1"/>
    <xf numFmtId="44" fontId="24" fillId="3" borderId="6" xfId="7" applyFont="1" applyFill="1" applyBorder="1"/>
    <xf numFmtId="44" fontId="20" fillId="7" borderId="6" xfId="7" applyFont="1" applyFill="1" applyBorder="1" applyAlignment="1">
      <alignment horizontal="left"/>
    </xf>
    <xf numFmtId="44" fontId="34" fillId="0" borderId="8" xfId="7" applyFont="1" applyBorder="1" applyAlignment="1">
      <alignment horizontal="left"/>
    </xf>
    <xf numFmtId="44" fontId="38" fillId="0" borderId="1" xfId="7" applyFont="1" applyBorder="1"/>
    <xf numFmtId="44" fontId="17" fillId="6" borderId="1" xfId="7" applyFont="1" applyFill="1" applyBorder="1"/>
    <xf numFmtId="44" fontId="34" fillId="0" borderId="0" xfId="7" applyFont="1" applyAlignment="1">
      <alignment horizontal="left"/>
    </xf>
    <xf numFmtId="44" fontId="45" fillId="0" borderId="0" xfId="7" applyFont="1" applyAlignment="1">
      <alignment horizontal="left"/>
    </xf>
    <xf numFmtId="0" fontId="34" fillId="3" borderId="1" xfId="22" applyFont="1" applyFill="1" applyBorder="1" applyAlignment="1">
      <alignment horizontal="left"/>
    </xf>
    <xf numFmtId="44" fontId="34" fillId="3" borderId="1" xfId="7" applyFont="1" applyFill="1" applyBorder="1" applyAlignment="1">
      <alignment horizontal="left"/>
    </xf>
    <xf numFmtId="0" fontId="34" fillId="3" borderId="1" xfId="22" applyFont="1" applyFill="1" applyBorder="1" applyAlignment="1">
      <alignment horizontal="center"/>
    </xf>
    <xf numFmtId="0" fontId="18" fillId="0" borderId="0" xfId="0" applyFont="1" applyAlignment="1">
      <alignment horizontal="center" vertical="top" wrapText="1"/>
    </xf>
    <xf numFmtId="0" fontId="23" fillId="0" borderId="0" xfId="0" applyFont="1" applyAlignment="1">
      <alignment horizontal="center" vertical="top" wrapText="1"/>
    </xf>
    <xf numFmtId="171" fontId="41" fillId="5" borderId="1" xfId="0" applyNumberFormat="1" applyFont="1" applyFill="1" applyBorder="1" applyAlignment="1">
      <alignment horizontal="center" vertical="center" wrapText="1"/>
    </xf>
    <xf numFmtId="172" fontId="34" fillId="3" borderId="1" xfId="22" applyNumberFormat="1" applyFont="1" applyFill="1" applyBorder="1" applyAlignment="1">
      <alignment horizontal="left"/>
    </xf>
    <xf numFmtId="9" fontId="34" fillId="3" borderId="1" xfId="8" applyFont="1" applyFill="1" applyBorder="1" applyAlignment="1">
      <alignment horizontal="right"/>
    </xf>
    <xf numFmtId="14" fontId="24" fillId="0" borderId="0" xfId="0" applyNumberFormat="1" applyFont="1" applyAlignment="1">
      <alignment vertical="center"/>
    </xf>
    <xf numFmtId="167" fontId="47" fillId="3" borderId="1" xfId="0" applyNumberFormat="1" applyFont="1" applyFill="1" applyBorder="1" applyAlignment="1">
      <alignment horizontal="left" vertical="center"/>
    </xf>
    <xf numFmtId="0" fontId="0" fillId="3" borderId="1" xfId="0" applyFill="1" applyBorder="1" applyAlignment="1">
      <alignment horizontal="left" vertical="center"/>
    </xf>
    <xf numFmtId="165" fontId="17" fillId="0" borderId="58" xfId="5" applyNumberFormat="1" applyFont="1" applyBorder="1" applyAlignment="1">
      <alignment wrapText="1"/>
    </xf>
    <xf numFmtId="165" fontId="40" fillId="5" borderId="59" xfId="5" applyNumberFormat="1" applyFont="1" applyFill="1" applyBorder="1" applyAlignment="1">
      <alignment horizontal="center" wrapText="1"/>
    </xf>
    <xf numFmtId="165" fontId="18" fillId="3" borderId="34" xfId="5" applyNumberFormat="1" applyFont="1" applyFill="1" applyBorder="1" applyAlignment="1">
      <alignment wrapText="1"/>
    </xf>
    <xf numFmtId="165" fontId="17" fillId="3" borderId="1" xfId="5" applyNumberFormat="1" applyFont="1" applyFill="1" applyBorder="1" applyAlignment="1">
      <alignment wrapText="1"/>
    </xf>
    <xf numFmtId="9" fontId="18" fillId="0" borderId="1" xfId="8" applyFont="1" applyBorder="1" applyAlignment="1">
      <alignment wrapText="1"/>
    </xf>
    <xf numFmtId="165" fontId="18" fillId="3" borderId="1" xfId="2" applyNumberFormat="1" applyFont="1" applyFill="1" applyBorder="1" applyAlignment="1">
      <alignment wrapText="1"/>
    </xf>
    <xf numFmtId="165" fontId="18" fillId="3" borderId="44" xfId="2" applyNumberFormat="1" applyFont="1" applyFill="1" applyBorder="1" applyAlignment="1">
      <alignment wrapText="1"/>
    </xf>
    <xf numFmtId="165" fontId="17" fillId="3" borderId="46" xfId="2" applyNumberFormat="1" applyFont="1" applyFill="1" applyBorder="1" applyAlignment="1">
      <alignment wrapText="1"/>
    </xf>
    <xf numFmtId="9" fontId="18" fillId="3" borderId="1" xfId="8" applyFont="1" applyFill="1" applyBorder="1" applyAlignment="1">
      <alignment wrapText="1"/>
    </xf>
    <xf numFmtId="165" fontId="17" fillId="3" borderId="44" xfId="2" applyNumberFormat="1" applyFont="1" applyFill="1" applyBorder="1" applyAlignment="1">
      <alignment wrapText="1"/>
    </xf>
    <xf numFmtId="0" fontId="39" fillId="0" borderId="22" xfId="7" applyNumberFormat="1" applyFont="1" applyBorder="1" applyAlignment="1">
      <alignment horizontal="center"/>
    </xf>
    <xf numFmtId="0" fontId="16" fillId="0" borderId="18" xfId="15" applyFont="1" applyBorder="1"/>
    <xf numFmtId="0" fontId="39" fillId="0" borderId="22" xfId="15" applyFont="1" applyBorder="1"/>
    <xf numFmtId="0" fontId="39" fillId="0" borderId="23" xfId="15" applyFont="1" applyBorder="1"/>
    <xf numFmtId="10" fontId="18" fillId="0" borderId="1" xfId="1" applyNumberFormat="1" applyFont="1" applyBorder="1" applyAlignment="1">
      <alignment wrapText="1"/>
    </xf>
    <xf numFmtId="165" fontId="18" fillId="0" borderId="57" xfId="2" applyNumberFormat="1" applyFont="1" applyBorder="1"/>
    <xf numFmtId="165" fontId="17" fillId="3" borderId="15" xfId="0" applyNumberFormat="1" applyFont="1" applyFill="1" applyBorder="1" applyAlignment="1">
      <alignment wrapText="1"/>
    </xf>
    <xf numFmtId="175" fontId="17" fillId="6" borderId="1" xfId="8" applyNumberFormat="1" applyFont="1" applyFill="1" applyBorder="1" applyAlignment="1">
      <alignment horizontal="right"/>
    </xf>
    <xf numFmtId="176" fontId="34" fillId="3" borderId="1" xfId="7" applyNumberFormat="1" applyFont="1" applyFill="1" applyBorder="1" applyAlignment="1">
      <alignment horizontal="left"/>
    </xf>
    <xf numFmtId="0" fontId="17" fillId="0" borderId="0" xfId="0" applyFont="1" applyAlignment="1">
      <alignment horizontal="left"/>
    </xf>
    <xf numFmtId="165" fontId="18" fillId="0" borderId="0" xfId="0" applyNumberFormat="1" applyFont="1" applyAlignment="1">
      <alignment horizontal="left"/>
    </xf>
    <xf numFmtId="14" fontId="49" fillId="0" borderId="0" xfId="0" quotePrefix="1" applyNumberFormat="1" applyFont="1" applyAlignment="1">
      <alignment vertical="center"/>
    </xf>
    <xf numFmtId="165" fontId="27" fillId="9" borderId="1" xfId="6" applyNumberFormat="1" applyFont="1" applyFill="1" applyBorder="1" applyAlignment="1"/>
    <xf numFmtId="0" fontId="40" fillId="5" borderId="15" xfId="15" applyFont="1" applyFill="1" applyBorder="1" applyAlignment="1">
      <alignment horizontal="center" vertical="center" wrapText="1"/>
    </xf>
    <xf numFmtId="165" fontId="18" fillId="0" borderId="60" xfId="2" applyNumberFormat="1" applyFont="1" applyBorder="1" applyAlignment="1">
      <alignment wrapText="1"/>
    </xf>
    <xf numFmtId="6" fontId="40" fillId="5" borderId="30" xfId="2" applyNumberFormat="1" applyFont="1" applyFill="1" applyBorder="1" applyAlignment="1">
      <alignment horizontal="center" wrapText="1"/>
    </xf>
    <xf numFmtId="0" fontId="19" fillId="0" borderId="9" xfId="0" applyFont="1" applyBorder="1" applyAlignment="1">
      <alignment horizontal="center"/>
    </xf>
    <xf numFmtId="17" fontId="41" fillId="5" borderId="1" xfId="22" applyNumberFormat="1" applyFont="1" applyFill="1" applyBorder="1" applyAlignment="1">
      <alignment horizontal="center" wrapText="1"/>
    </xf>
    <xf numFmtId="0" fontId="38" fillId="0" borderId="0" xfId="0" applyFont="1" applyAlignment="1">
      <alignment vertical="center"/>
    </xf>
    <xf numFmtId="6" fontId="48" fillId="0" borderId="61" xfId="2" applyNumberFormat="1" applyFont="1" applyBorder="1" applyAlignment="1">
      <alignment wrapText="1"/>
    </xf>
    <xf numFmtId="0" fontId="24" fillId="0" borderId="3" xfId="0" applyFont="1" applyBorder="1" applyAlignment="1">
      <alignment horizontal="left" vertical="center" wrapText="1"/>
    </xf>
    <xf numFmtId="0" fontId="24" fillId="0" borderId="3" xfId="0" applyFont="1" applyBorder="1" applyAlignment="1">
      <alignment vertical="center" wrapText="1"/>
    </xf>
    <xf numFmtId="44" fontId="17" fillId="3" borderId="34" xfId="7" applyFont="1" applyFill="1" applyBorder="1" applyAlignment="1">
      <alignment vertical="center" wrapText="1"/>
    </xf>
    <xf numFmtId="0" fontId="34" fillId="6" borderId="4" xfId="22" applyFont="1" applyFill="1" applyBorder="1" applyAlignment="1">
      <alignment horizontal="right"/>
    </xf>
    <xf numFmtId="10" fontId="18" fillId="0" borderId="1" xfId="8" applyNumberFormat="1" applyFont="1" applyBorder="1" applyAlignment="1">
      <alignment wrapText="1"/>
    </xf>
    <xf numFmtId="10" fontId="30" fillId="3" borderId="1" xfId="8" applyNumberFormat="1" applyFont="1" applyFill="1" applyBorder="1" applyAlignment="1">
      <alignment horizontal="center"/>
    </xf>
    <xf numFmtId="171" fontId="23" fillId="3" borderId="1" xfId="52" applyNumberFormat="1" applyFont="1" applyFill="1" applyBorder="1" applyAlignment="1">
      <alignment horizontal="center" vertical="center"/>
    </xf>
    <xf numFmtId="165" fontId="18" fillId="3" borderId="1" xfId="0" applyNumberFormat="1" applyFont="1" applyFill="1" applyBorder="1"/>
    <xf numFmtId="165" fontId="18" fillId="3" borderId="5" xfId="0" applyNumberFormat="1" applyFont="1" applyFill="1" applyBorder="1"/>
    <xf numFmtId="165" fontId="18" fillId="3" borderId="18" xfId="0" applyNumberFormat="1" applyFont="1" applyFill="1" applyBorder="1"/>
    <xf numFmtId="165" fontId="17" fillId="3" borderId="18" xfId="0" applyNumberFormat="1" applyFont="1" applyFill="1" applyBorder="1"/>
    <xf numFmtId="165" fontId="18" fillId="3" borderId="8" xfId="0" applyNumberFormat="1" applyFont="1" applyFill="1" applyBorder="1"/>
    <xf numFmtId="165" fontId="18" fillId="3" borderId="14" xfId="0" applyNumberFormat="1" applyFont="1" applyFill="1" applyBorder="1"/>
    <xf numFmtId="165" fontId="17" fillId="3" borderId="16" xfId="0" applyNumberFormat="1" applyFont="1" applyFill="1" applyBorder="1"/>
    <xf numFmtId="44" fontId="30" fillId="3" borderId="1" xfId="7" applyFont="1" applyFill="1" applyBorder="1" applyAlignment="1"/>
    <xf numFmtId="44" fontId="17" fillId="4" borderId="15" xfId="7" applyFont="1" applyFill="1" applyBorder="1"/>
    <xf numFmtId="0" fontId="18" fillId="0" borderId="4" xfId="2" applyFont="1" applyBorder="1" applyAlignment="1">
      <alignment horizontal="center" wrapText="1"/>
    </xf>
    <xf numFmtId="0" fontId="17" fillId="0" borderId="4" xfId="2" applyFont="1" applyBorder="1" applyAlignment="1">
      <alignment horizontal="left"/>
    </xf>
    <xf numFmtId="166" fontId="11" fillId="2" borderId="0" xfId="0" applyNumberFormat="1" applyFont="1" applyFill="1" applyAlignment="1">
      <alignment horizontal="center"/>
    </xf>
    <xf numFmtId="0" fontId="11" fillId="0" borderId="0" xfId="2" applyFont="1" applyAlignment="1">
      <alignment horizontal="center"/>
    </xf>
    <xf numFmtId="0" fontId="44" fillId="0" borderId="14" xfId="22" applyFont="1" applyBorder="1" applyAlignment="1">
      <alignment horizontal="center"/>
    </xf>
    <xf numFmtId="0" fontId="20" fillId="7" borderId="38" xfId="22" applyFont="1" applyFill="1" applyBorder="1"/>
    <xf numFmtId="0" fontId="20" fillId="7" borderId="37" xfId="22" applyFont="1" applyFill="1" applyBorder="1"/>
    <xf numFmtId="0" fontId="36" fillId="6" borderId="9" xfId="22" applyFont="1" applyFill="1" applyBorder="1" applyAlignment="1">
      <alignment horizontal="right"/>
    </xf>
    <xf numFmtId="0" fontId="11" fillId="0" borderId="0" xfId="22" applyFont="1" applyAlignment="1">
      <alignment horizontal="center" wrapText="1"/>
    </xf>
    <xf numFmtId="0" fontId="24" fillId="0" borderId="1" xfId="22" applyFont="1" applyBorder="1"/>
    <xf numFmtId="44" fontId="39" fillId="0" borderId="22" xfId="5" applyFont="1" applyBorder="1" applyAlignment="1">
      <alignment horizontal="center"/>
    </xf>
    <xf numFmtId="0" fontId="18" fillId="0" borderId="4" xfId="0" applyFont="1" applyBorder="1" applyAlignment="1">
      <alignment horizontal="left" vertical="top" wrapText="1"/>
    </xf>
    <xf numFmtId="0" fontId="18" fillId="0" borderId="20" xfId="0" applyFont="1" applyBorder="1" applyAlignment="1">
      <alignment horizontal="left" vertical="top" wrapText="1"/>
    </xf>
    <xf numFmtId="0" fontId="18" fillId="0" borderId="9" xfId="0" applyFont="1" applyBorder="1" applyAlignment="1">
      <alignment horizontal="left" vertical="top" wrapText="1"/>
    </xf>
    <xf numFmtId="0" fontId="17" fillId="0" borderId="20" xfId="2" applyFont="1" applyBorder="1" applyAlignment="1">
      <alignment horizontal="left"/>
    </xf>
    <xf numFmtId="0" fontId="17" fillId="0" borderId="9" xfId="2" applyFont="1" applyBorder="1" applyAlignment="1">
      <alignment horizontal="left"/>
    </xf>
    <xf numFmtId="0" fontId="18" fillId="0" borderId="4" xfId="2" applyFont="1" applyBorder="1" applyAlignment="1">
      <alignment horizontal="left"/>
    </xf>
    <xf numFmtId="0" fontId="18" fillId="0" borderId="4" xfId="0" applyFont="1" applyBorder="1" applyAlignment="1">
      <alignment horizontal="left" vertical="top" wrapText="1"/>
    </xf>
    <xf numFmtId="0" fontId="18" fillId="0" borderId="20" xfId="0" applyFont="1" applyBorder="1" applyAlignment="1">
      <alignment horizontal="left" vertical="top" wrapText="1"/>
    </xf>
    <xf numFmtId="0" fontId="18" fillId="0" borderId="9" xfId="0" applyFont="1" applyBorder="1" applyAlignment="1">
      <alignment horizontal="left" vertical="top" wrapText="1"/>
    </xf>
    <xf numFmtId="0" fontId="20" fillId="4" borderId="10" xfId="0" applyFont="1" applyFill="1" applyBorder="1" applyAlignment="1">
      <alignment horizontal="left" wrapText="1"/>
    </xf>
    <xf numFmtId="0" fontId="20" fillId="4" borderId="19" xfId="0" applyFont="1" applyFill="1" applyBorder="1" applyAlignment="1">
      <alignment horizontal="left" wrapText="1"/>
    </xf>
    <xf numFmtId="0" fontId="11" fillId="0" borderId="0" xfId="0" applyFont="1" applyAlignment="1">
      <alignment horizontal="center" wrapText="1"/>
    </xf>
    <xf numFmtId="0" fontId="40" fillId="5" borderId="10" xfId="0" applyFont="1" applyFill="1" applyBorder="1" applyAlignment="1">
      <alignment horizontal="center" wrapText="1"/>
    </xf>
    <xf numFmtId="0" fontId="40" fillId="5" borderId="19" xfId="0" applyFont="1" applyFill="1" applyBorder="1" applyAlignment="1">
      <alignment horizontal="center" wrapText="1"/>
    </xf>
    <xf numFmtId="0" fontId="14" fillId="0" borderId="0" xfId="0" applyFont="1" applyAlignment="1">
      <alignment horizontal="center"/>
    </xf>
    <xf numFmtId="0" fontId="15" fillId="0" borderId="13" xfId="0" applyFont="1" applyBorder="1" applyAlignment="1">
      <alignment horizontal="center" wrapText="1"/>
    </xf>
    <xf numFmtId="0" fontId="17" fillId="0" borderId="10" xfId="0" quotePrefix="1" applyFont="1" applyBorder="1" applyAlignment="1">
      <alignment horizontal="center" vertical="top"/>
    </xf>
    <xf numFmtId="0" fontId="17" fillId="0" borderId="25" xfId="0" quotePrefix="1" applyFont="1" applyBorder="1" applyAlignment="1">
      <alignment horizontal="center" vertical="top"/>
    </xf>
    <xf numFmtId="0" fontId="17" fillId="0" borderId="19" xfId="0" quotePrefix="1" applyFont="1" applyBorder="1" applyAlignment="1">
      <alignment horizontal="center" vertical="top"/>
    </xf>
    <xf numFmtId="0" fontId="17" fillId="0" borderId="2" xfId="0" quotePrefix="1" applyFont="1" applyBorder="1" applyAlignment="1">
      <alignment horizontal="center" vertical="top"/>
    </xf>
    <xf numFmtId="0" fontId="17" fillId="0" borderId="35" xfId="0" quotePrefix="1" applyFont="1" applyBorder="1" applyAlignment="1">
      <alignment horizontal="center" vertical="top"/>
    </xf>
    <xf numFmtId="0" fontId="17" fillId="0" borderId="36" xfId="0" quotePrefix="1" applyFont="1" applyBorder="1" applyAlignment="1">
      <alignment horizontal="center" vertical="top"/>
    </xf>
    <xf numFmtId="0" fontId="18" fillId="0" borderId="10" xfId="0" applyFont="1" applyBorder="1" applyAlignment="1">
      <alignment horizontal="center"/>
    </xf>
    <xf numFmtId="0" fontId="18" fillId="0" borderId="25" xfId="0" applyFont="1" applyBorder="1" applyAlignment="1">
      <alignment horizontal="center"/>
    </xf>
    <xf numFmtId="0" fontId="18" fillId="0" borderId="19" xfId="0" applyFont="1" applyBorder="1" applyAlignment="1">
      <alignment horizontal="center"/>
    </xf>
    <xf numFmtId="0" fontId="20" fillId="4" borderId="10"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7" fillId="0" borderId="4" xfId="0" applyFont="1" applyBorder="1" applyAlignment="1">
      <alignment horizontal="left" wrapText="1"/>
    </xf>
    <xf numFmtId="0" fontId="17" fillId="0" borderId="20" xfId="0" applyFont="1" applyBorder="1" applyAlignment="1">
      <alignment horizontal="left" wrapText="1"/>
    </xf>
    <xf numFmtId="0" fontId="17" fillId="0" borderId="9" xfId="0" applyFont="1" applyBorder="1" applyAlignment="1">
      <alignment horizontal="left" wrapText="1"/>
    </xf>
    <xf numFmtId="0" fontId="24" fillId="0" borderId="27" xfId="0" applyFont="1" applyBorder="1" applyAlignment="1">
      <alignment horizontal="center"/>
    </xf>
    <xf numFmtId="0" fontId="24" fillId="0" borderId="40" xfId="0" applyFont="1" applyBorder="1" applyAlignment="1">
      <alignment horizontal="center"/>
    </xf>
    <xf numFmtId="0" fontId="24" fillId="0" borderId="33" xfId="0" applyFont="1" applyBorder="1" applyAlignment="1">
      <alignment horizontal="center"/>
    </xf>
    <xf numFmtId="166" fontId="11" fillId="2" borderId="0" xfId="0" applyNumberFormat="1" applyFont="1" applyFill="1" applyAlignment="1">
      <alignment horizontal="center"/>
    </xf>
    <xf numFmtId="0" fontId="18" fillId="0" borderId="4" xfId="2" applyFont="1" applyBorder="1" applyAlignment="1">
      <alignment horizontal="left" wrapText="1"/>
    </xf>
    <xf numFmtId="0" fontId="18" fillId="0" borderId="20" xfId="2" applyFont="1" applyBorder="1" applyAlignment="1">
      <alignment horizontal="left" wrapText="1"/>
    </xf>
    <xf numFmtId="0" fontId="17" fillId="0" borderId="4" xfId="2" applyFont="1" applyBorder="1" applyAlignment="1">
      <alignment horizontal="left"/>
    </xf>
    <xf numFmtId="0" fontId="17" fillId="0" borderId="20" xfId="2" applyFont="1" applyBorder="1" applyAlignment="1">
      <alignment horizontal="left"/>
    </xf>
    <xf numFmtId="166" fontId="41" fillId="5" borderId="31" xfId="0" applyNumberFormat="1" applyFont="1" applyFill="1" applyBorder="1" applyAlignment="1">
      <alignment horizontal="center" wrapText="1"/>
    </xf>
    <xf numFmtId="166" fontId="41" fillId="5" borderId="32" xfId="0" applyNumberFormat="1" applyFont="1" applyFill="1" applyBorder="1" applyAlignment="1">
      <alignment horizontal="center" wrapText="1"/>
    </xf>
    <xf numFmtId="0" fontId="41" fillId="5" borderId="26" xfId="0" applyFont="1" applyFill="1" applyBorder="1" applyAlignment="1">
      <alignment horizontal="center" wrapText="1"/>
    </xf>
    <xf numFmtId="0" fontId="41" fillId="5" borderId="29" xfId="0" applyFont="1" applyFill="1" applyBorder="1" applyAlignment="1">
      <alignment horizontal="center" wrapText="1"/>
    </xf>
    <xf numFmtId="0" fontId="41" fillId="5" borderId="8" xfId="0" applyFont="1" applyFill="1" applyBorder="1" applyAlignment="1">
      <alignment horizontal="center" wrapText="1"/>
    </xf>
    <xf numFmtId="0" fontId="23" fillId="0" borderId="4" xfId="0" applyFont="1" applyBorder="1" applyAlignment="1">
      <alignment horizontal="center" vertical="top" wrapText="1"/>
    </xf>
    <xf numFmtId="0" fontId="23" fillId="0" borderId="20" xfId="0" applyFont="1" applyBorder="1" applyAlignment="1">
      <alignment horizontal="center" vertical="top" wrapText="1"/>
    </xf>
    <xf numFmtId="0" fontId="23" fillId="0" borderId="9" xfId="0" applyFont="1" applyBorder="1" applyAlignment="1">
      <alignment horizontal="center" vertical="top" wrapText="1"/>
    </xf>
    <xf numFmtId="0" fontId="18" fillId="0" borderId="4" xfId="0" applyFont="1" applyBorder="1" applyAlignment="1">
      <alignment horizontal="center" vertical="top" wrapText="1"/>
    </xf>
    <xf numFmtId="0" fontId="18" fillId="0" borderId="20" xfId="0" applyFont="1" applyBorder="1" applyAlignment="1">
      <alignment horizontal="center" vertical="top" wrapText="1"/>
    </xf>
    <xf numFmtId="0" fontId="18" fillId="0" borderId="9" xfId="0" applyFont="1" applyBorder="1" applyAlignment="1">
      <alignment horizontal="center" vertical="top" wrapText="1"/>
    </xf>
    <xf numFmtId="17" fontId="41" fillId="5" borderId="40" xfId="22" applyNumberFormat="1" applyFont="1" applyFill="1" applyBorder="1" applyAlignment="1">
      <alignment horizontal="center" wrapText="1"/>
    </xf>
    <xf numFmtId="17" fontId="41" fillId="5" borderId="0" xfId="22" applyNumberFormat="1" applyFont="1" applyFill="1" applyAlignment="1">
      <alignment horizontal="center" wrapText="1"/>
    </xf>
    <xf numFmtId="17" fontId="41" fillId="5" borderId="14" xfId="22" applyNumberFormat="1" applyFont="1" applyFill="1" applyBorder="1" applyAlignment="1">
      <alignment horizontal="center" wrapText="1"/>
    </xf>
    <xf numFmtId="0" fontId="11" fillId="0" borderId="0" xfId="2" applyFont="1" applyAlignment="1">
      <alignment horizontal="center"/>
    </xf>
    <xf numFmtId="0" fontId="44" fillId="0" borderId="14" xfId="22" applyFont="1" applyBorder="1" applyAlignment="1">
      <alignment horizontal="center"/>
    </xf>
    <xf numFmtId="0" fontId="20" fillId="7" borderId="38" xfId="22" applyFont="1" applyFill="1" applyBorder="1"/>
    <xf numFmtId="0" fontId="20" fillId="7" borderId="37" xfId="22" applyFont="1" applyFill="1" applyBorder="1"/>
    <xf numFmtId="17" fontId="41" fillId="5" borderId="26" xfId="22" applyNumberFormat="1" applyFont="1" applyFill="1" applyBorder="1" applyAlignment="1">
      <alignment horizontal="center" wrapText="1"/>
    </xf>
    <xf numFmtId="17" fontId="41" fillId="5" borderId="29" xfId="22" applyNumberFormat="1" applyFont="1" applyFill="1" applyBorder="1" applyAlignment="1">
      <alignment horizontal="center" wrapText="1"/>
    </xf>
    <xf numFmtId="17" fontId="41" fillId="5" borderId="8" xfId="22" applyNumberFormat="1" applyFont="1" applyFill="1" applyBorder="1" applyAlignment="1">
      <alignment horizontal="center" wrapText="1"/>
    </xf>
    <xf numFmtId="0" fontId="40" fillId="5" borderId="4" xfId="0" applyFont="1" applyFill="1" applyBorder="1" applyAlignment="1">
      <alignment horizontal="center" wrapText="1"/>
    </xf>
    <xf numFmtId="0" fontId="0" fillId="0" borderId="20" xfId="0" applyBorder="1" applyAlignment="1">
      <alignment horizontal="center" wrapText="1"/>
    </xf>
    <xf numFmtId="0" fontId="50" fillId="5" borderId="26" xfId="0" applyFont="1" applyFill="1" applyBorder="1" applyAlignment="1">
      <alignment horizontal="center" wrapText="1"/>
    </xf>
    <xf numFmtId="17" fontId="41" fillId="5" borderId="27" xfId="22" applyNumberFormat="1" applyFont="1" applyFill="1" applyBorder="1" applyAlignment="1">
      <alignment horizontal="center" wrapText="1"/>
    </xf>
    <xf numFmtId="17" fontId="41" fillId="5" borderId="31" xfId="22" applyNumberFormat="1" applyFont="1" applyFill="1" applyBorder="1" applyAlignment="1">
      <alignment horizontal="center" wrapText="1"/>
    </xf>
    <xf numFmtId="17" fontId="41" fillId="5" borderId="24" xfId="22" applyNumberFormat="1" applyFont="1" applyFill="1" applyBorder="1" applyAlignment="1">
      <alignment horizontal="center" wrapText="1"/>
    </xf>
    <xf numFmtId="0" fontId="50" fillId="5" borderId="33" xfId="0" applyFont="1" applyFill="1" applyBorder="1" applyAlignment="1">
      <alignment horizontal="center" wrapText="1"/>
    </xf>
    <xf numFmtId="0" fontId="41" fillId="5" borderId="58" xfId="0" applyFont="1" applyFill="1" applyBorder="1" applyAlignment="1">
      <alignment horizontal="center" wrapText="1"/>
    </xf>
    <xf numFmtId="0" fontId="41" fillId="5" borderId="34" xfId="0" applyFont="1" applyFill="1" applyBorder="1" applyAlignment="1">
      <alignment horizontal="center" wrapText="1"/>
    </xf>
    <xf numFmtId="0" fontId="50" fillId="5" borderId="40" xfId="0" applyFont="1" applyFill="1" applyBorder="1" applyAlignment="1">
      <alignment horizontal="center" wrapText="1"/>
    </xf>
    <xf numFmtId="0" fontId="41" fillId="5" borderId="0" xfId="0" applyFont="1" applyFill="1" applyAlignment="1">
      <alignment horizontal="center" wrapText="1"/>
    </xf>
    <xf numFmtId="0" fontId="41" fillId="5" borderId="14" xfId="0" applyFont="1" applyFill="1" applyBorder="1" applyAlignment="1">
      <alignment horizontal="center" wrapText="1"/>
    </xf>
    <xf numFmtId="0" fontId="18" fillId="0" borderId="9" xfId="2" applyFont="1" applyBorder="1" applyAlignment="1">
      <alignment horizontal="left" wrapText="1"/>
    </xf>
    <xf numFmtId="0" fontId="17" fillId="0" borderId="9" xfId="2" applyFont="1" applyBorder="1" applyAlignment="1">
      <alignment horizontal="left"/>
    </xf>
    <xf numFmtId="0" fontId="18" fillId="0" borderId="4" xfId="2" applyFont="1" applyBorder="1" applyAlignment="1">
      <alignment horizontal="left" vertical="top" wrapText="1"/>
    </xf>
    <xf numFmtId="0" fontId="18" fillId="0" borderId="20" xfId="2" applyFont="1" applyBorder="1" applyAlignment="1">
      <alignment horizontal="left" vertical="top" wrapText="1"/>
    </xf>
    <xf numFmtId="0" fontId="18" fillId="0" borderId="9" xfId="2" applyFont="1" applyBorder="1" applyAlignment="1">
      <alignment horizontal="left" vertical="top" wrapText="1"/>
    </xf>
    <xf numFmtId="6" fontId="18" fillId="2" borderId="0" xfId="2" applyNumberFormat="1" applyFont="1" applyFill="1" applyAlignment="1">
      <alignment horizontal="left" vertical="top" wrapText="1"/>
    </xf>
    <xf numFmtId="6" fontId="11" fillId="0" borderId="0" xfId="2" applyNumberFormat="1" applyFont="1" applyAlignment="1">
      <alignment horizontal="center" wrapText="1"/>
    </xf>
    <xf numFmtId="6" fontId="18" fillId="0" borderId="0" xfId="2" applyNumberFormat="1" applyFont="1" applyAlignment="1">
      <alignment horizontal="center" wrapText="1"/>
    </xf>
    <xf numFmtId="0" fontId="0" fillId="0" borderId="0" xfId="0"/>
    <xf numFmtId="0" fontId="36" fillId="6" borderId="4" xfId="22" applyFont="1" applyFill="1" applyBorder="1" applyAlignment="1">
      <alignment horizontal="center"/>
    </xf>
    <xf numFmtId="0" fontId="36" fillId="6" borderId="20" xfId="22" applyFont="1" applyFill="1" applyBorder="1" applyAlignment="1">
      <alignment horizontal="center"/>
    </xf>
    <xf numFmtId="0" fontId="36" fillId="6" borderId="9" xfId="22" applyFont="1" applyFill="1" applyBorder="1" applyAlignment="1">
      <alignment horizontal="center"/>
    </xf>
    <xf numFmtId="0" fontId="23" fillId="0" borderId="4" xfId="0" applyFont="1" applyBorder="1" applyAlignment="1">
      <alignment horizontal="left" vertical="top" wrapText="1"/>
    </xf>
    <xf numFmtId="0" fontId="23" fillId="0" borderId="20" xfId="0" applyFont="1" applyBorder="1" applyAlignment="1">
      <alignment horizontal="left" vertical="top" wrapText="1"/>
    </xf>
    <xf numFmtId="0" fontId="23" fillId="0" borderId="9" xfId="0" applyFont="1" applyBorder="1" applyAlignment="1">
      <alignment horizontal="left" vertical="top" wrapText="1"/>
    </xf>
    <xf numFmtId="0" fontId="40" fillId="5" borderId="20" xfId="0" applyFont="1" applyFill="1" applyBorder="1" applyAlignment="1">
      <alignment horizontal="center" wrapText="1"/>
    </xf>
    <xf numFmtId="0" fontId="40" fillId="5" borderId="9" xfId="0" applyFont="1" applyFill="1" applyBorder="1" applyAlignment="1">
      <alignment horizontal="center" wrapText="1"/>
    </xf>
    <xf numFmtId="170" fontId="41" fillId="5" borderId="4" xfId="6" applyNumberFormat="1" applyFont="1" applyFill="1" applyBorder="1" applyAlignment="1">
      <alignment horizontal="center" vertical="center" wrapText="1"/>
    </xf>
    <xf numFmtId="170" fontId="41" fillId="5" borderId="9" xfId="6" applyNumberFormat="1" applyFont="1" applyFill="1" applyBorder="1" applyAlignment="1">
      <alignment horizontal="center" vertical="center" wrapText="1"/>
    </xf>
    <xf numFmtId="9" fontId="41" fillId="5" borderId="26" xfId="8" applyFont="1" applyFill="1" applyBorder="1" applyAlignment="1">
      <alignment horizontal="center" wrapText="1"/>
    </xf>
    <xf numFmtId="9" fontId="41" fillId="5" borderId="29" xfId="8" applyFont="1" applyFill="1" applyBorder="1" applyAlignment="1">
      <alignment horizontal="center" wrapText="1"/>
    </xf>
    <xf numFmtId="9" fontId="41" fillId="5" borderId="8" xfId="8" applyFont="1" applyFill="1" applyBorder="1" applyAlignment="1">
      <alignment horizontal="center" wrapText="1"/>
    </xf>
    <xf numFmtId="44" fontId="41" fillId="5" borderId="26" xfId="7" applyFont="1" applyFill="1" applyBorder="1" applyAlignment="1">
      <alignment horizontal="center" wrapText="1"/>
    </xf>
    <xf numFmtId="44" fontId="41" fillId="5" borderId="29" xfId="7" applyFont="1" applyFill="1" applyBorder="1" applyAlignment="1">
      <alignment horizontal="center" wrapText="1"/>
    </xf>
    <xf numFmtId="44" fontId="41" fillId="5" borderId="8" xfId="7" applyFont="1" applyFill="1" applyBorder="1" applyAlignment="1">
      <alignment horizontal="center" wrapText="1"/>
    </xf>
    <xf numFmtId="0" fontId="36" fillId="6" borderId="4" xfId="22" applyFont="1" applyFill="1" applyBorder="1" applyAlignment="1">
      <alignment horizontal="right"/>
    </xf>
    <xf numFmtId="0" fontId="36" fillId="6" borderId="9" xfId="22" applyFont="1" applyFill="1" applyBorder="1" applyAlignment="1">
      <alignment horizontal="right"/>
    </xf>
    <xf numFmtId="0" fontId="36" fillId="6" borderId="20" xfId="22" applyFont="1" applyFill="1" applyBorder="1" applyAlignment="1">
      <alignment horizontal="right"/>
    </xf>
    <xf numFmtId="44" fontId="30" fillId="3" borderId="4" xfId="6" applyNumberFormat="1" applyFont="1" applyFill="1" applyBorder="1" applyAlignment="1">
      <alignment horizontal="center"/>
    </xf>
    <xf numFmtId="44" fontId="30" fillId="3" borderId="9" xfId="6" applyNumberFormat="1" applyFont="1" applyFill="1" applyBorder="1" applyAlignment="1">
      <alignment horizontal="center"/>
    </xf>
    <xf numFmtId="44" fontId="30" fillId="3" borderId="4" xfId="0" applyNumberFormat="1" applyFont="1" applyFill="1" applyBorder="1" applyAlignment="1">
      <alignment horizontal="center"/>
    </xf>
    <xf numFmtId="44" fontId="30" fillId="3" borderId="9" xfId="0" applyNumberFormat="1" applyFont="1" applyFill="1" applyBorder="1" applyAlignment="1">
      <alignment horizontal="center"/>
    </xf>
    <xf numFmtId="44" fontId="27" fillId="3" borderId="4" xfId="0" applyNumberFormat="1" applyFont="1" applyFill="1" applyBorder="1" applyAlignment="1">
      <alignment horizontal="center"/>
    </xf>
    <xf numFmtId="44" fontId="27" fillId="3" borderId="9" xfId="0" applyNumberFormat="1" applyFont="1" applyFill="1" applyBorder="1" applyAlignment="1">
      <alignment horizontal="center"/>
    </xf>
    <xf numFmtId="165" fontId="30" fillId="3" borderId="14" xfId="0" applyNumberFormat="1" applyFont="1" applyFill="1" applyBorder="1" applyAlignment="1">
      <alignment horizontal="center"/>
    </xf>
    <xf numFmtId="165" fontId="30" fillId="3" borderId="34" xfId="0" applyNumberFormat="1" applyFont="1" applyFill="1" applyBorder="1" applyAlignment="1">
      <alignment horizontal="center"/>
    </xf>
    <xf numFmtId="165" fontId="27" fillId="3" borderId="4" xfId="0" applyNumberFormat="1" applyFont="1" applyFill="1" applyBorder="1" applyAlignment="1">
      <alignment horizontal="center"/>
    </xf>
    <xf numFmtId="165" fontId="27" fillId="3" borderId="9" xfId="0" applyNumberFormat="1" applyFont="1" applyFill="1" applyBorder="1" applyAlignment="1">
      <alignment horizontal="center"/>
    </xf>
    <xf numFmtId="165" fontId="30" fillId="3" borderId="4" xfId="0" applyNumberFormat="1" applyFont="1" applyFill="1" applyBorder="1" applyAlignment="1">
      <alignment horizontal="center"/>
    </xf>
    <xf numFmtId="165" fontId="30" fillId="3" borderId="9" xfId="0" applyNumberFormat="1" applyFont="1" applyFill="1" applyBorder="1" applyAlignment="1">
      <alignment horizontal="center"/>
    </xf>
    <xf numFmtId="0" fontId="19" fillId="0" borderId="0" xfId="2" applyFont="1" applyAlignment="1">
      <alignment horizontal="center"/>
    </xf>
    <xf numFmtId="0" fontId="11" fillId="0" borderId="13" xfId="2" applyFont="1" applyBorder="1" applyAlignment="1">
      <alignment horizontal="center"/>
    </xf>
    <xf numFmtId="0" fontId="11" fillId="0" borderId="0" xfId="22" applyFont="1" applyAlignment="1">
      <alignment horizontal="center" wrapText="1"/>
    </xf>
    <xf numFmtId="0" fontId="20" fillId="0" borderId="0" xfId="22" applyFont="1" applyAlignment="1">
      <alignment horizontal="left" vertical="top" wrapText="1"/>
    </xf>
    <xf numFmtId="0" fontId="23" fillId="0" borderId="0" xfId="22" applyFont="1" applyAlignment="1">
      <alignment horizontal="left" vertical="top"/>
    </xf>
    <xf numFmtId="0" fontId="16" fillId="0" borderId="13" xfId="22" applyFont="1" applyBorder="1" applyAlignment="1">
      <alignment horizontal="center"/>
    </xf>
  </cellXfs>
  <cellStyles count="59">
    <cellStyle name="Comma" xfId="6" builtinId="3"/>
    <cellStyle name="Comma 10" xfId="10" xr:uid="{00000000-0005-0000-0000-000001000000}"/>
    <cellStyle name="Comma 2" xfId="4" xr:uid="{00000000-0005-0000-0000-000002000000}"/>
    <cellStyle name="Comma 3" xfId="11" xr:uid="{00000000-0005-0000-0000-000003000000}"/>
    <cellStyle name="Comma 3 2" xfId="28" xr:uid="{534E5CEC-648F-44DF-B978-F01DE89F45E3}"/>
    <cellStyle name="Comma 3 3" xfId="43" xr:uid="{DF42A3AF-EDCF-4284-A02F-8B87F86DDBE5}"/>
    <cellStyle name="Currency" xfId="7" builtinId="4"/>
    <cellStyle name="Currency 10" xfId="5" xr:uid="{00000000-0005-0000-0000-000005000000}"/>
    <cellStyle name="Currency 2" xfId="3" xr:uid="{00000000-0005-0000-0000-000006000000}"/>
    <cellStyle name="Currency 3" xfId="16" xr:uid="{00000000-0005-0000-0000-000007000000}"/>
    <cellStyle name="Currency 3 2" xfId="31" xr:uid="{90B906DC-6E05-4CDE-926F-070239870D8E}"/>
    <cellStyle name="Currency 3 3" xfId="46" xr:uid="{E7674E76-54C3-49B7-94E3-9181C6DE3314}"/>
    <cellStyle name="Currency 4" xfId="20" xr:uid="{00000000-0005-0000-0000-000008000000}"/>
    <cellStyle name="Currency 4 2" xfId="24" xr:uid="{DAA36E2B-FF38-4B01-9CB4-C72B7709CEFF}"/>
    <cellStyle name="Currency 4 2 2" xfId="39" xr:uid="{7FC56957-AE52-43CD-8094-166FBA95D5F3}"/>
    <cellStyle name="Currency 4 2 3" xfId="54" xr:uid="{4781FA8E-2CD0-4335-9C65-E763520C5429}"/>
    <cellStyle name="Currency 4 3" xfId="35" xr:uid="{E746DFB1-B4DA-4705-8033-9A2A1D96B856}"/>
    <cellStyle name="Currency 4 4" xfId="50" xr:uid="{A4791D40-9A3E-48D9-B049-CB4994835322}"/>
    <cellStyle name="Currency 7" xfId="18" xr:uid="{00000000-0005-0000-0000-000009000000}"/>
    <cellStyle name="Currency 7 2" xfId="23" xr:uid="{2CA67F9F-A3DE-4ECB-A974-D960F728AF03}"/>
    <cellStyle name="Currency 7 2 2" xfId="26" xr:uid="{0142854F-A024-409B-AD2D-DE7196FDB0E4}"/>
    <cellStyle name="Currency 7 2 3" xfId="38" xr:uid="{72EA5AE9-9393-492A-95A1-45DB497CE2DD}"/>
    <cellStyle name="Currency 7 2 4" xfId="53" xr:uid="{4C9B48DA-39B4-4DAB-A8EF-B28972096EA3}"/>
    <cellStyle name="Currency 7 2 5" xfId="57" xr:uid="{1138673C-AB8C-461F-823D-A1725E7B14E3}"/>
    <cellStyle name="Currency 7 3" xfId="33" xr:uid="{31E9E6AC-2E2A-4A74-8998-E4B899AD139B}"/>
    <cellStyle name="Currency 7 4" xfId="48" xr:uid="{694EA741-E877-4E94-BF5C-9676F5753197}"/>
    <cellStyle name="Normal" xfId="0" builtinId="0"/>
    <cellStyle name="Normal - Style1 2" xfId="12" xr:uid="{00000000-0005-0000-0000-00000B000000}"/>
    <cellStyle name="Normal 2" xfId="9" xr:uid="{00000000-0005-0000-0000-00000C000000}"/>
    <cellStyle name="Normal 2 2" xfId="27" xr:uid="{6D7B10A3-879E-4F1E-BC96-B270E796F0E1}"/>
    <cellStyle name="Normal 2 3" xfId="42" xr:uid="{C044F737-F8E8-41AD-B089-4D2EB28A33DB}"/>
    <cellStyle name="Normal 3" xfId="15" xr:uid="{00000000-0005-0000-0000-00000D000000}"/>
    <cellStyle name="Normal 3 2" xfId="30" xr:uid="{63ECE1A1-909F-4AAE-A06C-13D3938246CE}"/>
    <cellStyle name="Normal 3 3" xfId="45" xr:uid="{BE090C9A-5A31-4D90-B53A-E4AA467A33A4}"/>
    <cellStyle name="Normal 4" xfId="13" xr:uid="{00000000-0005-0000-0000-00000E000000}"/>
    <cellStyle name="Normal 5" xfId="19" xr:uid="{00000000-0005-0000-0000-00000F000000}"/>
    <cellStyle name="Normal 5 2" xfId="34" xr:uid="{1D11258D-4A0E-4C3F-A1D0-9227B383F5B5}"/>
    <cellStyle name="Normal 5 3" xfId="49" xr:uid="{E45F172F-BC4B-46A5-9169-FF0BB22798EB}"/>
    <cellStyle name="Normal 5 5" xfId="17" xr:uid="{00000000-0005-0000-0000-000010000000}"/>
    <cellStyle name="Normal 5 5 2" xfId="22" xr:uid="{653FD225-98E9-4944-8954-CA42C29006B5}"/>
    <cellStyle name="Normal 5 5 2 2" xfId="37" xr:uid="{ACC728FD-40F1-4627-8B45-A7DCB74B523E}"/>
    <cellStyle name="Normal 5 5 2 3" xfId="52" xr:uid="{5323FC26-39CE-42F0-9ACF-2E053BA91B0C}"/>
    <cellStyle name="Normal 5 5 2 3 2" xfId="58" xr:uid="{5E62A125-9B8A-490C-82A3-9BF01958306A}"/>
    <cellStyle name="Normal 5 5 2 4" xfId="56" xr:uid="{A6DA3E1F-A8D3-460F-89A2-90F86325114C}"/>
    <cellStyle name="Normal 5 5 3" xfId="32" xr:uid="{706EAE2A-BF1F-463C-B43A-A9E68DCF9F35}"/>
    <cellStyle name="Normal 5 5 4" xfId="47" xr:uid="{BECC4A42-F8B2-44D5-95E5-691B2B3F3079}"/>
    <cellStyle name="Normal 6" xfId="41" xr:uid="{B48C9ECC-4A63-4FAA-B05C-23EA76BE90D9}"/>
    <cellStyle name="Normal 7" xfId="2" xr:uid="{00000000-0005-0000-0000-000011000000}"/>
    <cellStyle name="Percent" xfId="8" builtinId="5"/>
    <cellStyle name="Percent 2" xfId="1" xr:uid="{00000000-0005-0000-0000-000013000000}"/>
    <cellStyle name="Percent 3" xfId="14" xr:uid="{00000000-0005-0000-0000-000014000000}"/>
    <cellStyle name="Percent 3 2" xfId="29" xr:uid="{4AF64AC4-75FB-4820-85D4-45E1F3568849}"/>
    <cellStyle name="Percent 3 3" xfId="44" xr:uid="{CFE43E66-98F1-4D33-8B5D-F02ABAD2F858}"/>
    <cellStyle name="Percent 4" xfId="21" xr:uid="{00000000-0005-0000-0000-000015000000}"/>
    <cellStyle name="Percent 4 2" xfId="25" xr:uid="{1D60F1D8-27E5-4AED-AA77-DFBBECCAAD52}"/>
    <cellStyle name="Percent 4 2 2" xfId="40" xr:uid="{1D564339-2E1E-4127-BE8F-FE2E1F138C7A}"/>
    <cellStyle name="Percent 4 2 3" xfId="55" xr:uid="{B81F8EF0-6B4B-45D9-8079-85B178ABAB56}"/>
    <cellStyle name="Percent 4 3" xfId="36" xr:uid="{9A2FD42B-ACC5-447F-BCF8-D9224B250252}"/>
    <cellStyle name="Percent 4 4" xfId="51" xr:uid="{A71F052C-0751-4CCD-8194-EF418670D4B8}"/>
  </cellStyles>
  <dxfs count="0"/>
  <tableStyles count="0" defaultTableStyle="TableStyleMedium2" defaultPivotStyle="PivotStyleLight16"/>
  <colors>
    <mruColors>
      <color rgb="FF1A3292"/>
      <color rgb="FF396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0</xdr:colOff>
      <xdr:row>48</xdr:row>
      <xdr:rowOff>0</xdr:rowOff>
    </xdr:from>
    <xdr:ext cx="184731" cy="937629"/>
    <xdr:sp macro="" textlink="">
      <xdr:nvSpPr>
        <xdr:cNvPr id="3" name="Rectangle 2">
          <a:extLst>
            <a:ext uri="{FF2B5EF4-FFF2-40B4-BE49-F238E27FC236}">
              <a16:creationId xmlns:a16="http://schemas.microsoft.com/office/drawing/2014/main" id="{4B93D6B0-72A3-4E5F-877E-ED2F298A27B3}"/>
            </a:ext>
          </a:extLst>
        </xdr:cNvPr>
        <xdr:cNvSpPr/>
      </xdr:nvSpPr>
      <xdr:spPr>
        <a:xfrm>
          <a:off x="5346417" y="79798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0</xdr:colOff>
      <xdr:row>48</xdr:row>
      <xdr:rowOff>0</xdr:rowOff>
    </xdr:from>
    <xdr:ext cx="184731" cy="937629"/>
    <xdr:sp macro="" textlink="">
      <xdr:nvSpPr>
        <xdr:cNvPr id="4" name="Rectangle 3">
          <a:extLst>
            <a:ext uri="{FF2B5EF4-FFF2-40B4-BE49-F238E27FC236}">
              <a16:creationId xmlns:a16="http://schemas.microsoft.com/office/drawing/2014/main" id="{0830D44B-1F28-4CC4-B3A1-4BDB47142F68}"/>
            </a:ext>
          </a:extLst>
        </xdr:cNvPr>
        <xdr:cNvSpPr/>
      </xdr:nvSpPr>
      <xdr:spPr>
        <a:xfrm>
          <a:off x="5346417" y="79798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802992</xdr:colOff>
      <xdr:row>4</xdr:row>
      <xdr:rowOff>0</xdr:rowOff>
    </xdr:from>
    <xdr:ext cx="184731" cy="937629"/>
    <xdr:sp macro="" textlink="">
      <xdr:nvSpPr>
        <xdr:cNvPr id="6" name="Rectangle 5">
          <a:extLst>
            <a:ext uri="{FF2B5EF4-FFF2-40B4-BE49-F238E27FC236}">
              <a16:creationId xmlns:a16="http://schemas.microsoft.com/office/drawing/2014/main" id="{A163B303-3BB9-422C-9FE1-4AA9FC6FADE1}"/>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7" name="Rectangle 6">
          <a:extLst>
            <a:ext uri="{FF2B5EF4-FFF2-40B4-BE49-F238E27FC236}">
              <a16:creationId xmlns:a16="http://schemas.microsoft.com/office/drawing/2014/main" id="{93A62039-F738-41B9-A4DD-39602491356D}"/>
            </a:ext>
          </a:extLst>
        </xdr:cNvPr>
        <xdr:cNvSpPr/>
      </xdr:nvSpPr>
      <xdr:spPr>
        <a:xfrm>
          <a:off x="65941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8" name="Rectangle 7">
          <a:extLst>
            <a:ext uri="{FF2B5EF4-FFF2-40B4-BE49-F238E27FC236}">
              <a16:creationId xmlns:a16="http://schemas.microsoft.com/office/drawing/2014/main" id="{A82C05B0-EB28-4375-8990-094F8D3593E4}"/>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11" name="Rectangle 10">
          <a:extLst>
            <a:ext uri="{FF2B5EF4-FFF2-40B4-BE49-F238E27FC236}">
              <a16:creationId xmlns:a16="http://schemas.microsoft.com/office/drawing/2014/main" id="{F4EBCC4F-21E2-4D8A-AE39-351B859F6CAF}"/>
            </a:ext>
          </a:extLst>
        </xdr:cNvPr>
        <xdr:cNvSpPr/>
      </xdr:nvSpPr>
      <xdr:spPr>
        <a:xfrm>
          <a:off x="65941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12" name="Rectangle 11">
          <a:extLst>
            <a:ext uri="{FF2B5EF4-FFF2-40B4-BE49-F238E27FC236}">
              <a16:creationId xmlns:a16="http://schemas.microsoft.com/office/drawing/2014/main" id="{BBF49B7A-9EF4-4F4A-BEA6-452904AB0138}"/>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2" name="Rectangle 1">
          <a:extLst>
            <a:ext uri="{FF2B5EF4-FFF2-40B4-BE49-F238E27FC236}">
              <a16:creationId xmlns:a16="http://schemas.microsoft.com/office/drawing/2014/main" id="{6B30B43C-BF17-4311-8D48-56D7942F8A37}"/>
            </a:ext>
          </a:extLst>
        </xdr:cNvPr>
        <xdr:cNvSpPr/>
      </xdr:nvSpPr>
      <xdr:spPr>
        <a:xfrm>
          <a:off x="12766392"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864904</xdr:colOff>
      <xdr:row>4</xdr:row>
      <xdr:rowOff>0</xdr:rowOff>
    </xdr:from>
    <xdr:ext cx="184731" cy="937629"/>
    <xdr:sp macro="" textlink="">
      <xdr:nvSpPr>
        <xdr:cNvPr id="5" name="Rectangle 4">
          <a:extLst>
            <a:ext uri="{FF2B5EF4-FFF2-40B4-BE49-F238E27FC236}">
              <a16:creationId xmlns:a16="http://schemas.microsoft.com/office/drawing/2014/main" id="{8424C1D0-5B0F-4302-AF85-88805E3A3613}"/>
            </a:ext>
          </a:extLst>
        </xdr:cNvPr>
        <xdr:cNvSpPr/>
      </xdr:nvSpPr>
      <xdr:spPr>
        <a:xfrm>
          <a:off x="12828304"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35</xdr:row>
      <xdr:rowOff>131260</xdr:rowOff>
    </xdr:from>
    <xdr:ext cx="184731" cy="937629"/>
    <xdr:sp macro="" textlink="">
      <xdr:nvSpPr>
        <xdr:cNvPr id="2" name="Rectangle 1">
          <a:extLst>
            <a:ext uri="{FF2B5EF4-FFF2-40B4-BE49-F238E27FC236}">
              <a16:creationId xmlns:a16="http://schemas.microsoft.com/office/drawing/2014/main" id="{D2E68C20-3E9A-4814-98B9-6218B951FD66}"/>
            </a:ext>
          </a:extLst>
        </xdr:cNvPr>
        <xdr:cNvSpPr/>
      </xdr:nvSpPr>
      <xdr:spPr>
        <a:xfrm>
          <a:off x="8823042" y="7255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0</xdr:colOff>
      <xdr:row>35</xdr:row>
      <xdr:rowOff>131260</xdr:rowOff>
    </xdr:from>
    <xdr:ext cx="184731" cy="937629"/>
    <xdr:sp macro="" textlink="">
      <xdr:nvSpPr>
        <xdr:cNvPr id="3" name="Rectangle 2">
          <a:extLst>
            <a:ext uri="{FF2B5EF4-FFF2-40B4-BE49-F238E27FC236}">
              <a16:creationId xmlns:a16="http://schemas.microsoft.com/office/drawing/2014/main" id="{C76025FB-A0DB-48D3-ACEE-3576BF58B7D2}"/>
            </a:ext>
          </a:extLst>
        </xdr:cNvPr>
        <xdr:cNvSpPr/>
      </xdr:nvSpPr>
      <xdr:spPr>
        <a:xfrm>
          <a:off x="8823042" y="7255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802992</xdr:colOff>
      <xdr:row>4</xdr:row>
      <xdr:rowOff>0</xdr:rowOff>
    </xdr:from>
    <xdr:ext cx="184731" cy="937629"/>
    <xdr:sp macro="" textlink="">
      <xdr:nvSpPr>
        <xdr:cNvPr id="4" name="Rectangle 3">
          <a:extLst>
            <a:ext uri="{FF2B5EF4-FFF2-40B4-BE49-F238E27FC236}">
              <a16:creationId xmlns:a16="http://schemas.microsoft.com/office/drawing/2014/main" id="{1074FA4B-F5A5-4DC9-94B0-02816AADF204}"/>
            </a:ext>
          </a:extLst>
        </xdr:cNvPr>
        <xdr:cNvSpPr/>
      </xdr:nvSpPr>
      <xdr:spPr>
        <a:xfrm>
          <a:off x="10785192"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5" name="Rectangle 4">
          <a:extLst>
            <a:ext uri="{FF2B5EF4-FFF2-40B4-BE49-F238E27FC236}">
              <a16:creationId xmlns:a16="http://schemas.microsoft.com/office/drawing/2014/main" id="{BB2A7A5D-89F9-4017-83F6-C138B7F4EAF8}"/>
            </a:ext>
          </a:extLst>
        </xdr:cNvPr>
        <xdr:cNvSpPr/>
      </xdr:nvSpPr>
      <xdr:spPr>
        <a:xfrm>
          <a:off x="1176626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864904</xdr:colOff>
      <xdr:row>4</xdr:row>
      <xdr:rowOff>0</xdr:rowOff>
    </xdr:from>
    <xdr:ext cx="184731" cy="937629"/>
    <xdr:sp macro="" textlink="">
      <xdr:nvSpPr>
        <xdr:cNvPr id="6" name="Rectangle 5">
          <a:extLst>
            <a:ext uri="{FF2B5EF4-FFF2-40B4-BE49-F238E27FC236}">
              <a16:creationId xmlns:a16="http://schemas.microsoft.com/office/drawing/2014/main" id="{616173E1-6014-4AF9-B670-706B398B9B61}"/>
            </a:ext>
          </a:extLst>
        </xdr:cNvPr>
        <xdr:cNvSpPr/>
      </xdr:nvSpPr>
      <xdr:spPr>
        <a:xfrm>
          <a:off x="11828179"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7" name="Rectangle 6">
          <a:extLst>
            <a:ext uri="{FF2B5EF4-FFF2-40B4-BE49-F238E27FC236}">
              <a16:creationId xmlns:a16="http://schemas.microsoft.com/office/drawing/2014/main" id="{A12B297F-5016-49EE-BF00-E7F29BA98CFF}"/>
            </a:ext>
          </a:extLst>
        </xdr:cNvPr>
        <xdr:cNvSpPr/>
      </xdr:nvSpPr>
      <xdr:spPr>
        <a:xfrm>
          <a:off x="1372841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8" name="Rectangle 7">
          <a:extLst>
            <a:ext uri="{FF2B5EF4-FFF2-40B4-BE49-F238E27FC236}">
              <a16:creationId xmlns:a16="http://schemas.microsoft.com/office/drawing/2014/main" id="{2C1D2F27-834B-4FE0-A557-140796262A85}"/>
            </a:ext>
          </a:extLst>
        </xdr:cNvPr>
        <xdr:cNvSpPr/>
      </xdr:nvSpPr>
      <xdr:spPr>
        <a:xfrm>
          <a:off x="1372841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U52"/>
  <sheetViews>
    <sheetView zoomScale="80" zoomScaleNormal="80" zoomScaleSheetLayoutView="93" workbookViewId="0">
      <pane xSplit="2" ySplit="5" topLeftCell="J12" activePane="bottomRight" state="frozen"/>
      <selection pane="topRight" activeCell="C1" sqref="C1"/>
      <selection pane="bottomLeft" activeCell="A6" sqref="A6"/>
      <selection pane="bottomRight" activeCell="A5" sqref="A5:B5"/>
    </sheetView>
  </sheetViews>
  <sheetFormatPr defaultColWidth="8.81640625" defaultRowHeight="12.5" x14ac:dyDescent="0.25"/>
  <cols>
    <col min="1" max="1" width="5.7265625" style="16" customWidth="1"/>
    <col min="2" max="2" width="112.81640625" style="6" customWidth="1"/>
    <col min="3" max="13" width="13.7265625" style="6" customWidth="1"/>
    <col min="14" max="14" width="15.7265625" style="6" customWidth="1"/>
    <col min="15" max="15" width="20.7265625" style="10" customWidth="1"/>
    <col min="16" max="16" width="13.81640625" style="10" bestFit="1" customWidth="1"/>
    <col min="17" max="17" width="10.7265625" style="10" bestFit="1" customWidth="1"/>
    <col min="18" max="19" width="10.7265625" style="6" bestFit="1" customWidth="1"/>
    <col min="20" max="20" width="15" style="6" bestFit="1" customWidth="1"/>
    <col min="21" max="16384" width="8.81640625" style="6"/>
  </cols>
  <sheetData>
    <row r="1" spans="1:21" s="3" customFormat="1" ht="20.25" customHeight="1" x14ac:dyDescent="0.35">
      <c r="A1" s="525" t="s">
        <v>0</v>
      </c>
      <c r="B1" s="525"/>
      <c r="C1" s="525"/>
      <c r="D1" s="525"/>
      <c r="E1" s="525"/>
      <c r="F1" s="525"/>
      <c r="G1" s="525"/>
      <c r="H1" s="525"/>
      <c r="I1" s="525"/>
      <c r="J1" s="525"/>
      <c r="K1" s="525"/>
      <c r="L1" s="525"/>
      <c r="M1" s="525"/>
      <c r="N1" s="525"/>
      <c r="O1" s="1"/>
      <c r="P1" s="1"/>
      <c r="Q1" s="1"/>
      <c r="R1" s="2"/>
    </row>
    <row r="2" spans="1:21" s="3" customFormat="1" ht="20.25" customHeight="1" x14ac:dyDescent="0.35">
      <c r="A2" s="525" t="s">
        <v>1</v>
      </c>
      <c r="B2" s="525"/>
      <c r="C2" s="525"/>
      <c r="D2" s="525"/>
      <c r="E2" s="525"/>
      <c r="F2" s="525"/>
      <c r="G2" s="525"/>
      <c r="H2" s="525"/>
      <c r="I2" s="525"/>
      <c r="J2" s="525"/>
      <c r="K2" s="525"/>
      <c r="L2" s="525"/>
      <c r="M2" s="525"/>
      <c r="N2" s="525"/>
      <c r="O2" s="1"/>
      <c r="P2" s="1"/>
      <c r="Q2" s="1"/>
      <c r="R2" s="2"/>
    </row>
    <row r="3" spans="1:21" s="3" customFormat="1" ht="20.25" customHeight="1" x14ac:dyDescent="0.35">
      <c r="A3" s="525" t="s">
        <v>2</v>
      </c>
      <c r="B3" s="528"/>
      <c r="C3" s="528"/>
      <c r="D3" s="528"/>
      <c r="E3" s="528"/>
      <c r="F3" s="528"/>
      <c r="G3" s="528"/>
      <c r="H3" s="528"/>
      <c r="I3" s="528"/>
      <c r="J3" s="528"/>
      <c r="K3" s="528"/>
      <c r="L3" s="528"/>
      <c r="M3" s="528"/>
      <c r="N3" s="528"/>
      <c r="O3" s="1"/>
      <c r="P3" s="1"/>
      <c r="Q3" s="1"/>
      <c r="R3" s="2"/>
    </row>
    <row r="4" spans="1:21" ht="25.15" customHeight="1" thickBot="1" x14ac:dyDescent="0.35">
      <c r="A4" s="529" t="s">
        <v>3</v>
      </c>
      <c r="B4" s="529"/>
      <c r="C4" s="529"/>
      <c r="D4" s="529"/>
      <c r="E4" s="529"/>
      <c r="F4" s="529"/>
      <c r="G4" s="529"/>
      <c r="H4" s="529"/>
      <c r="I4" s="529"/>
      <c r="J4" s="529"/>
      <c r="K4" s="529"/>
      <c r="L4" s="529"/>
      <c r="M4" s="529"/>
      <c r="N4" s="529"/>
      <c r="O4" s="4"/>
      <c r="P4" s="4"/>
      <c r="Q4" s="4"/>
      <c r="R4" s="5"/>
    </row>
    <row r="5" spans="1:21" ht="46.15" customHeight="1" thickBot="1" x14ac:dyDescent="0.35">
      <c r="A5" s="526" t="s">
        <v>4</v>
      </c>
      <c r="B5" s="527"/>
      <c r="C5" s="482" t="s">
        <v>5</v>
      </c>
      <c r="D5" s="482" t="s">
        <v>6</v>
      </c>
      <c r="E5" s="482" t="s">
        <v>7</v>
      </c>
      <c r="F5" s="482" t="s">
        <v>8</v>
      </c>
      <c r="G5" s="482" t="s">
        <v>9</v>
      </c>
      <c r="H5" s="482" t="s">
        <v>10</v>
      </c>
      <c r="I5" s="482" t="s">
        <v>11</v>
      </c>
      <c r="J5" s="482" t="s">
        <v>12</v>
      </c>
      <c r="K5" s="482" t="s">
        <v>13</v>
      </c>
      <c r="L5" s="482" t="s">
        <v>14</v>
      </c>
      <c r="M5" s="482" t="s">
        <v>15</v>
      </c>
      <c r="N5" s="87" t="s">
        <v>16</v>
      </c>
      <c r="O5" s="7"/>
      <c r="P5" s="7"/>
      <c r="Q5" s="7"/>
      <c r="R5" s="8"/>
    </row>
    <row r="6" spans="1:21" s="10" customFormat="1" ht="15" customHeight="1" x14ac:dyDescent="0.25">
      <c r="A6" s="9"/>
      <c r="B6" s="183" t="s">
        <v>17</v>
      </c>
      <c r="C6" s="494">
        <f>'2. Deliverables'!G10</f>
        <v>444242</v>
      </c>
      <c r="D6" s="494"/>
      <c r="E6" s="494"/>
      <c r="F6" s="494"/>
      <c r="G6" s="494"/>
      <c r="H6" s="494"/>
      <c r="I6" s="494"/>
      <c r="J6" s="494"/>
      <c r="K6" s="494"/>
      <c r="L6" s="495"/>
      <c r="M6" s="496"/>
      <c r="N6" s="497">
        <f>SUM(C6:L6)</f>
        <v>444242</v>
      </c>
      <c r="O6" s="218"/>
      <c r="P6" s="218"/>
      <c r="Q6" s="218"/>
      <c r="R6" s="219"/>
      <c r="T6" s="6"/>
    </row>
    <row r="7" spans="1:21" s="10" customFormat="1" ht="15" customHeight="1" x14ac:dyDescent="0.25">
      <c r="A7" s="330"/>
      <c r="B7" s="183" t="s">
        <v>18</v>
      </c>
      <c r="C7" s="494">
        <f>'2. Deliverables'!G26</f>
        <v>3462388</v>
      </c>
      <c r="D7" s="494"/>
      <c r="E7" s="494"/>
      <c r="F7" s="494"/>
      <c r="G7" s="494"/>
      <c r="H7" s="494"/>
      <c r="I7" s="494"/>
      <c r="J7" s="494"/>
      <c r="K7" s="494"/>
      <c r="L7" s="495"/>
      <c r="M7" s="496"/>
      <c r="N7" s="497">
        <f>SUM(C7:L7)</f>
        <v>3462388</v>
      </c>
      <c r="O7" s="218"/>
      <c r="P7" s="218"/>
      <c r="Q7" s="218"/>
      <c r="R7" s="219"/>
      <c r="T7" s="6"/>
    </row>
    <row r="8" spans="1:21" s="10" customFormat="1" ht="15" customHeight="1" x14ac:dyDescent="0.25">
      <c r="A8" s="11"/>
      <c r="B8" s="183" t="s">
        <v>19</v>
      </c>
      <c r="C8" s="494">
        <f>'4. Software'!G57</f>
        <v>144093</v>
      </c>
      <c r="D8" s="494">
        <f>'4. Software'!H57</f>
        <v>148415.79</v>
      </c>
      <c r="E8" s="494">
        <f>'4. Software'!I57</f>
        <v>152868.26369999998</v>
      </c>
      <c r="F8" s="494">
        <f>'4. Software'!J57</f>
        <v>157454.31161099998</v>
      </c>
      <c r="G8" s="494">
        <f>'4. Software'!K57</f>
        <v>162177.94095933001</v>
      </c>
      <c r="H8" s="494">
        <f>'4. Software'!L57</f>
        <v>167043.27918810991</v>
      </c>
      <c r="I8" s="494"/>
      <c r="J8" s="494"/>
      <c r="K8" s="494"/>
      <c r="L8" s="495"/>
      <c r="M8" s="496"/>
      <c r="N8" s="497">
        <f>SUM(C8:L8)</f>
        <v>932052.58545843989</v>
      </c>
      <c r="O8" s="218"/>
      <c r="P8" s="12"/>
      <c r="Q8" s="12"/>
      <c r="R8" s="12"/>
      <c r="S8" s="12"/>
      <c r="T8" s="13"/>
      <c r="U8" s="12"/>
    </row>
    <row r="9" spans="1:21" s="10" customFormat="1" ht="15" customHeight="1" x14ac:dyDescent="0.25">
      <c r="A9" s="11"/>
      <c r="B9" s="183" t="s">
        <v>20</v>
      </c>
      <c r="C9" s="494">
        <f>'5. Services'!H58</f>
        <v>1256665.846153846</v>
      </c>
      <c r="D9" s="494">
        <f>'5. Services'!I58</f>
        <v>7539995.076923077</v>
      </c>
      <c r="E9" s="494">
        <f>'5. Services'!J58</f>
        <v>7539995.076923077</v>
      </c>
      <c r="F9" s="494">
        <f>'5. Services'!K58</f>
        <v>7539995.076923077</v>
      </c>
      <c r="G9" s="494">
        <f>'5. Services'!L58</f>
        <v>7539995.076923077</v>
      </c>
      <c r="H9" s="494">
        <f>'5. Services'!M58</f>
        <v>7539995.076923077</v>
      </c>
      <c r="I9" s="494">
        <f>'5. Services'!N58</f>
        <v>1884998.7692307692</v>
      </c>
      <c r="J9" s="494"/>
      <c r="K9" s="494"/>
      <c r="L9" s="495"/>
      <c r="M9" s="496"/>
      <c r="N9" s="497">
        <f>SUM(C9:L9)</f>
        <v>40841640</v>
      </c>
      <c r="O9" s="218"/>
      <c r="P9" s="12"/>
      <c r="Q9" s="12"/>
      <c r="R9" s="12"/>
      <c r="S9" s="12"/>
      <c r="T9" s="13"/>
      <c r="U9" s="12"/>
    </row>
    <row r="10" spans="1:21" s="10" customFormat="1" ht="15" customHeight="1" thickBot="1" x14ac:dyDescent="0.3">
      <c r="A10" s="11"/>
      <c r="B10" s="183" t="s">
        <v>21</v>
      </c>
      <c r="C10" s="494">
        <f>'11. Other'!G24</f>
        <v>34895</v>
      </c>
      <c r="D10" s="494">
        <f>'11. Other'!H24</f>
        <v>34895</v>
      </c>
      <c r="E10" s="494">
        <f>'11. Other'!I24</f>
        <v>34895</v>
      </c>
      <c r="F10" s="494">
        <f>'11. Other'!J24</f>
        <v>34895</v>
      </c>
      <c r="G10" s="494">
        <f>'11. Other'!K24</f>
        <v>34895</v>
      </c>
      <c r="H10" s="494">
        <f>'11. Other'!L24</f>
        <v>34895</v>
      </c>
      <c r="I10" s="494"/>
      <c r="J10" s="494"/>
      <c r="K10" s="494"/>
      <c r="L10" s="495"/>
      <c r="M10" s="496"/>
      <c r="N10" s="497">
        <f>SUM(C10:L10)</f>
        <v>209370</v>
      </c>
      <c r="O10" s="218"/>
      <c r="P10" s="12"/>
      <c r="Q10" s="12"/>
      <c r="R10" s="12"/>
      <c r="S10" s="12"/>
      <c r="T10" s="13"/>
      <c r="U10" s="12"/>
    </row>
    <row r="11" spans="1:21" s="10" customFormat="1" ht="27" customHeight="1" thickBot="1" x14ac:dyDescent="0.3">
      <c r="A11" s="523" t="s">
        <v>22</v>
      </c>
      <c r="B11" s="524"/>
      <c r="C11" s="222">
        <f t="shared" ref="C11:M11" si="0">SUM(C6:C10)</f>
        <v>5342283.846153846</v>
      </c>
      <c r="D11" s="222">
        <f t="shared" si="0"/>
        <v>7723305.866923077</v>
      </c>
      <c r="E11" s="222">
        <f t="shared" si="0"/>
        <v>7727758.340623077</v>
      </c>
      <c r="F11" s="222">
        <f t="shared" si="0"/>
        <v>7732344.3885340765</v>
      </c>
      <c r="G11" s="222">
        <f t="shared" si="0"/>
        <v>7737068.0178824067</v>
      </c>
      <c r="H11" s="222">
        <f t="shared" si="0"/>
        <v>7741933.3561111866</v>
      </c>
      <c r="I11" s="222">
        <f t="shared" si="0"/>
        <v>1884998.7692307692</v>
      </c>
      <c r="J11" s="222">
        <f t="shared" si="0"/>
        <v>0</v>
      </c>
      <c r="K11" s="222">
        <f t="shared" si="0"/>
        <v>0</v>
      </c>
      <c r="L11" s="222">
        <f t="shared" si="0"/>
        <v>0</v>
      </c>
      <c r="M11" s="222">
        <f t="shared" si="0"/>
        <v>0</v>
      </c>
      <c r="N11" s="222">
        <f>SUM(C11:M11)</f>
        <v>45889692.585458435</v>
      </c>
      <c r="O11" s="218"/>
      <c r="P11" s="218"/>
      <c r="Q11" s="218"/>
      <c r="R11" s="219"/>
    </row>
    <row r="12" spans="1:21" s="10" customFormat="1" ht="15" customHeight="1" thickBot="1" x14ac:dyDescent="0.3">
      <c r="A12" s="337"/>
      <c r="B12" s="338"/>
      <c r="C12" s="339"/>
      <c r="D12" s="339"/>
      <c r="E12" s="339"/>
      <c r="F12" s="339"/>
      <c r="G12" s="339"/>
      <c r="H12" s="339"/>
      <c r="I12" s="339"/>
      <c r="J12" s="339"/>
      <c r="K12" s="339"/>
      <c r="L12" s="339"/>
      <c r="M12" s="339"/>
      <c r="N12" s="340"/>
      <c r="O12" s="218"/>
      <c r="P12" s="218"/>
      <c r="Q12" s="218"/>
      <c r="R12" s="219"/>
    </row>
    <row r="13" spans="1:21" s="10" customFormat="1" ht="26.25" customHeight="1" thickBot="1" x14ac:dyDescent="0.3">
      <c r="A13" s="539" t="s">
        <v>23</v>
      </c>
      <c r="B13" s="540"/>
      <c r="C13" s="473">
        <f>C11-'2. Deliverables'!G28</f>
        <v>1435653.846153846</v>
      </c>
      <c r="D13" s="401">
        <f t="shared" ref="D13:M13" si="1">D11</f>
        <v>7723305.866923077</v>
      </c>
      <c r="E13" s="401">
        <f t="shared" si="1"/>
        <v>7727758.340623077</v>
      </c>
      <c r="F13" s="401">
        <f t="shared" si="1"/>
        <v>7732344.3885340765</v>
      </c>
      <c r="G13" s="401">
        <f t="shared" si="1"/>
        <v>7737068.0178824067</v>
      </c>
      <c r="H13" s="401">
        <f t="shared" si="1"/>
        <v>7741933.3561111866</v>
      </c>
      <c r="I13" s="401">
        <f t="shared" si="1"/>
        <v>1884998.7692307692</v>
      </c>
      <c r="J13" s="401">
        <f t="shared" si="1"/>
        <v>0</v>
      </c>
      <c r="K13" s="401">
        <f t="shared" si="1"/>
        <v>0</v>
      </c>
      <c r="L13" s="401">
        <f t="shared" si="1"/>
        <v>0</v>
      </c>
      <c r="M13" s="401">
        <f t="shared" si="1"/>
        <v>0</v>
      </c>
      <c r="N13" s="222">
        <f>SUM(C13:M13)</f>
        <v>41983062.585458435</v>
      </c>
      <c r="O13" s="218"/>
      <c r="P13" s="218"/>
      <c r="Q13" s="218"/>
      <c r="R13" s="219"/>
    </row>
    <row r="14" spans="1:21" s="10" customFormat="1" ht="15" customHeight="1" thickBot="1" x14ac:dyDescent="0.3">
      <c r="A14" s="337"/>
      <c r="B14" s="338"/>
      <c r="C14" s="339"/>
      <c r="D14" s="339"/>
      <c r="E14" s="339"/>
      <c r="F14" s="339"/>
      <c r="G14" s="339"/>
      <c r="H14" s="339"/>
      <c r="I14" s="339"/>
      <c r="J14" s="339"/>
      <c r="K14" s="339"/>
      <c r="L14" s="339"/>
      <c r="M14" s="339"/>
      <c r="N14" s="340"/>
      <c r="O14" s="218"/>
      <c r="P14" s="218"/>
      <c r="Q14" s="218"/>
      <c r="R14" s="219"/>
    </row>
    <row r="15" spans="1:21" s="10" customFormat="1" ht="15" customHeight="1" thickBot="1" x14ac:dyDescent="0.3">
      <c r="A15" s="220" t="s">
        <v>24</v>
      </c>
      <c r="B15" s="221"/>
      <c r="C15" s="222">
        <f t="shared" ref="C15:M15" si="2">C11-C6</f>
        <v>4898041.846153846</v>
      </c>
      <c r="D15" s="222">
        <f t="shared" si="2"/>
        <v>7723305.866923077</v>
      </c>
      <c r="E15" s="222">
        <f t="shared" si="2"/>
        <v>7727758.340623077</v>
      </c>
      <c r="F15" s="222">
        <f t="shared" si="2"/>
        <v>7732344.3885340765</v>
      </c>
      <c r="G15" s="222">
        <f t="shared" si="2"/>
        <v>7737068.0178824067</v>
      </c>
      <c r="H15" s="222">
        <f t="shared" si="2"/>
        <v>7741933.3561111866</v>
      </c>
      <c r="I15" s="222">
        <f t="shared" si="2"/>
        <v>1884998.7692307692</v>
      </c>
      <c r="J15" s="222">
        <f t="shared" si="2"/>
        <v>0</v>
      </c>
      <c r="K15" s="222">
        <f t="shared" si="2"/>
        <v>0</v>
      </c>
      <c r="L15" s="222">
        <f t="shared" si="2"/>
        <v>0</v>
      </c>
      <c r="M15" s="222">
        <f t="shared" si="2"/>
        <v>0</v>
      </c>
      <c r="N15" s="222">
        <f>SUM(C15:M15)</f>
        <v>45445450.585458435</v>
      </c>
      <c r="O15" s="218"/>
      <c r="P15" s="218"/>
      <c r="Q15" s="218"/>
      <c r="R15" s="219"/>
    </row>
    <row r="16" spans="1:21" s="10" customFormat="1" ht="10.15" customHeight="1" x14ac:dyDescent="0.25">
      <c r="A16" s="533"/>
      <c r="B16" s="534"/>
      <c r="C16" s="534"/>
      <c r="D16" s="534"/>
      <c r="E16" s="534"/>
      <c r="F16" s="534"/>
      <c r="G16" s="534"/>
      <c r="H16" s="534"/>
      <c r="I16" s="534"/>
      <c r="J16" s="534"/>
      <c r="K16" s="534"/>
      <c r="L16" s="534"/>
      <c r="M16" s="534"/>
      <c r="N16" s="535"/>
      <c r="O16" s="218"/>
      <c r="P16" s="14"/>
      <c r="Q16" s="14"/>
      <c r="R16" s="12"/>
      <c r="S16" s="12"/>
    </row>
    <row r="17" spans="1:19" s="10" customFormat="1" ht="15" customHeight="1" x14ac:dyDescent="0.25">
      <c r="A17" s="15"/>
      <c r="B17" s="187" t="s">
        <v>25</v>
      </c>
      <c r="C17" s="498"/>
      <c r="D17" s="498"/>
      <c r="E17" s="498"/>
      <c r="F17" s="498"/>
      <c r="G17" s="498"/>
      <c r="H17" s="498"/>
      <c r="I17" s="498">
        <f>'7.1 Optional Extension Year 1'!E28</f>
        <v>6432531.1316090543</v>
      </c>
      <c r="J17" s="498">
        <f>'7.1 Optional Extension Year 1'!F28</f>
        <v>2073498.6461538461</v>
      </c>
      <c r="K17" s="498"/>
      <c r="L17" s="498"/>
      <c r="M17" s="499"/>
      <c r="N17" s="500">
        <f>SUM(C17:M17)</f>
        <v>8506029.777762901</v>
      </c>
      <c r="O17" s="218"/>
      <c r="P17" s="14"/>
      <c r="Q17" s="14"/>
      <c r="R17" s="12"/>
      <c r="S17" s="12"/>
    </row>
    <row r="18" spans="1:19" s="10" customFormat="1" ht="15" customHeight="1" x14ac:dyDescent="0.25">
      <c r="A18" s="11"/>
      <c r="B18" s="187" t="s">
        <v>26</v>
      </c>
      <c r="C18" s="494"/>
      <c r="D18" s="494"/>
      <c r="E18" s="494"/>
      <c r="F18" s="494"/>
      <c r="G18" s="494"/>
      <c r="H18" s="494"/>
      <c r="I18" s="494"/>
      <c r="J18" s="494">
        <f>'7.2 Optional Extension Year 2'!E28</f>
        <v>6443132.8912664298</v>
      </c>
      <c r="K18" s="494">
        <f>'7.2 Optional Extension Year 2'!F28</f>
        <v>2073498.6461538461</v>
      </c>
      <c r="L18" s="494"/>
      <c r="M18" s="499"/>
      <c r="N18" s="500">
        <f>SUM(C18:M18)</f>
        <v>8516631.5374202766</v>
      </c>
      <c r="O18" s="218"/>
      <c r="P18" s="14"/>
      <c r="Q18" s="14"/>
      <c r="R18" s="12"/>
      <c r="S18" s="12"/>
    </row>
    <row r="19" spans="1:19" s="10" customFormat="1" ht="15" customHeight="1" x14ac:dyDescent="0.25">
      <c r="A19" s="11"/>
      <c r="B19" s="187" t="s">
        <v>27</v>
      </c>
      <c r="C19" s="494"/>
      <c r="D19" s="494"/>
      <c r="E19" s="494"/>
      <c r="F19" s="494"/>
      <c r="G19" s="494"/>
      <c r="H19" s="494"/>
      <c r="I19" s="494"/>
      <c r="J19" s="494"/>
      <c r="K19" s="494">
        <f>'7.3 Optional Extension Year 3'!E28</f>
        <v>6454264.7389066741</v>
      </c>
      <c r="L19" s="494">
        <f>'7.3 Optional Extension Year 3'!F28</f>
        <v>2073498.6461538461</v>
      </c>
      <c r="M19" s="499"/>
      <c r="N19" s="500">
        <f>SUM(C19:M19)</f>
        <v>8527763.3850605208</v>
      </c>
      <c r="O19" s="218"/>
      <c r="P19" s="14"/>
      <c r="Q19" s="14"/>
      <c r="R19" s="12"/>
      <c r="S19" s="12"/>
    </row>
    <row r="20" spans="1:19" s="10" customFormat="1" ht="15" customHeight="1" thickBot="1" x14ac:dyDescent="0.3">
      <c r="A20" s="11"/>
      <c r="B20" s="187" t="s">
        <v>28</v>
      </c>
      <c r="C20" s="494"/>
      <c r="D20" s="494"/>
      <c r="E20" s="494"/>
      <c r="F20" s="494"/>
      <c r="G20" s="494"/>
      <c r="H20" s="494"/>
      <c r="I20" s="494"/>
      <c r="J20" s="494"/>
      <c r="K20" s="494"/>
      <c r="L20" s="494">
        <f>'7.4 Optional Extension Year 4'!E28</f>
        <v>6465953.1789289303</v>
      </c>
      <c r="M20" s="494">
        <f>'7.4 Optional Extension Year 4'!F28</f>
        <v>2073498.6461538461</v>
      </c>
      <c r="N20" s="500">
        <f>SUM(C20:M20)</f>
        <v>8539451.8250827771</v>
      </c>
      <c r="O20" s="218"/>
      <c r="P20" s="14"/>
      <c r="Q20" s="14"/>
      <c r="R20" s="12"/>
      <c r="S20" s="12"/>
    </row>
    <row r="21" spans="1:19" s="10" customFormat="1" ht="15" customHeight="1" thickBot="1" x14ac:dyDescent="0.3">
      <c r="A21" s="220" t="s">
        <v>29</v>
      </c>
      <c r="B21" s="221"/>
      <c r="C21" s="222"/>
      <c r="D21" s="222"/>
      <c r="E21" s="222"/>
      <c r="F21" s="222"/>
      <c r="G21" s="222"/>
      <c r="H21" s="222"/>
      <c r="I21" s="222">
        <f t="shared" ref="I21" si="3">SUM(I17:I20)</f>
        <v>6432531.1316090543</v>
      </c>
      <c r="J21" s="222">
        <f t="shared" ref="J21" si="4">SUM(J17:J20)</f>
        <v>8516631.5374202766</v>
      </c>
      <c r="K21" s="222">
        <f t="shared" ref="K21" si="5">SUM(K17:K20)</f>
        <v>8527763.3850605208</v>
      </c>
      <c r="L21" s="222">
        <f t="shared" ref="L21:M21" si="6">SUM(L17:L20)</f>
        <v>8539451.8250827771</v>
      </c>
      <c r="M21" s="222">
        <f t="shared" si="6"/>
        <v>2073498.6461538461</v>
      </c>
      <c r="N21" s="222">
        <f>SUM(C21:M21)</f>
        <v>34089876.525326476</v>
      </c>
      <c r="O21" s="218"/>
      <c r="P21" s="14"/>
      <c r="Q21" s="14"/>
      <c r="R21" s="12"/>
      <c r="S21" s="12"/>
    </row>
    <row r="22" spans="1:19" s="10" customFormat="1" ht="15" customHeight="1" thickBot="1" x14ac:dyDescent="0.3">
      <c r="A22" s="530"/>
      <c r="B22" s="531"/>
      <c r="C22" s="531"/>
      <c r="D22" s="531"/>
      <c r="E22" s="531"/>
      <c r="F22" s="531"/>
      <c r="G22" s="531"/>
      <c r="H22" s="531"/>
      <c r="I22" s="531"/>
      <c r="J22" s="531"/>
      <c r="K22" s="531"/>
      <c r="L22" s="531"/>
      <c r="M22" s="531"/>
      <c r="N22" s="532"/>
      <c r="O22" s="218"/>
      <c r="P22" s="14"/>
      <c r="Q22" s="14"/>
      <c r="R22" s="12"/>
      <c r="S22" s="12"/>
    </row>
    <row r="23" spans="1:19" ht="15" customHeight="1" thickBot="1" x14ac:dyDescent="0.3">
      <c r="A23" s="220" t="s">
        <v>30</v>
      </c>
      <c r="B23" s="221"/>
      <c r="C23" s="222">
        <f t="shared" ref="C23:M23" si="7" xml:space="preserve"> SUM(C11,C21)</f>
        <v>5342283.846153846</v>
      </c>
      <c r="D23" s="222">
        <f t="shared" si="7"/>
        <v>7723305.866923077</v>
      </c>
      <c r="E23" s="222">
        <f t="shared" si="7"/>
        <v>7727758.340623077</v>
      </c>
      <c r="F23" s="222">
        <f t="shared" si="7"/>
        <v>7732344.3885340765</v>
      </c>
      <c r="G23" s="222">
        <f t="shared" si="7"/>
        <v>7737068.0178824067</v>
      </c>
      <c r="H23" s="222">
        <f t="shared" si="7"/>
        <v>7741933.3561111866</v>
      </c>
      <c r="I23" s="222">
        <f t="shared" si="7"/>
        <v>8317529.9008398233</v>
      </c>
      <c r="J23" s="222">
        <f t="shared" si="7"/>
        <v>8516631.5374202766</v>
      </c>
      <c r="K23" s="222">
        <f t="shared" si="7"/>
        <v>8527763.3850605208</v>
      </c>
      <c r="L23" s="222">
        <f t="shared" si="7"/>
        <v>8539451.8250827771</v>
      </c>
      <c r="M23" s="222">
        <f t="shared" si="7"/>
        <v>2073498.6461538461</v>
      </c>
      <c r="N23" s="222">
        <f>SUM(C23:M23)</f>
        <v>79979569.110784918</v>
      </c>
      <c r="O23" s="218"/>
      <c r="P23" s="218"/>
      <c r="Q23" s="218"/>
      <c r="R23" s="219"/>
    </row>
    <row r="24" spans="1:19" ht="15" customHeight="1" thickBot="1" x14ac:dyDescent="0.3">
      <c r="A24" s="536"/>
      <c r="B24" s="537"/>
      <c r="C24" s="537"/>
      <c r="D24" s="537"/>
      <c r="E24" s="537"/>
      <c r="F24" s="537"/>
      <c r="G24" s="537"/>
      <c r="H24" s="537"/>
      <c r="I24" s="537"/>
      <c r="J24" s="537"/>
      <c r="K24" s="537"/>
      <c r="L24" s="537"/>
      <c r="M24" s="537"/>
      <c r="N24" s="538"/>
      <c r="O24" s="218"/>
      <c r="P24" s="218"/>
      <c r="Q24" s="218"/>
      <c r="R24" s="219"/>
    </row>
    <row r="25" spans="1:19" ht="16.149999999999999" customHeight="1" x14ac:dyDescent="0.25">
      <c r="B25" s="10" t="s">
        <v>31</v>
      </c>
      <c r="C25" s="18"/>
      <c r="D25" s="18"/>
      <c r="E25" s="18"/>
      <c r="F25" s="18"/>
      <c r="G25" s="18"/>
      <c r="H25" s="18"/>
      <c r="I25" s="18"/>
      <c r="J25" s="18"/>
      <c r="K25" s="18"/>
      <c r="L25" s="18"/>
      <c r="M25" s="18"/>
    </row>
    <row r="26" spans="1:19" ht="16.149999999999999" customHeight="1" x14ac:dyDescent="0.25">
      <c r="A26" s="19"/>
      <c r="B26" s="541" t="s">
        <v>32</v>
      </c>
      <c r="C26" s="542"/>
      <c r="D26" s="542"/>
      <c r="E26" s="542"/>
      <c r="F26" s="543"/>
      <c r="G26" s="20"/>
      <c r="H26" s="20"/>
      <c r="I26" s="20"/>
      <c r="J26" s="20"/>
      <c r="K26" s="20"/>
      <c r="L26" s="20"/>
      <c r="M26" s="20"/>
      <c r="N26" s="20"/>
    </row>
    <row r="27" spans="1:19" ht="223.5" customHeight="1" x14ac:dyDescent="0.25">
      <c r="A27" s="21">
        <v>1</v>
      </c>
      <c r="B27" s="520" t="s">
        <v>33</v>
      </c>
      <c r="C27" s="521"/>
      <c r="D27" s="521"/>
      <c r="E27" s="521"/>
      <c r="F27" s="522"/>
      <c r="G27" s="20"/>
      <c r="H27" s="20"/>
      <c r="I27" s="20"/>
      <c r="J27" s="20"/>
      <c r="K27" s="20"/>
      <c r="L27" s="20"/>
      <c r="M27" s="20"/>
      <c r="N27" s="20"/>
    </row>
    <row r="28" spans="1:19" ht="66.650000000000006" customHeight="1" x14ac:dyDescent="0.25">
      <c r="A28" s="22">
        <v>2</v>
      </c>
      <c r="B28" s="514" t="s">
        <v>34</v>
      </c>
      <c r="C28" s="515"/>
      <c r="D28" s="515"/>
      <c r="E28" s="515"/>
      <c r="F28" s="516"/>
      <c r="G28" s="23"/>
      <c r="H28" s="23"/>
      <c r="I28" s="23"/>
      <c r="J28" s="23"/>
      <c r="K28" s="23"/>
      <c r="L28" s="23"/>
      <c r="M28" s="23"/>
      <c r="N28" s="23"/>
    </row>
    <row r="29" spans="1:19" ht="66.650000000000006" customHeight="1" x14ac:dyDescent="0.25">
      <c r="A29" s="22">
        <v>3</v>
      </c>
      <c r="B29" s="514" t="s">
        <v>35</v>
      </c>
      <c r="C29" s="515"/>
      <c r="D29" s="515"/>
      <c r="E29" s="515"/>
      <c r="F29" s="516"/>
      <c r="G29" s="23"/>
      <c r="H29" s="23"/>
      <c r="I29" s="23"/>
      <c r="J29" s="23"/>
      <c r="K29" s="23"/>
      <c r="L29" s="23"/>
      <c r="M29" s="23"/>
      <c r="N29" s="23"/>
    </row>
    <row r="30" spans="1:19" ht="29.5" customHeight="1" x14ac:dyDescent="0.25">
      <c r="A30" s="22">
        <v>4</v>
      </c>
      <c r="B30" s="520" t="s">
        <v>36</v>
      </c>
      <c r="C30" s="521"/>
      <c r="D30" s="521"/>
      <c r="E30" s="521"/>
      <c r="F30" s="522"/>
      <c r="G30" s="23"/>
      <c r="H30" s="23"/>
      <c r="I30" s="23"/>
      <c r="J30" s="23"/>
      <c r="K30" s="23"/>
      <c r="L30" s="23"/>
      <c r="M30" s="23"/>
      <c r="N30" s="23"/>
    </row>
    <row r="31" spans="1:19" ht="32.15" customHeight="1" x14ac:dyDescent="0.25">
      <c r="A31" s="22">
        <v>5</v>
      </c>
      <c r="B31" s="520" t="s">
        <v>37</v>
      </c>
      <c r="C31" s="521"/>
      <c r="D31" s="521"/>
      <c r="E31" s="521"/>
      <c r="F31" s="522"/>
      <c r="G31" s="23"/>
      <c r="H31" s="23"/>
      <c r="I31" s="23"/>
      <c r="J31" s="23"/>
      <c r="K31" s="23"/>
      <c r="L31" s="23"/>
      <c r="M31" s="23"/>
      <c r="N31" s="23"/>
    </row>
    <row r="32" spans="1:19" ht="31" customHeight="1" x14ac:dyDescent="0.25">
      <c r="A32" s="22">
        <v>6</v>
      </c>
      <c r="B32" s="520" t="s">
        <v>38</v>
      </c>
      <c r="C32" s="521"/>
      <c r="D32" s="521"/>
      <c r="E32" s="521"/>
      <c r="F32" s="522"/>
      <c r="G32" s="23"/>
      <c r="H32" s="23"/>
      <c r="I32" s="23"/>
      <c r="J32" s="23"/>
      <c r="K32" s="23"/>
      <c r="L32" s="23"/>
      <c r="M32" s="23"/>
      <c r="N32" s="23"/>
    </row>
    <row r="33" spans="1:14" ht="83.15" customHeight="1" x14ac:dyDescent="0.25">
      <c r="A33" s="22">
        <v>7</v>
      </c>
      <c r="B33" s="520" t="s">
        <v>39</v>
      </c>
      <c r="C33" s="521"/>
      <c r="D33" s="521"/>
      <c r="E33" s="521"/>
      <c r="F33" s="522"/>
    </row>
    <row r="34" spans="1:14" ht="57.65" customHeight="1" x14ac:dyDescent="0.25">
      <c r="A34" s="22">
        <v>8</v>
      </c>
      <c r="B34" s="520" t="s">
        <v>40</v>
      </c>
      <c r="C34" s="521"/>
      <c r="D34" s="521"/>
      <c r="E34" s="521"/>
      <c r="F34" s="522"/>
      <c r="G34" s="18"/>
      <c r="H34" s="18"/>
      <c r="I34" s="18"/>
      <c r="J34" s="18"/>
      <c r="K34" s="18"/>
      <c r="L34" s="18"/>
      <c r="M34" s="18"/>
    </row>
    <row r="35" spans="1:14" ht="33.65" customHeight="1" x14ac:dyDescent="0.25">
      <c r="A35" s="22">
        <v>9</v>
      </c>
      <c r="B35" s="520" t="s">
        <v>41</v>
      </c>
      <c r="C35" s="521"/>
      <c r="D35" s="521"/>
      <c r="E35" s="521"/>
      <c r="F35" s="522"/>
      <c r="G35" s="20"/>
      <c r="H35" s="20"/>
      <c r="I35" s="20"/>
      <c r="J35" s="20"/>
      <c r="K35" s="20"/>
      <c r="L35" s="20"/>
      <c r="M35" s="20"/>
      <c r="N35" s="20"/>
    </row>
    <row r="36" spans="1:14" ht="20.5" customHeight="1" x14ac:dyDescent="0.25">
      <c r="A36" s="22">
        <v>10</v>
      </c>
      <c r="B36" s="520" t="s">
        <v>42</v>
      </c>
      <c r="C36" s="521"/>
      <c r="D36" s="521"/>
      <c r="E36" s="521"/>
      <c r="F36" s="522"/>
      <c r="G36" s="4"/>
      <c r="H36" s="4"/>
      <c r="I36" s="4"/>
      <c r="J36" s="4"/>
      <c r="K36" s="4"/>
      <c r="L36" s="4"/>
      <c r="M36" s="4"/>
      <c r="N36" s="4"/>
    </row>
    <row r="37" spans="1:14" x14ac:dyDescent="0.25">
      <c r="B37" s="476"/>
      <c r="C37" s="477"/>
      <c r="D37" s="477"/>
      <c r="E37" s="477"/>
      <c r="F37" s="477"/>
      <c r="G37" s="8"/>
      <c r="H37" s="8"/>
      <c r="I37" s="8"/>
      <c r="J37" s="8"/>
      <c r="K37" s="8"/>
      <c r="L37" s="8"/>
      <c r="M37" s="8"/>
      <c r="N37" s="8"/>
    </row>
    <row r="38" spans="1:14" x14ac:dyDescent="0.25">
      <c r="C38" s="16"/>
      <c r="D38" s="16"/>
      <c r="E38" s="16"/>
      <c r="F38" s="16"/>
      <c r="G38" s="16"/>
      <c r="H38" s="16"/>
      <c r="I38" s="16"/>
      <c r="J38" s="16"/>
      <c r="K38" s="16"/>
      <c r="L38" s="16"/>
      <c r="M38" s="16"/>
      <c r="N38" s="16"/>
    </row>
    <row r="39" spans="1:14" x14ac:dyDescent="0.25">
      <c r="B39" s="10"/>
      <c r="C39" s="8"/>
      <c r="D39" s="8"/>
      <c r="E39" s="8"/>
      <c r="F39" s="8"/>
      <c r="G39" s="8"/>
      <c r="H39" s="8"/>
      <c r="I39" s="8"/>
      <c r="J39" s="8"/>
      <c r="K39" s="8"/>
      <c r="L39" s="8"/>
      <c r="M39" s="8"/>
      <c r="N39" s="8"/>
    </row>
    <row r="40" spans="1:14" x14ac:dyDescent="0.25">
      <c r="C40" s="16"/>
      <c r="D40" s="16"/>
      <c r="E40" s="16"/>
      <c r="F40" s="16"/>
      <c r="G40" s="16"/>
      <c r="H40" s="16"/>
      <c r="I40" s="16"/>
      <c r="J40" s="16"/>
      <c r="K40" s="16"/>
      <c r="L40" s="16"/>
      <c r="M40" s="16"/>
      <c r="N40" s="16"/>
    </row>
    <row r="41" spans="1:14" x14ac:dyDescent="0.25">
      <c r="B41" s="10"/>
      <c r="C41" s="8"/>
      <c r="D41" s="8"/>
      <c r="E41" s="8"/>
      <c r="F41" s="8"/>
      <c r="G41" s="8"/>
      <c r="H41" s="8"/>
      <c r="I41" s="8"/>
      <c r="J41" s="8"/>
      <c r="K41" s="8"/>
      <c r="L41" s="8"/>
      <c r="M41" s="8"/>
      <c r="N41" s="8"/>
    </row>
    <row r="42" spans="1:14" x14ac:dyDescent="0.25">
      <c r="C42" s="16"/>
      <c r="D42" s="16"/>
      <c r="E42" s="16"/>
      <c r="F42" s="16"/>
      <c r="G42" s="16"/>
      <c r="H42" s="16"/>
      <c r="I42" s="16"/>
      <c r="J42" s="16"/>
      <c r="K42" s="16"/>
      <c r="L42" s="16"/>
      <c r="M42" s="16"/>
      <c r="N42" s="16"/>
    </row>
    <row r="43" spans="1:14" x14ac:dyDescent="0.25">
      <c r="B43" s="10"/>
      <c r="C43" s="8"/>
      <c r="D43" s="8"/>
      <c r="E43" s="8"/>
      <c r="F43" s="8"/>
      <c r="G43" s="8"/>
      <c r="H43" s="8"/>
      <c r="I43" s="8"/>
      <c r="J43" s="8"/>
      <c r="K43" s="8"/>
      <c r="L43" s="8"/>
      <c r="M43" s="8"/>
      <c r="N43" s="8"/>
    </row>
    <row r="44" spans="1:14" x14ac:dyDescent="0.25">
      <c r="C44" s="16"/>
      <c r="D44" s="16"/>
      <c r="E44" s="16"/>
      <c r="F44" s="16"/>
      <c r="G44" s="16"/>
      <c r="H44" s="16"/>
      <c r="I44" s="16"/>
      <c r="J44" s="16"/>
      <c r="K44" s="16"/>
      <c r="L44" s="16"/>
      <c r="M44" s="16"/>
      <c r="N44" s="16"/>
    </row>
    <row r="45" spans="1:14" x14ac:dyDescent="0.25">
      <c r="B45" s="10"/>
      <c r="C45" s="8"/>
      <c r="D45" s="8"/>
      <c r="E45" s="8"/>
      <c r="F45" s="8"/>
      <c r="G45" s="8"/>
      <c r="H45" s="8"/>
      <c r="I45" s="8"/>
      <c r="J45" s="8"/>
      <c r="K45" s="8"/>
      <c r="L45" s="8"/>
      <c r="M45" s="8"/>
      <c r="N45" s="8"/>
    </row>
    <row r="46" spans="1:14" x14ac:dyDescent="0.25">
      <c r="C46" s="16"/>
      <c r="D46" s="16"/>
      <c r="E46" s="16"/>
      <c r="F46" s="16"/>
      <c r="G46" s="16"/>
      <c r="H46" s="16"/>
      <c r="I46" s="16"/>
      <c r="J46" s="16"/>
      <c r="K46" s="16"/>
      <c r="L46" s="16"/>
      <c r="M46" s="16"/>
      <c r="N46" s="16"/>
    </row>
    <row r="47" spans="1:14" x14ac:dyDescent="0.25">
      <c r="B47" s="10"/>
      <c r="C47" s="8"/>
      <c r="D47" s="8"/>
      <c r="E47" s="8"/>
      <c r="F47" s="8"/>
      <c r="G47" s="8"/>
      <c r="H47" s="8"/>
      <c r="I47" s="8"/>
      <c r="J47" s="8"/>
      <c r="K47" s="8"/>
      <c r="L47" s="8"/>
      <c r="M47" s="8"/>
      <c r="N47" s="8"/>
    </row>
    <row r="48" spans="1:14" x14ac:dyDescent="0.25">
      <c r="C48" s="16"/>
      <c r="D48" s="16"/>
      <c r="E48" s="16"/>
      <c r="F48" s="16"/>
      <c r="G48" s="16"/>
      <c r="H48" s="16"/>
      <c r="I48" s="16"/>
      <c r="J48" s="16"/>
      <c r="K48" s="16"/>
      <c r="L48" s="16"/>
      <c r="M48" s="16"/>
      <c r="N48" s="16"/>
    </row>
    <row r="49" spans="2:14" x14ac:dyDescent="0.25">
      <c r="B49" s="10"/>
      <c r="C49" s="8"/>
      <c r="D49" s="8"/>
      <c r="E49" s="8"/>
      <c r="F49" s="8"/>
      <c r="G49" s="8"/>
      <c r="H49" s="8"/>
      <c r="I49" s="8"/>
      <c r="J49" s="8"/>
      <c r="K49" s="8"/>
      <c r="L49" s="8"/>
      <c r="M49" s="8"/>
      <c r="N49" s="8"/>
    </row>
    <row r="50" spans="2:14" x14ac:dyDescent="0.25">
      <c r="C50" s="16"/>
      <c r="D50" s="16"/>
      <c r="E50" s="16"/>
      <c r="F50" s="16"/>
      <c r="G50" s="16"/>
      <c r="H50" s="16"/>
      <c r="I50" s="16"/>
      <c r="J50" s="16"/>
      <c r="K50" s="16"/>
      <c r="L50" s="16"/>
      <c r="M50" s="16"/>
      <c r="N50" s="16"/>
    </row>
    <row r="51" spans="2:14" x14ac:dyDescent="0.25">
      <c r="B51" s="24"/>
      <c r="C51" s="25"/>
      <c r="D51" s="25"/>
      <c r="E51" s="25"/>
      <c r="F51" s="25"/>
      <c r="G51" s="25"/>
      <c r="H51" s="25"/>
      <c r="I51" s="25"/>
      <c r="J51" s="25"/>
      <c r="K51" s="25"/>
      <c r="L51" s="25"/>
      <c r="M51" s="25"/>
      <c r="N51" s="25"/>
    </row>
    <row r="52" spans="2:14" x14ac:dyDescent="0.25">
      <c r="C52" s="16"/>
      <c r="D52" s="16"/>
      <c r="E52" s="16"/>
      <c r="F52" s="16"/>
      <c r="G52" s="16"/>
      <c r="H52" s="16"/>
      <c r="I52" s="16"/>
      <c r="J52" s="16"/>
      <c r="K52" s="16"/>
      <c r="L52" s="16"/>
      <c r="M52" s="16"/>
      <c r="N52" s="16"/>
    </row>
  </sheetData>
  <mergeCells count="19">
    <mergeCell ref="B30:F30"/>
    <mergeCell ref="B31:F31"/>
    <mergeCell ref="B32:F32"/>
    <mergeCell ref="B33:F33"/>
    <mergeCell ref="A11:B11"/>
    <mergeCell ref="B35:F35"/>
    <mergeCell ref="B36:F36"/>
    <mergeCell ref="A1:N1"/>
    <mergeCell ref="A5:B5"/>
    <mergeCell ref="A3:N3"/>
    <mergeCell ref="A4:N4"/>
    <mergeCell ref="A2:N2"/>
    <mergeCell ref="A22:N22"/>
    <mergeCell ref="A16:N16"/>
    <mergeCell ref="A24:N24"/>
    <mergeCell ref="A13:B13"/>
    <mergeCell ref="B26:F26"/>
    <mergeCell ref="B27:F27"/>
    <mergeCell ref="B34:F34"/>
  </mergeCells>
  <phoneticPr fontId="42" type="noConversion"/>
  <printOptions horizontalCentered="1"/>
  <pageMargins left="0.5" right="0.5" top="0.75" bottom="0.6" header="1" footer="0.25"/>
  <pageSetup scale="49" fitToHeight="0" orientation="landscape" useFirstPageNumber="1" r:id="rId1"/>
  <headerFooter alignWithMargins="0">
    <oddFooter>&amp;L&amp;"Arial,Bold"&amp;A&amp;R&amp;"Arial,Bold"Page 1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HX133"/>
  <sheetViews>
    <sheetView tabSelected="1" zoomScaleNormal="100" zoomScaleSheetLayoutView="178" workbookViewId="0">
      <pane xSplit="3" ySplit="5" topLeftCell="D35" activePane="bottomRight" state="frozen"/>
      <selection pane="topRight" activeCell="E4" sqref="E4:E7"/>
      <selection pane="bottomLeft" activeCell="E4" sqref="E4:E7"/>
      <selection pane="bottomRight" activeCell="B44" sqref="B44:C44"/>
    </sheetView>
  </sheetViews>
  <sheetFormatPr defaultColWidth="9.1796875" defaultRowHeight="11.5" x14ac:dyDescent="0.25"/>
  <cols>
    <col min="1" max="1" width="5.7265625" style="32" customWidth="1"/>
    <col min="2" max="2" width="10.54296875" style="68" hidden="1" customWidth="1"/>
    <col min="3" max="3" width="80.7265625" style="32" customWidth="1"/>
    <col min="4" max="4" width="13.7265625" style="70" customWidth="1"/>
    <col min="5" max="6" width="13.7265625" style="69" customWidth="1"/>
    <col min="7" max="7" width="14.7265625" style="70" customWidth="1"/>
    <col min="8" max="8" width="14.7265625" style="32" customWidth="1"/>
    <col min="9" max="9" width="11.54296875" style="32" customWidth="1"/>
    <col min="10" max="10" width="6.26953125" style="32" customWidth="1"/>
    <col min="11" max="13" width="11.7265625" style="32" hidden="1" customWidth="1"/>
    <col min="14" max="14" width="14.7265625" style="32" bestFit="1" customWidth="1"/>
    <col min="15" max="15" width="12.81640625" style="32" bestFit="1" customWidth="1"/>
    <col min="16" max="16" width="9.54296875" style="32" bestFit="1" customWidth="1"/>
    <col min="17" max="17" width="10.54296875" style="32" bestFit="1" customWidth="1"/>
    <col min="18" max="16384" width="9.1796875" style="32"/>
  </cols>
  <sheetData>
    <row r="1" spans="1:17" s="26" customFormat="1" ht="20.25" customHeight="1" x14ac:dyDescent="0.35">
      <c r="A1" s="547" t="s">
        <v>43</v>
      </c>
      <c r="B1" s="547"/>
      <c r="C1" s="547"/>
      <c r="D1" s="547"/>
      <c r="E1" s="547"/>
      <c r="F1" s="547"/>
      <c r="G1" s="547"/>
      <c r="H1" s="547"/>
    </row>
    <row r="2" spans="1:17" s="26" customFormat="1" ht="24" customHeight="1" x14ac:dyDescent="0.35">
      <c r="A2" s="547" t="s">
        <v>44</v>
      </c>
      <c r="B2" s="547"/>
      <c r="C2" s="547"/>
      <c r="D2" s="547"/>
      <c r="E2" s="547"/>
      <c r="F2" s="547"/>
      <c r="G2" s="547"/>
      <c r="H2" s="547"/>
    </row>
    <row r="3" spans="1:17" s="26" customFormat="1" ht="20.25" customHeight="1" x14ac:dyDescent="0.35">
      <c r="A3" s="547" t="s">
        <v>45</v>
      </c>
      <c r="B3" s="547"/>
      <c r="C3" s="547"/>
      <c r="D3" s="547"/>
      <c r="E3" s="547"/>
      <c r="F3" s="547"/>
      <c r="G3" s="547"/>
      <c r="H3" s="547"/>
    </row>
    <row r="4" spans="1:17" s="26" customFormat="1" ht="33.75" customHeight="1" thickBot="1" x14ac:dyDescent="0.4">
      <c r="A4" s="27"/>
      <c r="B4" s="27"/>
      <c r="C4" s="27"/>
      <c r="D4" s="27"/>
      <c r="E4" s="27"/>
      <c r="F4" s="552" t="s">
        <v>46</v>
      </c>
      <c r="G4" s="553"/>
      <c r="O4" s="50"/>
      <c r="P4" s="50"/>
      <c r="Q4" s="50"/>
    </row>
    <row r="5" spans="1:17" s="28" customFormat="1" ht="58.15" customHeight="1" thickBot="1" x14ac:dyDescent="0.35">
      <c r="A5" s="88" t="s">
        <v>47</v>
      </c>
      <c r="B5" s="88" t="s">
        <v>48</v>
      </c>
      <c r="C5" s="88" t="s">
        <v>49</v>
      </c>
      <c r="D5" s="89" t="s">
        <v>50</v>
      </c>
      <c r="E5" s="89" t="s">
        <v>51</v>
      </c>
      <c r="F5" s="89" t="s">
        <v>52</v>
      </c>
      <c r="G5" s="86" t="s">
        <v>53</v>
      </c>
      <c r="H5" s="90" t="s">
        <v>54</v>
      </c>
      <c r="O5" s="50"/>
      <c r="P5" s="50"/>
      <c r="Q5" s="50"/>
    </row>
    <row r="6" spans="1:17" s="144" customFormat="1" ht="12.5" x14ac:dyDescent="0.25">
      <c r="A6" s="141" t="s">
        <v>55</v>
      </c>
      <c r="B6" s="142"/>
      <c r="C6" s="265" t="s">
        <v>56</v>
      </c>
      <c r="D6" s="314">
        <v>45916</v>
      </c>
      <c r="E6" s="314">
        <v>45946</v>
      </c>
      <c r="F6" s="314">
        <v>45978</v>
      </c>
      <c r="G6" s="143">
        <f>IF(F6&gt;$N$6, H6,0)</f>
        <v>155498</v>
      </c>
      <c r="H6" s="312">
        <v>155498</v>
      </c>
      <c r="I6" s="454"/>
      <c r="J6" s="145"/>
      <c r="K6" s="146"/>
      <c r="L6" s="147"/>
      <c r="M6" s="148"/>
      <c r="N6" s="478">
        <v>45838</v>
      </c>
      <c r="O6" s="50"/>
      <c r="P6" s="50"/>
      <c r="Q6" s="50"/>
    </row>
    <row r="7" spans="1:17" s="144" customFormat="1" ht="12.5" x14ac:dyDescent="0.25">
      <c r="A7" s="141" t="s">
        <v>57</v>
      </c>
      <c r="B7" s="142"/>
      <c r="C7" s="265" t="s">
        <v>58</v>
      </c>
      <c r="D7" s="314">
        <v>45916</v>
      </c>
      <c r="E7" s="314">
        <v>45946</v>
      </c>
      <c r="F7" s="314">
        <v>45978</v>
      </c>
      <c r="G7" s="143">
        <f>IF(F7&gt;$N$6, H7,0)</f>
        <v>77749</v>
      </c>
      <c r="H7" s="312">
        <v>77749</v>
      </c>
      <c r="J7" s="145"/>
      <c r="K7" s="146"/>
      <c r="L7" s="147"/>
      <c r="M7" s="148"/>
      <c r="O7" s="50"/>
      <c r="P7" s="50"/>
      <c r="Q7" s="50"/>
    </row>
    <row r="8" spans="1:17" s="144" customFormat="1" ht="12.5" x14ac:dyDescent="0.25">
      <c r="A8" s="141" t="s">
        <v>59</v>
      </c>
      <c r="B8" s="142"/>
      <c r="C8" s="265" t="s">
        <v>60</v>
      </c>
      <c r="D8" s="314">
        <v>45931</v>
      </c>
      <c r="E8" s="314">
        <v>45961</v>
      </c>
      <c r="F8" s="314">
        <v>45992</v>
      </c>
      <c r="G8" s="143">
        <f>IF(F8&gt;$N$6, H8,0)</f>
        <v>210995</v>
      </c>
      <c r="H8" s="312">
        <v>210995</v>
      </c>
      <c r="J8" s="145"/>
      <c r="K8" s="146"/>
      <c r="L8" s="147"/>
      <c r="M8" s="148"/>
      <c r="O8" s="50"/>
      <c r="P8" s="50"/>
      <c r="Q8" s="50"/>
    </row>
    <row r="9" spans="1:17" ht="12.4" customHeight="1" x14ac:dyDescent="0.25">
      <c r="A9" s="29"/>
      <c r="B9" s="37"/>
      <c r="C9" s="30"/>
      <c r="D9" s="38"/>
      <c r="E9" s="38"/>
      <c r="F9" s="38"/>
      <c r="G9" s="267"/>
      <c r="H9" s="313"/>
      <c r="O9" s="50"/>
      <c r="P9" s="50"/>
      <c r="Q9" s="50"/>
    </row>
    <row r="10" spans="1:17" s="43" customFormat="1" ht="14" x14ac:dyDescent="0.3">
      <c r="A10" s="39"/>
      <c r="B10" s="40"/>
      <c r="C10" s="41" t="s">
        <v>61</v>
      </c>
      <c r="D10" s="42"/>
      <c r="E10" s="42"/>
      <c r="F10" s="42"/>
      <c r="G10" s="170">
        <f>SUM(G6:G9)</f>
        <v>444242</v>
      </c>
      <c r="H10" s="170">
        <f>SUM(H6:H9)</f>
        <v>444242</v>
      </c>
      <c r="O10" s="50"/>
      <c r="P10" s="50"/>
      <c r="Q10" s="50"/>
    </row>
    <row r="11" spans="1:17" ht="16.149999999999999" customHeight="1" x14ac:dyDescent="0.3">
      <c r="A11" s="44"/>
      <c r="B11" s="45"/>
      <c r="C11" s="46"/>
      <c r="D11" s="49"/>
      <c r="E11" s="48"/>
      <c r="F11" s="48"/>
      <c r="G11" s="49"/>
      <c r="H11" s="50"/>
      <c r="I11" s="210"/>
      <c r="K11" s="544" t="s">
        <v>62</v>
      </c>
      <c r="L11" s="545"/>
      <c r="M11" s="546"/>
      <c r="O11" s="50"/>
      <c r="P11" s="50"/>
      <c r="Q11" s="50"/>
    </row>
    <row r="12" spans="1:17" s="144" customFormat="1" ht="12.5" x14ac:dyDescent="0.25">
      <c r="A12" s="141" t="s">
        <v>63</v>
      </c>
      <c r="B12" s="142"/>
      <c r="C12" s="265" t="s">
        <v>64</v>
      </c>
      <c r="D12" s="314">
        <v>45992</v>
      </c>
      <c r="E12" s="314">
        <v>46022</v>
      </c>
      <c r="F12" s="314">
        <v>46052</v>
      </c>
      <c r="G12" s="143">
        <f>IF(F12&gt;$N$6, H12,0)</f>
        <v>624372</v>
      </c>
      <c r="H12" s="312">
        <v>624372</v>
      </c>
      <c r="J12" s="145"/>
      <c r="K12" s="403" t="e">
        <f t="shared" ref="K12:K24" si="0">IF(DATEDIF(F12,"5/1/2025","D")&gt;0,G12,0)</f>
        <v>#NUM!</v>
      </c>
      <c r="L12" s="400" t="b">
        <f t="shared" ref="L12:L17" si="1">ISERR(K12)</f>
        <v>1</v>
      </c>
      <c r="M12" s="404">
        <f>IF(L12,0,K12)</f>
        <v>0</v>
      </c>
      <c r="N12" s="485"/>
      <c r="O12" s="50"/>
      <c r="P12" s="50"/>
      <c r="Q12" s="50"/>
    </row>
    <row r="13" spans="1:17" s="144" customFormat="1" ht="12.5" x14ac:dyDescent="0.25">
      <c r="A13" s="141" t="s">
        <v>65</v>
      </c>
      <c r="B13" s="142"/>
      <c r="C13" s="265" t="s">
        <v>66</v>
      </c>
      <c r="D13" s="314">
        <v>45964</v>
      </c>
      <c r="E13" s="314">
        <v>45994</v>
      </c>
      <c r="F13" s="314">
        <v>46024</v>
      </c>
      <c r="G13" s="143">
        <f>IF(F13&gt;$N$6, H13,0)</f>
        <v>294372</v>
      </c>
      <c r="H13" s="312">
        <v>294372</v>
      </c>
      <c r="J13" s="145"/>
      <c r="K13" s="403" t="e">
        <f t="shared" si="0"/>
        <v>#NUM!</v>
      </c>
      <c r="L13" s="400" t="b">
        <f t="shared" si="1"/>
        <v>1</v>
      </c>
      <c r="M13" s="404">
        <f t="shared" ref="M13:M21" si="2">IF(L13,0,K13)</f>
        <v>0</v>
      </c>
      <c r="O13" s="50"/>
      <c r="P13" s="50"/>
      <c r="Q13" s="50"/>
    </row>
    <row r="14" spans="1:17" s="144" customFormat="1" ht="12.5" x14ac:dyDescent="0.25">
      <c r="A14" s="141" t="s">
        <v>67</v>
      </c>
      <c r="B14" s="142"/>
      <c r="C14" s="265" t="s">
        <v>68</v>
      </c>
      <c r="D14" s="314">
        <v>45964</v>
      </c>
      <c r="E14" s="314">
        <v>45994</v>
      </c>
      <c r="F14" s="314">
        <v>46024</v>
      </c>
      <c r="G14" s="143">
        <f>IF(F14&gt;$N$6, H14,0)</f>
        <v>383116</v>
      </c>
      <c r="H14" s="312">
        <v>383116</v>
      </c>
      <c r="J14" s="145"/>
      <c r="K14" s="403" t="e">
        <f t="shared" si="0"/>
        <v>#NUM!</v>
      </c>
      <c r="L14" s="400" t="b">
        <f t="shared" si="1"/>
        <v>1</v>
      </c>
      <c r="M14" s="404">
        <f t="shared" si="2"/>
        <v>0</v>
      </c>
      <c r="O14" s="50"/>
      <c r="P14" s="50"/>
      <c r="Q14" s="50"/>
    </row>
    <row r="15" spans="1:17" s="144" customFormat="1" ht="12.5" x14ac:dyDescent="0.25">
      <c r="A15" s="141" t="s">
        <v>69</v>
      </c>
      <c r="B15" s="142"/>
      <c r="C15" s="265" t="s">
        <v>70</v>
      </c>
      <c r="D15" s="314">
        <v>45992</v>
      </c>
      <c r="E15" s="314">
        <v>46022</v>
      </c>
      <c r="F15" s="314">
        <v>46052</v>
      </c>
      <c r="G15" s="143">
        <f>IF(F15&gt;$N$6, H15,0)</f>
        <v>410995</v>
      </c>
      <c r="H15" s="312">
        <v>410995</v>
      </c>
      <c r="J15" s="145"/>
      <c r="K15" s="403"/>
      <c r="L15" s="400"/>
      <c r="M15" s="404"/>
      <c r="O15" s="50"/>
      <c r="P15" s="50"/>
      <c r="Q15" s="50"/>
    </row>
    <row r="16" spans="1:17" s="144" customFormat="1" ht="12.5" x14ac:dyDescent="0.25">
      <c r="A16" s="141" t="s">
        <v>71</v>
      </c>
      <c r="B16" s="142"/>
      <c r="C16" s="265" t="s">
        <v>72</v>
      </c>
      <c r="D16" s="223" t="s">
        <v>73</v>
      </c>
      <c r="E16" s="223" t="s">
        <v>73</v>
      </c>
      <c r="F16" s="223" t="s">
        <v>73</v>
      </c>
      <c r="G16" s="223" t="s">
        <v>73</v>
      </c>
      <c r="H16" s="223" t="s">
        <v>73</v>
      </c>
      <c r="J16" s="145"/>
      <c r="K16" s="403" t="e">
        <f t="shared" si="0"/>
        <v>#VALUE!</v>
      </c>
      <c r="L16" s="400" t="b">
        <f t="shared" si="1"/>
        <v>1</v>
      </c>
      <c r="M16" s="404">
        <f t="shared" si="2"/>
        <v>0</v>
      </c>
      <c r="O16" s="50"/>
      <c r="P16" s="50"/>
      <c r="Q16" s="50"/>
    </row>
    <row r="17" spans="1:17" s="144" customFormat="1" ht="12.5" x14ac:dyDescent="0.25">
      <c r="A17" s="141" t="s">
        <v>74</v>
      </c>
      <c r="B17" s="142"/>
      <c r="C17" s="265" t="s">
        <v>75</v>
      </c>
      <c r="D17" s="223" t="s">
        <v>73</v>
      </c>
      <c r="E17" s="223" t="s">
        <v>73</v>
      </c>
      <c r="F17" s="223" t="s">
        <v>73</v>
      </c>
      <c r="G17" s="223" t="s">
        <v>73</v>
      </c>
      <c r="H17" s="223" t="s">
        <v>73</v>
      </c>
      <c r="J17" s="145"/>
      <c r="K17" s="403" t="e">
        <f t="shared" si="0"/>
        <v>#VALUE!</v>
      </c>
      <c r="L17" s="400" t="b">
        <f t="shared" si="1"/>
        <v>1</v>
      </c>
      <c r="M17" s="404">
        <f t="shared" si="2"/>
        <v>0</v>
      </c>
      <c r="O17" s="50"/>
      <c r="P17" s="50"/>
      <c r="Q17" s="50"/>
    </row>
    <row r="18" spans="1:17" s="144" customFormat="1" ht="12.5" x14ac:dyDescent="0.25">
      <c r="A18" s="141" t="s">
        <v>76</v>
      </c>
      <c r="B18" s="142"/>
      <c r="C18" s="265" t="s">
        <v>77</v>
      </c>
      <c r="D18" s="223" t="s">
        <v>73</v>
      </c>
      <c r="E18" s="223" t="s">
        <v>73</v>
      </c>
      <c r="F18" s="223" t="s">
        <v>73</v>
      </c>
      <c r="G18" s="223" t="s">
        <v>73</v>
      </c>
      <c r="H18" s="223" t="s">
        <v>73</v>
      </c>
      <c r="J18" s="145"/>
      <c r="K18" s="403" t="e">
        <f t="shared" si="0"/>
        <v>#VALUE!</v>
      </c>
      <c r="L18" s="400" t="b">
        <f>ISERR(K18)</f>
        <v>1</v>
      </c>
      <c r="M18" s="404">
        <f t="shared" ref="M18" si="3">IF(L18,0,K18)</f>
        <v>0</v>
      </c>
      <c r="O18" s="50"/>
      <c r="P18" s="50"/>
      <c r="Q18" s="50"/>
    </row>
    <row r="19" spans="1:17" s="144" customFormat="1" ht="12.5" x14ac:dyDescent="0.25">
      <c r="A19" s="141" t="s">
        <v>78</v>
      </c>
      <c r="B19" s="142"/>
      <c r="C19" s="265" t="s">
        <v>79</v>
      </c>
      <c r="D19" s="223" t="s">
        <v>73</v>
      </c>
      <c r="E19" s="223" t="s">
        <v>73</v>
      </c>
      <c r="F19" s="223" t="s">
        <v>73</v>
      </c>
      <c r="G19" s="223" t="s">
        <v>73</v>
      </c>
      <c r="H19" s="223" t="s">
        <v>73</v>
      </c>
      <c r="J19" s="145"/>
      <c r="K19" s="403" t="e">
        <f t="shared" si="0"/>
        <v>#VALUE!</v>
      </c>
      <c r="L19" s="400" t="b">
        <f>ISERR(K19)</f>
        <v>1</v>
      </c>
      <c r="M19" s="404">
        <f t="shared" si="2"/>
        <v>0</v>
      </c>
      <c r="O19" s="50"/>
      <c r="P19" s="50"/>
      <c r="Q19" s="50"/>
    </row>
    <row r="20" spans="1:17" s="144" customFormat="1" ht="12.5" x14ac:dyDescent="0.25">
      <c r="A20" s="141" t="s">
        <v>80</v>
      </c>
      <c r="B20" s="142"/>
      <c r="C20" s="265" t="s">
        <v>81</v>
      </c>
      <c r="D20" s="314">
        <v>45992</v>
      </c>
      <c r="E20" s="314">
        <v>46022</v>
      </c>
      <c r="F20" s="314">
        <v>46052</v>
      </c>
      <c r="G20" s="143">
        <f>IF(F20&gt;$N$6, H20,0)</f>
        <v>640100.4</v>
      </c>
      <c r="H20" s="312">
        <v>640100.4</v>
      </c>
      <c r="J20" s="145"/>
      <c r="K20" s="403"/>
      <c r="L20" s="400"/>
      <c r="M20" s="404"/>
      <c r="O20" s="50"/>
      <c r="P20" s="50"/>
      <c r="Q20" s="50"/>
    </row>
    <row r="21" spans="1:17" s="144" customFormat="1" ht="12.5" x14ac:dyDescent="0.25">
      <c r="A21" s="141" t="s">
        <v>82</v>
      </c>
      <c r="B21" s="142"/>
      <c r="C21" s="265" t="s">
        <v>83</v>
      </c>
      <c r="D21" s="314">
        <v>46055</v>
      </c>
      <c r="E21" s="314">
        <v>46085</v>
      </c>
      <c r="F21" s="314">
        <v>46115</v>
      </c>
      <c r="G21" s="143">
        <f>IF(F21&gt;$N$6, H21,0)</f>
        <v>317442</v>
      </c>
      <c r="H21" s="312">
        <v>317442</v>
      </c>
      <c r="J21" s="145"/>
      <c r="K21" s="403" t="e">
        <f t="shared" si="0"/>
        <v>#NUM!</v>
      </c>
      <c r="L21" s="400" t="b">
        <f t="shared" ref="L21:L24" si="4">ISERR(K21)</f>
        <v>1</v>
      </c>
      <c r="M21" s="404">
        <f t="shared" si="2"/>
        <v>0</v>
      </c>
      <c r="O21" s="50"/>
      <c r="P21" s="50"/>
      <c r="Q21" s="50"/>
    </row>
    <row r="22" spans="1:17" s="144" customFormat="1" ht="12.5" x14ac:dyDescent="0.25">
      <c r="A22" s="141" t="s">
        <v>84</v>
      </c>
      <c r="B22" s="142"/>
      <c r="C22" s="265" t="s">
        <v>85</v>
      </c>
      <c r="D22" s="314">
        <v>46113</v>
      </c>
      <c r="E22" s="314">
        <v>46143</v>
      </c>
      <c r="F22" s="314">
        <v>46174</v>
      </c>
      <c r="G22" s="143">
        <f>IF(F22&gt;$N$6, H22,0)</f>
        <v>20000</v>
      </c>
      <c r="H22" s="312">
        <v>20000</v>
      </c>
      <c r="J22" s="145"/>
      <c r="K22" s="403"/>
      <c r="L22" s="400"/>
      <c r="M22" s="404"/>
      <c r="O22" s="50"/>
      <c r="P22" s="50"/>
      <c r="Q22" s="50"/>
    </row>
    <row r="23" spans="1:17" s="144" customFormat="1" ht="12.5" x14ac:dyDescent="0.25">
      <c r="A23" s="141" t="s">
        <v>86</v>
      </c>
      <c r="B23" s="142"/>
      <c r="C23" s="265" t="s">
        <v>87</v>
      </c>
      <c r="D23" s="314">
        <v>46024</v>
      </c>
      <c r="E23" s="314">
        <v>46055</v>
      </c>
      <c r="F23" s="314">
        <v>46084</v>
      </c>
      <c r="G23" s="143">
        <f>IF(F23&gt;$N$6, H23,0)</f>
        <v>438744</v>
      </c>
      <c r="H23" s="312">
        <v>438744</v>
      </c>
      <c r="J23" s="145"/>
      <c r="K23" s="403" t="e">
        <f t="shared" si="0"/>
        <v>#NUM!</v>
      </c>
      <c r="L23" s="400" t="b">
        <f t="shared" si="4"/>
        <v>1</v>
      </c>
      <c r="M23" s="404">
        <f t="shared" ref="M23:M24" si="5">IF(L23,0,K23)</f>
        <v>0</v>
      </c>
      <c r="O23" s="50"/>
      <c r="P23" s="50"/>
      <c r="Q23" s="50"/>
    </row>
    <row r="24" spans="1:17" s="144" customFormat="1" ht="12.5" x14ac:dyDescent="0.25">
      <c r="A24" s="141" t="s">
        <v>88</v>
      </c>
      <c r="B24" s="142"/>
      <c r="C24" s="265" t="s">
        <v>89</v>
      </c>
      <c r="D24" s="314">
        <v>46024</v>
      </c>
      <c r="E24" s="314">
        <v>46055</v>
      </c>
      <c r="F24" s="314">
        <v>46084</v>
      </c>
      <c r="G24" s="143">
        <f>IF(F24&gt;$N$6, H24,0)</f>
        <v>333246.59999999998</v>
      </c>
      <c r="H24" s="312">
        <v>333246.59999999998</v>
      </c>
      <c r="J24" s="145"/>
      <c r="K24" s="403" t="e">
        <f t="shared" si="0"/>
        <v>#NUM!</v>
      </c>
      <c r="L24" s="400" t="b">
        <f t="shared" si="4"/>
        <v>1</v>
      </c>
      <c r="M24" s="404">
        <f t="shared" si="5"/>
        <v>0</v>
      </c>
      <c r="O24" s="50"/>
      <c r="P24" s="50"/>
      <c r="Q24" s="50"/>
    </row>
    <row r="25" spans="1:17" ht="12.4" customHeight="1" x14ac:dyDescent="0.25">
      <c r="A25" s="29"/>
      <c r="B25" s="37"/>
      <c r="C25" s="30"/>
      <c r="D25" s="38"/>
      <c r="E25" s="38"/>
      <c r="F25" s="38"/>
      <c r="G25" s="267"/>
      <c r="H25" s="313"/>
      <c r="K25" s="405"/>
      <c r="M25" s="406"/>
      <c r="O25" s="50"/>
      <c r="P25" s="50"/>
      <c r="Q25" s="50"/>
    </row>
    <row r="26" spans="1:17" s="43" customFormat="1" ht="14" x14ac:dyDescent="0.3">
      <c r="A26" s="39"/>
      <c r="B26" s="40"/>
      <c r="C26" s="41" t="s">
        <v>90</v>
      </c>
      <c r="D26" s="42"/>
      <c r="E26" s="42"/>
      <c r="F26" s="42"/>
      <c r="G26" s="170">
        <f>SUM(G12:G25)</f>
        <v>3462388</v>
      </c>
      <c r="H26" s="170">
        <f>SUM(H12:H25)</f>
        <v>3462388</v>
      </c>
      <c r="K26" s="407"/>
      <c r="M26" s="408"/>
      <c r="O26" s="50"/>
      <c r="P26" s="50"/>
      <c r="Q26" s="50"/>
    </row>
    <row r="27" spans="1:17" ht="15" customHeight="1" x14ac:dyDescent="0.3">
      <c r="A27" s="44"/>
      <c r="B27" s="45"/>
      <c r="C27" s="46"/>
      <c r="D27" s="49"/>
      <c r="E27" s="48"/>
      <c r="F27" s="48"/>
      <c r="G27" s="49"/>
      <c r="H27" s="50"/>
      <c r="I27" s="210"/>
      <c r="K27" s="405"/>
      <c r="M27" s="406"/>
      <c r="O27" s="50"/>
      <c r="P27" s="50"/>
      <c r="Q27" s="50"/>
    </row>
    <row r="28" spans="1:17" s="43" customFormat="1" ht="14" x14ac:dyDescent="0.3">
      <c r="A28" s="39"/>
      <c r="B28" s="40"/>
      <c r="C28" s="41" t="s">
        <v>91</v>
      </c>
      <c r="D28" s="42"/>
      <c r="E28" s="42"/>
      <c r="F28" s="42"/>
      <c r="G28" s="170">
        <f>SUM(G10,G26)</f>
        <v>3906630</v>
      </c>
      <c r="H28" s="170">
        <f>SUM(G28:G28)</f>
        <v>3906630</v>
      </c>
      <c r="K28" s="409" t="e">
        <f>SUM(K13:K25)</f>
        <v>#NUM!</v>
      </c>
      <c r="L28" s="410"/>
      <c r="M28" s="411">
        <f>SUM(M12:M27)</f>
        <v>0</v>
      </c>
      <c r="O28" s="50"/>
      <c r="P28" s="50"/>
      <c r="Q28" s="50"/>
    </row>
    <row r="29" spans="1:17" ht="15" customHeight="1" x14ac:dyDescent="0.3">
      <c r="A29" s="44"/>
      <c r="B29" s="45"/>
      <c r="C29" s="46"/>
      <c r="D29" s="49"/>
      <c r="E29" s="48"/>
      <c r="F29" s="48"/>
      <c r="G29" s="49"/>
      <c r="H29" s="50"/>
      <c r="I29" s="210"/>
      <c r="O29" s="50"/>
      <c r="P29" s="50"/>
      <c r="Q29" s="50"/>
    </row>
    <row r="30" spans="1:17" s="144" customFormat="1" ht="12.5" x14ac:dyDescent="0.25">
      <c r="A30" s="141" t="s">
        <v>92</v>
      </c>
      <c r="B30" s="142"/>
      <c r="C30" s="265" t="s">
        <v>93</v>
      </c>
      <c r="D30" s="455"/>
      <c r="E30" s="455"/>
      <c r="F30" s="455"/>
      <c r="G30" s="223" t="s">
        <v>73</v>
      </c>
      <c r="H30" s="331">
        <v>500000</v>
      </c>
      <c r="J30" s="145"/>
      <c r="K30" s="146"/>
      <c r="L30" s="147"/>
      <c r="M30" s="148"/>
      <c r="O30" s="50"/>
      <c r="P30" s="50"/>
      <c r="Q30" s="50"/>
    </row>
    <row r="31" spans="1:17" s="144" customFormat="1" ht="12.5" x14ac:dyDescent="0.25">
      <c r="A31" s="141" t="s">
        <v>94</v>
      </c>
      <c r="B31" s="142"/>
      <c r="C31" s="265" t="s">
        <v>95</v>
      </c>
      <c r="D31" s="456"/>
      <c r="E31" s="456"/>
      <c r="F31" s="456"/>
      <c r="G31" s="223" t="s">
        <v>73</v>
      </c>
      <c r="H31" s="331">
        <v>500000</v>
      </c>
      <c r="J31" s="145"/>
      <c r="K31" s="146"/>
      <c r="L31" s="147"/>
      <c r="M31" s="148"/>
      <c r="O31" s="50"/>
      <c r="P31" s="50"/>
      <c r="Q31" s="50"/>
    </row>
    <row r="32" spans="1:17" s="144" customFormat="1" ht="12.5" x14ac:dyDescent="0.25">
      <c r="A32" s="141" t="s">
        <v>96</v>
      </c>
      <c r="B32" s="142"/>
      <c r="C32" s="265" t="s">
        <v>97</v>
      </c>
      <c r="D32" s="456"/>
      <c r="E32" s="456"/>
      <c r="F32" s="456"/>
      <c r="G32" s="223" t="s">
        <v>73</v>
      </c>
      <c r="H32" s="331">
        <v>750000</v>
      </c>
      <c r="J32" s="145"/>
      <c r="K32" s="146"/>
      <c r="L32" s="147"/>
      <c r="M32" s="148"/>
      <c r="O32" s="50"/>
      <c r="P32" s="50"/>
      <c r="Q32" s="50"/>
    </row>
    <row r="33" spans="1:232" s="144" customFormat="1" ht="12.5" x14ac:dyDescent="0.25">
      <c r="A33" s="141" t="s">
        <v>98</v>
      </c>
      <c r="B33" s="142"/>
      <c r="C33" s="265" t="s">
        <v>99</v>
      </c>
      <c r="D33" s="456"/>
      <c r="E33" s="456"/>
      <c r="F33" s="456"/>
      <c r="G33" s="223" t="s">
        <v>73</v>
      </c>
      <c r="H33" s="331">
        <v>750000</v>
      </c>
      <c r="J33" s="145"/>
      <c r="K33" s="146"/>
      <c r="L33" s="147"/>
      <c r="M33" s="148"/>
      <c r="O33" s="50"/>
      <c r="P33" s="50"/>
      <c r="Q33" s="50"/>
    </row>
    <row r="34" spans="1:232" ht="12.4" customHeight="1" x14ac:dyDescent="0.25">
      <c r="A34" s="29"/>
      <c r="B34" s="37"/>
      <c r="C34" s="30"/>
      <c r="D34" s="38"/>
      <c r="E34" s="38"/>
      <c r="F34" s="38"/>
      <c r="G34" s="267"/>
      <c r="H34" s="268"/>
      <c r="O34" s="50"/>
      <c r="P34" s="50"/>
      <c r="Q34" s="50"/>
    </row>
    <row r="35" spans="1:232" s="43" customFormat="1" ht="14" x14ac:dyDescent="0.3">
      <c r="A35" s="39"/>
      <c r="B35" s="40"/>
      <c r="C35" s="41" t="s">
        <v>100</v>
      </c>
      <c r="D35" s="42"/>
      <c r="E35" s="42"/>
      <c r="F35" s="42"/>
      <c r="G35" s="170"/>
      <c r="H35" s="223">
        <f>SUM(H30:H34)</f>
        <v>2500000</v>
      </c>
      <c r="O35" s="50"/>
      <c r="P35" s="50"/>
      <c r="Q35" s="50"/>
    </row>
    <row r="36" spans="1:232" ht="25" x14ac:dyDescent="0.25">
      <c r="A36" s="53"/>
      <c r="B36" s="54"/>
      <c r="C36" s="211" t="s">
        <v>101</v>
      </c>
      <c r="D36" s="55"/>
      <c r="E36" s="55"/>
      <c r="F36" s="55"/>
      <c r="G36" s="52"/>
      <c r="H36" s="50"/>
      <c r="I36" s="264"/>
      <c r="J36" s="57"/>
      <c r="K36" s="17"/>
      <c r="L36" s="17"/>
      <c r="M36" s="56"/>
      <c r="N36" s="50"/>
      <c r="O36" s="50"/>
      <c r="P36" s="50"/>
      <c r="Q36" s="50"/>
      <c r="R36" s="50"/>
      <c r="S36" s="50"/>
      <c r="T36" s="264"/>
      <c r="U36" s="57"/>
      <c r="V36" s="17"/>
      <c r="W36" s="17"/>
      <c r="X36" s="56"/>
      <c r="Y36" s="50"/>
      <c r="Z36" s="50"/>
      <c r="AA36" s="50"/>
      <c r="AB36" s="50"/>
      <c r="AC36" s="50"/>
      <c r="AD36" s="50"/>
      <c r="AE36" s="264"/>
      <c r="AF36" s="57"/>
      <c r="AG36" s="17"/>
      <c r="AH36" s="17"/>
      <c r="AI36" s="56"/>
      <c r="AJ36" s="50"/>
      <c r="AK36" s="50"/>
      <c r="AL36" s="50"/>
      <c r="AM36" s="50"/>
      <c r="AN36" s="50"/>
      <c r="AO36" s="50"/>
      <c r="AP36" s="264"/>
      <c r="AQ36" s="57"/>
      <c r="AR36" s="17"/>
      <c r="AS36" s="17"/>
      <c r="AT36" s="56"/>
      <c r="AU36" s="50"/>
      <c r="AV36" s="50"/>
      <c r="AW36" s="50"/>
      <c r="AX36" s="50"/>
      <c r="AY36" s="50"/>
      <c r="AZ36" s="50"/>
      <c r="BA36" s="264"/>
      <c r="BB36" s="57"/>
      <c r="BC36" s="17"/>
      <c r="BD36" s="17"/>
      <c r="BE36" s="56"/>
      <c r="BF36" s="50"/>
      <c r="BG36" s="50"/>
      <c r="BH36" s="50"/>
      <c r="BI36" s="50"/>
      <c r="BJ36" s="50"/>
      <c r="BK36" s="50"/>
      <c r="BL36" s="264"/>
      <c r="BM36" s="57"/>
      <c r="BN36" s="17"/>
      <c r="BO36" s="17"/>
      <c r="BP36" s="56"/>
      <c r="BQ36" s="50"/>
      <c r="BR36" s="50"/>
      <c r="BS36" s="50"/>
      <c r="BT36" s="50"/>
      <c r="BU36" s="50"/>
      <c r="BV36" s="50"/>
      <c r="BW36" s="264"/>
      <c r="BX36" s="57"/>
      <c r="BY36" s="17"/>
      <c r="BZ36" s="17"/>
      <c r="CA36" s="56"/>
      <c r="CB36" s="50"/>
      <c r="CC36" s="50"/>
      <c r="CD36" s="50"/>
      <c r="CE36" s="50"/>
      <c r="CF36" s="50"/>
      <c r="CG36" s="50"/>
      <c r="CH36" s="264"/>
      <c r="CI36" s="57"/>
      <c r="CJ36" s="17"/>
      <c r="CK36" s="17"/>
      <c r="CL36" s="56"/>
      <c r="CM36" s="50"/>
      <c r="CN36" s="50"/>
      <c r="CO36" s="50"/>
      <c r="CP36" s="50"/>
      <c r="CQ36" s="50"/>
      <c r="CR36" s="50"/>
      <c r="CS36" s="264"/>
      <c r="CT36" s="57"/>
      <c r="CU36" s="17"/>
      <c r="CV36" s="17"/>
      <c r="CW36" s="56"/>
      <c r="CX36" s="50"/>
      <c r="CY36" s="50"/>
      <c r="CZ36" s="50"/>
      <c r="DA36" s="50"/>
      <c r="DB36" s="50"/>
      <c r="DC36" s="50"/>
      <c r="DD36" s="264"/>
      <c r="DE36" s="57"/>
      <c r="DF36" s="17"/>
      <c r="DG36" s="17"/>
      <c r="DH36" s="56"/>
      <c r="DI36" s="50"/>
      <c r="DJ36" s="50"/>
      <c r="DK36" s="50"/>
      <c r="DL36" s="50"/>
      <c r="DM36" s="50"/>
      <c r="DN36" s="50"/>
      <c r="DO36" s="264"/>
      <c r="DP36" s="57"/>
      <c r="DQ36" s="17"/>
      <c r="DR36" s="17"/>
      <c r="DS36" s="56"/>
      <c r="DT36" s="50"/>
      <c r="DU36" s="50"/>
      <c r="DV36" s="50"/>
      <c r="DW36" s="50"/>
      <c r="DX36" s="50"/>
      <c r="DY36" s="50"/>
      <c r="DZ36" s="264"/>
      <c r="EA36" s="57"/>
      <c r="EB36" s="17"/>
      <c r="EC36" s="17"/>
      <c r="ED36" s="56"/>
      <c r="EE36" s="50"/>
      <c r="EF36" s="50"/>
      <c r="EG36" s="50"/>
      <c r="EH36" s="50"/>
      <c r="EI36" s="50"/>
      <c r="EJ36" s="50"/>
      <c r="EK36" s="264"/>
      <c r="EL36" s="57"/>
      <c r="EM36" s="17"/>
      <c r="EN36" s="17"/>
      <c r="EO36" s="56"/>
      <c r="EP36" s="50"/>
      <c r="EQ36" s="50"/>
      <c r="ER36" s="50"/>
      <c r="ES36" s="50"/>
      <c r="ET36" s="50"/>
      <c r="EU36" s="50"/>
      <c r="EV36" s="264"/>
      <c r="EW36" s="57"/>
      <c r="EX36" s="17"/>
      <c r="EY36" s="17"/>
      <c r="EZ36" s="56"/>
      <c r="FA36" s="50"/>
      <c r="FB36" s="50"/>
      <c r="FC36" s="50"/>
      <c r="FD36" s="50"/>
      <c r="FE36" s="50"/>
      <c r="FF36" s="50"/>
      <c r="FG36" s="264"/>
      <c r="FH36" s="57"/>
      <c r="FI36" s="17"/>
      <c r="FJ36" s="17"/>
      <c r="FK36" s="56"/>
      <c r="FL36" s="50"/>
      <c r="FM36" s="50"/>
      <c r="FN36" s="50"/>
      <c r="FO36" s="50"/>
      <c r="FP36" s="50"/>
      <c r="FQ36" s="50"/>
      <c r="FR36" s="264"/>
      <c r="FS36" s="57"/>
      <c r="FT36" s="17"/>
      <c r="FU36" s="17"/>
      <c r="FV36" s="56"/>
      <c r="FW36" s="50"/>
      <c r="FX36" s="50"/>
      <c r="FY36" s="50"/>
      <c r="FZ36" s="50"/>
      <c r="GA36" s="50"/>
      <c r="GB36" s="50"/>
      <c r="GC36" s="264"/>
      <c r="GD36" s="57"/>
      <c r="GE36" s="17"/>
      <c r="GF36" s="17"/>
      <c r="GG36" s="56"/>
      <c r="GH36" s="50"/>
      <c r="GI36" s="50"/>
      <c r="GJ36" s="50"/>
      <c r="GK36" s="50"/>
      <c r="GL36" s="50"/>
      <c r="GM36" s="50"/>
      <c r="GN36" s="264"/>
      <c r="GO36" s="57"/>
      <c r="GP36" s="17"/>
      <c r="GQ36" s="17"/>
      <c r="GR36" s="56"/>
      <c r="GS36" s="50"/>
      <c r="GT36" s="50"/>
      <c r="GU36" s="50"/>
      <c r="GV36" s="50"/>
      <c r="GW36" s="50"/>
      <c r="GX36" s="50"/>
      <c r="GY36" s="264"/>
      <c r="GZ36" s="57"/>
      <c r="HA36" s="17"/>
      <c r="HB36" s="17"/>
      <c r="HC36" s="56"/>
      <c r="HD36" s="50"/>
      <c r="HE36" s="50"/>
      <c r="HF36" s="50"/>
      <c r="HG36" s="50"/>
      <c r="HH36" s="50"/>
      <c r="HI36" s="50"/>
      <c r="HJ36" s="264"/>
      <c r="HK36" s="57"/>
      <c r="HL36" s="17"/>
      <c r="HM36" s="17"/>
      <c r="HN36" s="56"/>
      <c r="HO36" s="50"/>
      <c r="HP36" s="50"/>
      <c r="HQ36" s="50"/>
      <c r="HR36" s="50"/>
      <c r="HS36" s="50"/>
      <c r="HT36" s="50"/>
      <c r="HU36" s="264"/>
      <c r="HV36" s="57"/>
      <c r="HW36" s="17"/>
      <c r="HX36" s="17"/>
    </row>
    <row r="37" spans="1:232" ht="25" x14ac:dyDescent="0.25">
      <c r="A37" s="53"/>
      <c r="B37" s="54"/>
      <c r="C37" s="211" t="s">
        <v>102</v>
      </c>
      <c r="D37" s="55"/>
      <c r="E37" s="55"/>
      <c r="F37" s="55"/>
      <c r="G37" s="52"/>
      <c r="H37" s="50"/>
      <c r="I37" s="264"/>
      <c r="J37" s="57"/>
      <c r="K37" s="17"/>
      <c r="L37" s="17"/>
      <c r="M37" s="56"/>
      <c r="N37" s="50"/>
      <c r="O37" s="50"/>
      <c r="P37" s="50"/>
      <c r="Q37" s="50"/>
      <c r="R37" s="50"/>
      <c r="S37" s="50"/>
      <c r="T37" s="264"/>
      <c r="U37" s="57"/>
      <c r="V37" s="17"/>
      <c r="W37" s="17"/>
      <c r="X37" s="56"/>
      <c r="Y37" s="50"/>
      <c r="Z37" s="50"/>
      <c r="AA37" s="50"/>
      <c r="AB37" s="50"/>
      <c r="AC37" s="50"/>
      <c r="AD37" s="50"/>
      <c r="AE37" s="264"/>
      <c r="AF37" s="57"/>
      <c r="AG37" s="17"/>
      <c r="AH37" s="17"/>
      <c r="AI37" s="56"/>
      <c r="AJ37" s="50"/>
      <c r="AK37" s="50"/>
      <c r="AL37" s="50"/>
      <c r="AM37" s="50"/>
      <c r="AN37" s="50"/>
      <c r="AO37" s="50"/>
      <c r="AP37" s="264"/>
      <c r="AQ37" s="57"/>
      <c r="AR37" s="17"/>
      <c r="AS37" s="17"/>
      <c r="AT37" s="56"/>
      <c r="AU37" s="50"/>
      <c r="AV37" s="50"/>
      <c r="AW37" s="50"/>
      <c r="AX37" s="50"/>
      <c r="AY37" s="50"/>
      <c r="AZ37" s="50"/>
      <c r="BA37" s="264"/>
      <c r="BB37" s="57"/>
      <c r="BC37" s="17"/>
      <c r="BD37" s="17"/>
      <c r="BE37" s="56"/>
      <c r="BF37" s="50"/>
      <c r="BG37" s="50"/>
      <c r="BH37" s="50"/>
      <c r="BI37" s="50"/>
      <c r="BJ37" s="50"/>
      <c r="BK37" s="50"/>
      <c r="BL37" s="264"/>
      <c r="BM37" s="57"/>
      <c r="BN37" s="17"/>
      <c r="BO37" s="17"/>
      <c r="BP37" s="56"/>
      <c r="BQ37" s="50"/>
      <c r="BR37" s="50"/>
      <c r="BS37" s="50"/>
      <c r="BT37" s="50"/>
      <c r="BU37" s="50"/>
      <c r="BV37" s="50"/>
      <c r="BW37" s="264"/>
      <c r="BX37" s="57"/>
      <c r="BY37" s="17"/>
      <c r="BZ37" s="17"/>
      <c r="CA37" s="56"/>
      <c r="CB37" s="50"/>
      <c r="CC37" s="50"/>
      <c r="CD37" s="50"/>
      <c r="CE37" s="50"/>
      <c r="CF37" s="50"/>
      <c r="CG37" s="50"/>
      <c r="CH37" s="264"/>
      <c r="CI37" s="57"/>
      <c r="CJ37" s="17"/>
      <c r="CK37" s="17"/>
      <c r="CL37" s="56"/>
      <c r="CM37" s="50"/>
      <c r="CN37" s="50"/>
      <c r="CO37" s="50"/>
      <c r="CP37" s="50"/>
      <c r="CQ37" s="50"/>
      <c r="CR37" s="50"/>
      <c r="CS37" s="264"/>
      <c r="CT37" s="57"/>
      <c r="CU37" s="17"/>
      <c r="CV37" s="17"/>
      <c r="CW37" s="56"/>
      <c r="CX37" s="50"/>
      <c r="CY37" s="50"/>
      <c r="CZ37" s="50"/>
      <c r="DA37" s="50"/>
      <c r="DB37" s="50"/>
      <c r="DC37" s="50"/>
      <c r="DD37" s="264"/>
      <c r="DE37" s="57"/>
      <c r="DF37" s="17"/>
      <c r="DG37" s="17"/>
      <c r="DH37" s="56"/>
      <c r="DI37" s="50"/>
      <c r="DJ37" s="50"/>
      <c r="DK37" s="50"/>
      <c r="DL37" s="50"/>
      <c r="DM37" s="50"/>
      <c r="DN37" s="50"/>
      <c r="DO37" s="264"/>
      <c r="DP37" s="57"/>
      <c r="DQ37" s="17"/>
      <c r="DR37" s="17"/>
      <c r="DS37" s="56"/>
      <c r="DT37" s="50"/>
      <c r="DU37" s="50"/>
      <c r="DV37" s="50"/>
      <c r="DW37" s="50"/>
      <c r="DX37" s="50"/>
      <c r="DY37" s="50"/>
      <c r="DZ37" s="264"/>
      <c r="EA37" s="57"/>
      <c r="EB37" s="17"/>
      <c r="EC37" s="17"/>
      <c r="ED37" s="56"/>
      <c r="EE37" s="50"/>
      <c r="EF37" s="50"/>
      <c r="EG37" s="50"/>
      <c r="EH37" s="50"/>
      <c r="EI37" s="50"/>
      <c r="EJ37" s="50"/>
      <c r="EK37" s="264"/>
      <c r="EL37" s="57"/>
      <c r="EM37" s="17"/>
      <c r="EN37" s="17"/>
      <c r="EO37" s="56"/>
      <c r="EP37" s="50"/>
      <c r="EQ37" s="50"/>
      <c r="ER37" s="50"/>
      <c r="ES37" s="50"/>
      <c r="ET37" s="50"/>
      <c r="EU37" s="50"/>
      <c r="EV37" s="264"/>
      <c r="EW37" s="57"/>
      <c r="EX37" s="17"/>
      <c r="EY37" s="17"/>
      <c r="EZ37" s="56"/>
      <c r="FA37" s="50"/>
      <c r="FB37" s="50"/>
      <c r="FC37" s="50"/>
      <c r="FD37" s="50"/>
      <c r="FE37" s="50"/>
      <c r="FF37" s="50"/>
      <c r="FG37" s="264"/>
      <c r="FH37" s="57"/>
      <c r="FI37" s="17"/>
      <c r="FJ37" s="17"/>
      <c r="FK37" s="56"/>
      <c r="FL37" s="50"/>
      <c r="FM37" s="50"/>
      <c r="FN37" s="50"/>
      <c r="FO37" s="50"/>
      <c r="FP37" s="50"/>
      <c r="FQ37" s="50"/>
      <c r="FR37" s="264"/>
      <c r="FS37" s="57"/>
      <c r="FT37" s="17"/>
      <c r="FU37" s="17"/>
      <c r="FV37" s="56"/>
      <c r="FW37" s="50"/>
      <c r="FX37" s="50"/>
      <c r="FY37" s="50"/>
      <c r="FZ37" s="50"/>
      <c r="GA37" s="50"/>
      <c r="GB37" s="50"/>
      <c r="GC37" s="264"/>
      <c r="GD37" s="57"/>
      <c r="GE37" s="17"/>
      <c r="GF37" s="17"/>
      <c r="GG37" s="56"/>
      <c r="GH37" s="50"/>
      <c r="GI37" s="50"/>
      <c r="GJ37" s="50"/>
      <c r="GK37" s="50"/>
      <c r="GL37" s="50"/>
      <c r="GM37" s="50"/>
      <c r="GN37" s="264"/>
      <c r="GO37" s="57"/>
      <c r="GP37" s="17"/>
      <c r="GQ37" s="17"/>
      <c r="GR37" s="56"/>
      <c r="GS37" s="50"/>
      <c r="GT37" s="50"/>
      <c r="GU37" s="50"/>
      <c r="GV37" s="50"/>
      <c r="GW37" s="50"/>
      <c r="GX37" s="50"/>
      <c r="GY37" s="264"/>
      <c r="GZ37" s="57"/>
      <c r="HA37" s="17"/>
      <c r="HB37" s="17"/>
      <c r="HC37" s="56"/>
      <c r="HD37" s="50"/>
      <c r="HE37" s="50"/>
      <c r="HF37" s="50"/>
      <c r="HG37" s="50"/>
      <c r="HH37" s="50"/>
      <c r="HI37" s="50"/>
      <c r="HJ37" s="264"/>
      <c r="HK37" s="57"/>
      <c r="HL37" s="17"/>
      <c r="HM37" s="17"/>
      <c r="HN37" s="56"/>
      <c r="HO37" s="50"/>
      <c r="HP37" s="50"/>
      <c r="HQ37" s="50"/>
      <c r="HR37" s="50"/>
      <c r="HS37" s="50"/>
      <c r="HT37" s="50"/>
      <c r="HU37" s="264"/>
      <c r="HV37" s="57"/>
      <c r="HW37" s="17"/>
      <c r="HX37" s="17"/>
    </row>
    <row r="38" spans="1:232" ht="14.25" customHeight="1" x14ac:dyDescent="0.25">
      <c r="A38" s="53"/>
      <c r="B38" s="54"/>
      <c r="C38" s="211"/>
      <c r="D38" s="55"/>
      <c r="E38" s="55"/>
      <c r="F38" s="55"/>
      <c r="G38" s="52"/>
      <c r="H38" s="50"/>
      <c r="I38" s="264"/>
      <c r="J38" s="57"/>
      <c r="K38" s="17"/>
      <c r="L38" s="17"/>
      <c r="M38" s="56"/>
      <c r="N38" s="50"/>
      <c r="O38" s="50"/>
      <c r="P38" s="50"/>
      <c r="Q38" s="50"/>
      <c r="R38" s="50"/>
      <c r="S38" s="50"/>
      <c r="T38" s="264"/>
      <c r="U38" s="57"/>
      <c r="V38" s="17"/>
      <c r="W38" s="17"/>
      <c r="X38" s="56"/>
      <c r="Y38" s="50"/>
      <c r="Z38" s="50"/>
      <c r="AA38" s="50"/>
      <c r="AB38" s="50"/>
      <c r="AC38" s="50"/>
      <c r="AD38" s="50"/>
      <c r="AE38" s="264"/>
      <c r="AF38" s="57"/>
      <c r="AG38" s="17"/>
      <c r="AH38" s="17"/>
      <c r="AI38" s="56"/>
      <c r="AJ38" s="50"/>
      <c r="AK38" s="50"/>
      <c r="AL38" s="50"/>
      <c r="AM38" s="50"/>
      <c r="AN38" s="50"/>
      <c r="AO38" s="50"/>
      <c r="AP38" s="264"/>
      <c r="AQ38" s="57"/>
      <c r="AR38" s="17"/>
      <c r="AS38" s="17"/>
      <c r="AT38" s="56"/>
      <c r="AU38" s="50"/>
      <c r="AV38" s="50"/>
      <c r="AW38" s="50"/>
      <c r="AX38" s="50"/>
      <c r="AY38" s="50"/>
      <c r="AZ38" s="50"/>
      <c r="BA38" s="264"/>
      <c r="BB38" s="57"/>
      <c r="BC38" s="17"/>
      <c r="BD38" s="17"/>
      <c r="BE38" s="56"/>
      <c r="BF38" s="50"/>
      <c r="BG38" s="50"/>
      <c r="BH38" s="50"/>
      <c r="BI38" s="50"/>
      <c r="BJ38" s="50"/>
      <c r="BK38" s="50"/>
      <c r="BL38" s="264"/>
      <c r="BM38" s="57"/>
      <c r="BN38" s="17"/>
      <c r="BO38" s="17"/>
      <c r="BP38" s="56"/>
      <c r="BQ38" s="50"/>
      <c r="BR38" s="50"/>
      <c r="BS38" s="50"/>
      <c r="BT38" s="50"/>
      <c r="BU38" s="50"/>
      <c r="BV38" s="50"/>
      <c r="BW38" s="264"/>
      <c r="BX38" s="57"/>
      <c r="BY38" s="17"/>
      <c r="BZ38" s="17"/>
      <c r="CA38" s="56"/>
      <c r="CB38" s="50"/>
      <c r="CC38" s="50"/>
      <c r="CD38" s="50"/>
      <c r="CE38" s="50"/>
      <c r="CF38" s="50"/>
      <c r="CG38" s="50"/>
      <c r="CH38" s="264"/>
      <c r="CI38" s="57"/>
      <c r="CJ38" s="17"/>
      <c r="CK38" s="17"/>
      <c r="CL38" s="56"/>
      <c r="CM38" s="50"/>
      <c r="CN38" s="50"/>
      <c r="CO38" s="50"/>
      <c r="CP38" s="50"/>
      <c r="CQ38" s="50"/>
      <c r="CR38" s="50"/>
      <c r="CS38" s="264"/>
      <c r="CT38" s="57"/>
      <c r="CU38" s="17"/>
      <c r="CV38" s="17"/>
      <c r="CW38" s="56"/>
      <c r="CX38" s="50"/>
      <c r="CY38" s="50"/>
      <c r="CZ38" s="50"/>
      <c r="DA38" s="50"/>
      <c r="DB38" s="50"/>
      <c r="DC38" s="50"/>
      <c r="DD38" s="264"/>
      <c r="DE38" s="57"/>
      <c r="DF38" s="17"/>
      <c r="DG38" s="17"/>
      <c r="DH38" s="56"/>
      <c r="DI38" s="50"/>
      <c r="DJ38" s="50"/>
      <c r="DK38" s="50"/>
      <c r="DL38" s="50"/>
      <c r="DM38" s="50"/>
      <c r="DN38" s="50"/>
      <c r="DO38" s="264"/>
      <c r="DP38" s="57"/>
      <c r="DQ38" s="17"/>
      <c r="DR38" s="17"/>
      <c r="DS38" s="56"/>
      <c r="DT38" s="50"/>
      <c r="DU38" s="50"/>
      <c r="DV38" s="50"/>
      <c r="DW38" s="50"/>
      <c r="DX38" s="50"/>
      <c r="DY38" s="50"/>
      <c r="DZ38" s="264"/>
      <c r="EA38" s="57"/>
      <c r="EB38" s="17"/>
      <c r="EC38" s="17"/>
      <c r="ED38" s="56"/>
      <c r="EE38" s="50"/>
      <c r="EF38" s="50"/>
      <c r="EG38" s="50"/>
      <c r="EH38" s="50"/>
      <c r="EI38" s="50"/>
      <c r="EJ38" s="50"/>
      <c r="EK38" s="264"/>
      <c r="EL38" s="57"/>
      <c r="EM38" s="17"/>
      <c r="EN38" s="17"/>
      <c r="EO38" s="56"/>
      <c r="EP38" s="50"/>
      <c r="EQ38" s="50"/>
      <c r="ER38" s="50"/>
      <c r="ES38" s="50"/>
      <c r="ET38" s="50"/>
      <c r="EU38" s="50"/>
      <c r="EV38" s="264"/>
      <c r="EW38" s="57"/>
      <c r="EX38" s="17"/>
      <c r="EY38" s="17"/>
      <c r="EZ38" s="56"/>
      <c r="FA38" s="50"/>
      <c r="FB38" s="50"/>
      <c r="FC38" s="50"/>
      <c r="FD38" s="50"/>
      <c r="FE38" s="50"/>
      <c r="FF38" s="50"/>
      <c r="FG38" s="264"/>
      <c r="FH38" s="57"/>
      <c r="FI38" s="17"/>
      <c r="FJ38" s="17"/>
      <c r="FK38" s="56"/>
      <c r="FL38" s="50"/>
      <c r="FM38" s="50"/>
      <c r="FN38" s="50"/>
      <c r="FO38" s="50"/>
      <c r="FP38" s="50"/>
      <c r="FQ38" s="50"/>
      <c r="FR38" s="264"/>
      <c r="FS38" s="57"/>
      <c r="FT38" s="17"/>
      <c r="FU38" s="17"/>
      <c r="FV38" s="56"/>
      <c r="FW38" s="50"/>
      <c r="FX38" s="50"/>
      <c r="FY38" s="50"/>
      <c r="FZ38" s="50"/>
      <c r="GA38" s="50"/>
      <c r="GB38" s="50"/>
      <c r="GC38" s="264"/>
      <c r="GD38" s="57"/>
      <c r="GE38" s="17"/>
      <c r="GF38" s="17"/>
      <c r="GG38" s="56"/>
      <c r="GH38" s="50"/>
      <c r="GI38" s="50"/>
      <c r="GJ38" s="50"/>
      <c r="GK38" s="50"/>
      <c r="GL38" s="50"/>
      <c r="GM38" s="50"/>
      <c r="GN38" s="264"/>
      <c r="GO38" s="57"/>
      <c r="GP38" s="17"/>
      <c r="GQ38" s="17"/>
      <c r="GR38" s="56"/>
      <c r="GS38" s="50"/>
      <c r="GT38" s="50"/>
      <c r="GU38" s="50"/>
      <c r="GV38" s="50"/>
      <c r="GW38" s="50"/>
      <c r="GX38" s="50"/>
      <c r="GY38" s="264"/>
      <c r="GZ38" s="57"/>
      <c r="HA38" s="17"/>
      <c r="HB38" s="17"/>
      <c r="HC38" s="56"/>
      <c r="HD38" s="50"/>
      <c r="HE38" s="50"/>
      <c r="HF38" s="50"/>
      <c r="HG38" s="50"/>
      <c r="HH38" s="50"/>
      <c r="HI38" s="50"/>
      <c r="HJ38" s="264"/>
      <c r="HK38" s="57"/>
      <c r="HL38" s="17"/>
      <c r="HM38" s="17"/>
      <c r="HN38" s="56"/>
      <c r="HO38" s="50"/>
      <c r="HP38" s="50"/>
      <c r="HQ38" s="50"/>
      <c r="HR38" s="50"/>
      <c r="HS38" s="50"/>
      <c r="HT38" s="50"/>
      <c r="HU38" s="264"/>
      <c r="HV38" s="57"/>
      <c r="HW38" s="17"/>
      <c r="HX38" s="17"/>
    </row>
    <row r="39" spans="1:232" ht="20.25" customHeight="1" x14ac:dyDescent="0.25">
      <c r="A39" s="327"/>
      <c r="B39" s="550" t="s">
        <v>32</v>
      </c>
      <c r="C39" s="551"/>
      <c r="D39" s="55"/>
      <c r="E39" s="55"/>
      <c r="F39" s="55"/>
      <c r="G39" s="52"/>
      <c r="H39" s="50"/>
      <c r="I39" s="264"/>
      <c r="J39" s="57"/>
      <c r="K39" s="17"/>
      <c r="L39" s="17"/>
      <c r="M39" s="56"/>
      <c r="N39" s="50"/>
      <c r="O39" s="50"/>
      <c r="P39" s="50"/>
      <c r="Q39" s="50"/>
      <c r="R39" s="50"/>
      <c r="S39" s="50"/>
      <c r="T39" s="264"/>
      <c r="U39" s="57"/>
      <c r="V39" s="17"/>
      <c r="W39" s="17"/>
      <c r="X39" s="56"/>
      <c r="Y39" s="50"/>
      <c r="Z39" s="50"/>
      <c r="AA39" s="50"/>
      <c r="AB39" s="50"/>
      <c r="AC39" s="50"/>
      <c r="AD39" s="50"/>
      <c r="AE39" s="264"/>
      <c r="AF39" s="57"/>
      <c r="AG39" s="17"/>
      <c r="AH39" s="17"/>
      <c r="AI39" s="56"/>
      <c r="AJ39" s="50"/>
      <c r="AK39" s="50"/>
      <c r="AL39" s="50"/>
      <c r="AM39" s="50"/>
      <c r="AN39" s="50"/>
      <c r="AO39" s="50"/>
      <c r="AP39" s="264"/>
      <c r="AQ39" s="57"/>
      <c r="AR39" s="17"/>
      <c r="AS39" s="17"/>
      <c r="AT39" s="56"/>
      <c r="AU39" s="50"/>
      <c r="AV39" s="50"/>
      <c r="AW39" s="50"/>
      <c r="AX39" s="50"/>
      <c r="AY39" s="50"/>
      <c r="AZ39" s="50"/>
      <c r="BA39" s="264"/>
      <c r="BB39" s="57"/>
      <c r="BC39" s="17"/>
      <c r="BD39" s="17"/>
      <c r="BE39" s="56"/>
      <c r="BF39" s="50"/>
      <c r="BG39" s="50"/>
      <c r="BH39" s="50"/>
      <c r="BI39" s="50"/>
      <c r="BJ39" s="50"/>
      <c r="BK39" s="50"/>
      <c r="BL39" s="264"/>
      <c r="BM39" s="57"/>
      <c r="BN39" s="17"/>
      <c r="BO39" s="17"/>
      <c r="BP39" s="56"/>
      <c r="BQ39" s="50"/>
      <c r="BR39" s="50"/>
      <c r="BS39" s="50"/>
      <c r="BT39" s="50"/>
      <c r="BU39" s="50"/>
      <c r="BV39" s="50"/>
      <c r="BW39" s="264"/>
      <c r="BX39" s="57"/>
      <c r="BY39" s="17"/>
      <c r="BZ39" s="17"/>
      <c r="CA39" s="56"/>
      <c r="CB39" s="50"/>
      <c r="CC39" s="50"/>
      <c r="CD39" s="50"/>
      <c r="CE39" s="50"/>
      <c r="CF39" s="50"/>
      <c r="CG39" s="50"/>
      <c r="CH39" s="264"/>
      <c r="CI39" s="57"/>
      <c r="CJ39" s="17"/>
      <c r="CK39" s="17"/>
      <c r="CL39" s="56"/>
      <c r="CM39" s="50"/>
      <c r="CN39" s="50"/>
      <c r="CO39" s="50"/>
      <c r="CP39" s="50"/>
      <c r="CQ39" s="50"/>
      <c r="CR39" s="50"/>
      <c r="CS39" s="264"/>
      <c r="CT39" s="57"/>
      <c r="CU39" s="17"/>
      <c r="CV39" s="17"/>
      <c r="CW39" s="56"/>
      <c r="CX39" s="50"/>
      <c r="CY39" s="50"/>
      <c r="CZ39" s="50"/>
      <c r="DA39" s="50"/>
      <c r="DB39" s="50"/>
      <c r="DC39" s="50"/>
      <c r="DD39" s="264"/>
      <c r="DE39" s="57"/>
      <c r="DF39" s="17"/>
      <c r="DG39" s="17"/>
      <c r="DH39" s="56"/>
      <c r="DI39" s="50"/>
      <c r="DJ39" s="50"/>
      <c r="DK39" s="50"/>
      <c r="DL39" s="50"/>
      <c r="DM39" s="50"/>
      <c r="DN39" s="50"/>
      <c r="DO39" s="264"/>
      <c r="DP39" s="57"/>
      <c r="DQ39" s="17"/>
      <c r="DR39" s="17"/>
      <c r="DS39" s="56"/>
      <c r="DT39" s="50"/>
      <c r="DU39" s="50"/>
      <c r="DV39" s="50"/>
      <c r="DW39" s="50"/>
      <c r="DX39" s="50"/>
      <c r="DY39" s="50"/>
      <c r="DZ39" s="264"/>
      <c r="EA39" s="57"/>
      <c r="EB39" s="17"/>
      <c r="EC39" s="17"/>
      <c r="ED39" s="56"/>
      <c r="EE39" s="50"/>
      <c r="EF39" s="50"/>
      <c r="EG39" s="50"/>
      <c r="EH39" s="50"/>
      <c r="EI39" s="50"/>
      <c r="EJ39" s="50"/>
      <c r="EK39" s="264"/>
      <c r="EL39" s="57"/>
      <c r="EM39" s="17"/>
      <c r="EN39" s="17"/>
      <c r="EO39" s="56"/>
      <c r="EP39" s="50"/>
      <c r="EQ39" s="50"/>
      <c r="ER39" s="50"/>
      <c r="ES39" s="50"/>
      <c r="ET39" s="50"/>
      <c r="EU39" s="50"/>
      <c r="EV39" s="264"/>
      <c r="EW39" s="57"/>
      <c r="EX39" s="17"/>
      <c r="EY39" s="17"/>
      <c r="EZ39" s="56"/>
      <c r="FA39" s="50"/>
      <c r="FB39" s="50"/>
      <c r="FC39" s="50"/>
      <c r="FD39" s="50"/>
      <c r="FE39" s="50"/>
      <c r="FF39" s="50"/>
      <c r="FG39" s="264"/>
      <c r="FH39" s="57"/>
      <c r="FI39" s="17"/>
      <c r="FJ39" s="17"/>
      <c r="FK39" s="56"/>
      <c r="FL39" s="50"/>
      <c r="FM39" s="50"/>
      <c r="FN39" s="50"/>
      <c r="FO39" s="50"/>
      <c r="FP39" s="50"/>
      <c r="FQ39" s="50"/>
      <c r="FR39" s="264"/>
      <c r="FS39" s="57"/>
      <c r="FT39" s="17"/>
      <c r="FU39" s="17"/>
      <c r="FV39" s="56"/>
      <c r="FW39" s="50"/>
      <c r="FX39" s="50"/>
      <c r="FY39" s="50"/>
      <c r="FZ39" s="50"/>
      <c r="GA39" s="50"/>
      <c r="GB39" s="50"/>
      <c r="GC39" s="264"/>
      <c r="GD39" s="57"/>
      <c r="GE39" s="17"/>
      <c r="GF39" s="17"/>
      <c r="GG39" s="56"/>
      <c r="GH39" s="50"/>
      <c r="GI39" s="50"/>
      <c r="GJ39" s="50"/>
      <c r="GK39" s="50"/>
      <c r="GL39" s="50"/>
      <c r="GM39" s="50"/>
      <c r="GN39" s="264"/>
      <c r="GO39" s="57"/>
      <c r="GP39" s="17"/>
      <c r="GQ39" s="17"/>
      <c r="GR39" s="56"/>
      <c r="GS39" s="50"/>
      <c r="GT39" s="50"/>
      <c r="GU39" s="50"/>
      <c r="GV39" s="50"/>
      <c r="GW39" s="50"/>
      <c r="GX39" s="50"/>
      <c r="GY39" s="264"/>
      <c r="GZ39" s="57"/>
      <c r="HA39" s="17"/>
      <c r="HB39" s="17"/>
      <c r="HC39" s="56"/>
      <c r="HD39" s="50"/>
      <c r="HE39" s="50"/>
      <c r="HF39" s="50"/>
      <c r="HG39" s="50"/>
      <c r="HH39" s="50"/>
      <c r="HI39" s="50"/>
      <c r="HJ39" s="264"/>
      <c r="HK39" s="57"/>
      <c r="HL39" s="17"/>
      <c r="HM39" s="17"/>
      <c r="HN39" s="56"/>
      <c r="HO39" s="50"/>
      <c r="HP39" s="50"/>
      <c r="HQ39" s="50"/>
      <c r="HR39" s="50"/>
      <c r="HS39" s="50"/>
      <c r="HT39" s="50"/>
      <c r="HU39" s="264"/>
      <c r="HV39" s="57"/>
      <c r="HW39" s="17"/>
      <c r="HX39" s="17"/>
    </row>
    <row r="40" spans="1:232" ht="36.65" customHeight="1" x14ac:dyDescent="0.25">
      <c r="A40" s="140">
        <v>1</v>
      </c>
      <c r="B40" s="548" t="s">
        <v>103</v>
      </c>
      <c r="C40" s="549"/>
      <c r="D40" s="55"/>
      <c r="E40" s="55"/>
      <c r="F40" s="55"/>
      <c r="G40" s="52"/>
      <c r="H40" s="50"/>
      <c r="I40" s="264"/>
      <c r="J40" s="57"/>
      <c r="K40" s="17"/>
      <c r="L40" s="17"/>
      <c r="M40" s="56"/>
      <c r="N40" s="50"/>
      <c r="O40" s="50"/>
      <c r="P40" s="50"/>
      <c r="Q40" s="50"/>
      <c r="R40" s="50"/>
      <c r="S40" s="50"/>
      <c r="T40" s="264"/>
      <c r="U40" s="57"/>
      <c r="V40" s="17"/>
      <c r="W40" s="17"/>
      <c r="X40" s="56"/>
      <c r="Y40" s="50"/>
      <c r="Z40" s="50"/>
      <c r="AA40" s="50"/>
      <c r="AB40" s="50"/>
      <c r="AC40" s="50"/>
      <c r="AD40" s="50"/>
      <c r="AE40" s="264"/>
      <c r="AF40" s="57"/>
      <c r="AG40" s="17"/>
      <c r="AH40" s="17"/>
      <c r="AI40" s="56"/>
      <c r="AJ40" s="50"/>
      <c r="AK40" s="50"/>
      <c r="AL40" s="50"/>
      <c r="AM40" s="50"/>
      <c r="AN40" s="50"/>
      <c r="AO40" s="50"/>
      <c r="AP40" s="264"/>
      <c r="AQ40" s="57"/>
      <c r="AR40" s="17"/>
      <c r="AS40" s="17"/>
      <c r="AT40" s="56"/>
      <c r="AU40" s="50"/>
      <c r="AV40" s="50"/>
      <c r="AW40" s="50"/>
      <c r="AX40" s="50"/>
      <c r="AY40" s="50"/>
      <c r="AZ40" s="50"/>
      <c r="BA40" s="264"/>
      <c r="BB40" s="57"/>
      <c r="BC40" s="17"/>
      <c r="BD40" s="17"/>
      <c r="BE40" s="56"/>
      <c r="BF40" s="50"/>
      <c r="BG40" s="50"/>
      <c r="BH40" s="50"/>
      <c r="BI40" s="50"/>
      <c r="BJ40" s="50"/>
      <c r="BK40" s="50"/>
      <c r="BL40" s="264"/>
      <c r="BM40" s="57"/>
      <c r="BN40" s="17"/>
      <c r="BO40" s="17"/>
      <c r="BP40" s="56"/>
      <c r="BQ40" s="50"/>
      <c r="BR40" s="50"/>
      <c r="BS40" s="50"/>
      <c r="BT40" s="50"/>
      <c r="BU40" s="50"/>
      <c r="BV40" s="50"/>
      <c r="BW40" s="264"/>
      <c r="BX40" s="57"/>
      <c r="BY40" s="17"/>
      <c r="BZ40" s="17"/>
      <c r="CA40" s="56"/>
      <c r="CB40" s="50"/>
      <c r="CC40" s="50"/>
      <c r="CD40" s="50"/>
      <c r="CE40" s="50"/>
      <c r="CF40" s="50"/>
      <c r="CG40" s="50"/>
      <c r="CH40" s="264"/>
      <c r="CI40" s="57"/>
      <c r="CJ40" s="17"/>
      <c r="CK40" s="17"/>
      <c r="CL40" s="56"/>
      <c r="CM40" s="50"/>
      <c r="CN40" s="50"/>
      <c r="CO40" s="50"/>
      <c r="CP40" s="50"/>
      <c r="CQ40" s="50"/>
      <c r="CR40" s="50"/>
      <c r="CS40" s="264"/>
      <c r="CT40" s="57"/>
      <c r="CU40" s="17"/>
      <c r="CV40" s="17"/>
      <c r="CW40" s="56"/>
      <c r="CX40" s="50"/>
      <c r="CY40" s="50"/>
      <c r="CZ40" s="50"/>
      <c r="DA40" s="50"/>
      <c r="DB40" s="50"/>
      <c r="DC40" s="50"/>
      <c r="DD40" s="264"/>
      <c r="DE40" s="57"/>
      <c r="DF40" s="17"/>
      <c r="DG40" s="17"/>
      <c r="DH40" s="56"/>
      <c r="DI40" s="50"/>
      <c r="DJ40" s="50"/>
      <c r="DK40" s="50"/>
      <c r="DL40" s="50"/>
      <c r="DM40" s="50"/>
      <c r="DN40" s="50"/>
      <c r="DO40" s="264"/>
      <c r="DP40" s="57"/>
      <c r="DQ40" s="17"/>
      <c r="DR40" s="17"/>
      <c r="DS40" s="56"/>
      <c r="DT40" s="50"/>
      <c r="DU40" s="50"/>
      <c r="DV40" s="50"/>
      <c r="DW40" s="50"/>
      <c r="DX40" s="50"/>
      <c r="DY40" s="50"/>
      <c r="DZ40" s="264"/>
      <c r="EA40" s="57"/>
      <c r="EB40" s="17"/>
      <c r="EC40" s="17"/>
      <c r="ED40" s="56"/>
      <c r="EE40" s="50"/>
      <c r="EF40" s="50"/>
      <c r="EG40" s="50"/>
      <c r="EH40" s="50"/>
      <c r="EI40" s="50"/>
      <c r="EJ40" s="50"/>
      <c r="EK40" s="264"/>
      <c r="EL40" s="57"/>
      <c r="EM40" s="17"/>
      <c r="EN40" s="17"/>
      <c r="EO40" s="56"/>
      <c r="EP40" s="50"/>
      <c r="EQ40" s="50"/>
      <c r="ER40" s="50"/>
      <c r="ES40" s="50"/>
      <c r="ET40" s="50"/>
      <c r="EU40" s="50"/>
      <c r="EV40" s="264"/>
      <c r="EW40" s="57"/>
      <c r="EX40" s="17"/>
      <c r="EY40" s="17"/>
      <c r="EZ40" s="56"/>
      <c r="FA40" s="50"/>
      <c r="FB40" s="50"/>
      <c r="FC40" s="50"/>
      <c r="FD40" s="50"/>
      <c r="FE40" s="50"/>
      <c r="FF40" s="50"/>
      <c r="FG40" s="264"/>
      <c r="FH40" s="57"/>
      <c r="FI40" s="17"/>
      <c r="FJ40" s="17"/>
      <c r="FK40" s="56"/>
      <c r="FL40" s="50"/>
      <c r="FM40" s="50"/>
      <c r="FN40" s="50"/>
      <c r="FO40" s="50"/>
      <c r="FP40" s="50"/>
      <c r="FQ40" s="50"/>
      <c r="FR40" s="264"/>
      <c r="FS40" s="57"/>
      <c r="FT40" s="17"/>
      <c r="FU40" s="17"/>
      <c r="FV40" s="56"/>
      <c r="FW40" s="50"/>
      <c r="FX40" s="50"/>
      <c r="FY40" s="50"/>
      <c r="FZ40" s="50"/>
      <c r="GA40" s="50"/>
      <c r="GB40" s="50"/>
      <c r="GC40" s="264"/>
      <c r="GD40" s="57"/>
      <c r="GE40" s="17"/>
      <c r="GF40" s="17"/>
      <c r="GG40" s="56"/>
      <c r="GH40" s="50"/>
      <c r="GI40" s="50"/>
      <c r="GJ40" s="50"/>
      <c r="GK40" s="50"/>
      <c r="GL40" s="50"/>
      <c r="GM40" s="50"/>
      <c r="GN40" s="264"/>
      <c r="GO40" s="57"/>
      <c r="GP40" s="17"/>
      <c r="GQ40" s="17"/>
      <c r="GR40" s="56"/>
      <c r="GS40" s="50"/>
      <c r="GT40" s="50"/>
      <c r="GU40" s="50"/>
      <c r="GV40" s="50"/>
      <c r="GW40" s="50"/>
      <c r="GX40" s="50"/>
      <c r="GY40" s="264"/>
      <c r="GZ40" s="57"/>
      <c r="HA40" s="17"/>
      <c r="HB40" s="17"/>
      <c r="HC40" s="56"/>
      <c r="HD40" s="50"/>
      <c r="HE40" s="50"/>
      <c r="HF40" s="50"/>
      <c r="HG40" s="50"/>
      <c r="HH40" s="50"/>
      <c r="HI40" s="50"/>
      <c r="HJ40" s="264"/>
      <c r="HK40" s="57"/>
      <c r="HL40" s="17"/>
      <c r="HM40" s="17"/>
      <c r="HN40" s="56"/>
      <c r="HO40" s="50"/>
      <c r="HP40" s="50"/>
      <c r="HQ40" s="50"/>
      <c r="HR40" s="50"/>
      <c r="HS40" s="50"/>
      <c r="HT40" s="50"/>
      <c r="HU40" s="264"/>
      <c r="HV40" s="57"/>
      <c r="HW40" s="17"/>
      <c r="HX40" s="17"/>
    </row>
    <row r="41" spans="1:232" ht="50.15" customHeight="1" x14ac:dyDescent="0.25">
      <c r="A41" s="140">
        <v>2</v>
      </c>
      <c r="B41" s="548" t="s">
        <v>104</v>
      </c>
      <c r="C41" s="549"/>
      <c r="D41" s="55"/>
      <c r="E41" s="55"/>
      <c r="F41" s="55"/>
      <c r="G41" s="52"/>
      <c r="H41" s="50"/>
      <c r="I41" s="264"/>
      <c r="J41" s="57"/>
      <c r="K41" s="17"/>
      <c r="L41" s="17"/>
      <c r="M41" s="56"/>
      <c r="N41" s="50"/>
      <c r="O41" s="50"/>
      <c r="P41" s="50"/>
      <c r="Q41" s="50"/>
      <c r="R41" s="50"/>
      <c r="S41" s="50"/>
      <c r="T41" s="264"/>
      <c r="U41" s="57"/>
      <c r="V41" s="17"/>
      <c r="W41" s="17"/>
      <c r="X41" s="56"/>
      <c r="Y41" s="50"/>
      <c r="Z41" s="50"/>
      <c r="AA41" s="50"/>
      <c r="AB41" s="50"/>
      <c r="AC41" s="50"/>
      <c r="AD41" s="50"/>
      <c r="AE41" s="264"/>
      <c r="AF41" s="57"/>
      <c r="AG41" s="17"/>
      <c r="AH41" s="17"/>
      <c r="AI41" s="56"/>
      <c r="AJ41" s="50"/>
      <c r="AK41" s="50"/>
      <c r="AL41" s="50"/>
      <c r="AM41" s="50"/>
      <c r="AN41" s="50"/>
      <c r="AO41" s="50"/>
      <c r="AP41" s="264"/>
      <c r="AQ41" s="57"/>
      <c r="AR41" s="17"/>
      <c r="AS41" s="17"/>
      <c r="AT41" s="56"/>
      <c r="AU41" s="50"/>
      <c r="AV41" s="50"/>
      <c r="AW41" s="50"/>
      <c r="AX41" s="50"/>
      <c r="AY41" s="50"/>
      <c r="AZ41" s="50"/>
      <c r="BA41" s="264"/>
      <c r="BB41" s="57"/>
      <c r="BC41" s="17"/>
      <c r="BD41" s="17"/>
      <c r="BE41" s="56"/>
      <c r="BF41" s="50"/>
      <c r="BG41" s="50"/>
      <c r="BH41" s="50"/>
      <c r="BI41" s="50"/>
      <c r="BJ41" s="50"/>
      <c r="BK41" s="50"/>
      <c r="BL41" s="264"/>
      <c r="BM41" s="57"/>
      <c r="BN41" s="17"/>
      <c r="BO41" s="17"/>
      <c r="BP41" s="56"/>
      <c r="BQ41" s="50"/>
      <c r="BR41" s="50"/>
      <c r="BS41" s="50"/>
      <c r="BT41" s="50"/>
      <c r="BU41" s="50"/>
      <c r="BV41" s="50"/>
      <c r="BW41" s="264"/>
      <c r="BX41" s="57"/>
      <c r="BY41" s="17"/>
      <c r="BZ41" s="17"/>
      <c r="CA41" s="56"/>
      <c r="CB41" s="50"/>
      <c r="CC41" s="50"/>
      <c r="CD41" s="50"/>
      <c r="CE41" s="50"/>
      <c r="CF41" s="50"/>
      <c r="CG41" s="50"/>
      <c r="CH41" s="264"/>
      <c r="CI41" s="57"/>
      <c r="CJ41" s="17"/>
      <c r="CK41" s="17"/>
      <c r="CL41" s="56"/>
      <c r="CM41" s="50"/>
      <c r="CN41" s="50"/>
      <c r="CO41" s="50"/>
      <c r="CP41" s="50"/>
      <c r="CQ41" s="50"/>
      <c r="CR41" s="50"/>
      <c r="CS41" s="264"/>
      <c r="CT41" s="57"/>
      <c r="CU41" s="17"/>
      <c r="CV41" s="17"/>
      <c r="CW41" s="56"/>
      <c r="CX41" s="50"/>
      <c r="CY41" s="50"/>
      <c r="CZ41" s="50"/>
      <c r="DA41" s="50"/>
      <c r="DB41" s="50"/>
      <c r="DC41" s="50"/>
      <c r="DD41" s="264"/>
      <c r="DE41" s="57"/>
      <c r="DF41" s="17"/>
      <c r="DG41" s="17"/>
      <c r="DH41" s="56"/>
      <c r="DI41" s="50"/>
      <c r="DJ41" s="50"/>
      <c r="DK41" s="50"/>
      <c r="DL41" s="50"/>
      <c r="DM41" s="50"/>
      <c r="DN41" s="50"/>
      <c r="DO41" s="264"/>
      <c r="DP41" s="57"/>
      <c r="DQ41" s="17"/>
      <c r="DR41" s="17"/>
      <c r="DS41" s="56"/>
      <c r="DT41" s="50"/>
      <c r="DU41" s="50"/>
      <c r="DV41" s="50"/>
      <c r="DW41" s="50"/>
      <c r="DX41" s="50"/>
      <c r="DY41" s="50"/>
      <c r="DZ41" s="264"/>
      <c r="EA41" s="57"/>
      <c r="EB41" s="17"/>
      <c r="EC41" s="17"/>
      <c r="ED41" s="56"/>
      <c r="EE41" s="50"/>
      <c r="EF41" s="50"/>
      <c r="EG41" s="50"/>
      <c r="EH41" s="50"/>
      <c r="EI41" s="50"/>
      <c r="EJ41" s="50"/>
      <c r="EK41" s="264"/>
      <c r="EL41" s="57"/>
      <c r="EM41" s="17"/>
      <c r="EN41" s="17"/>
      <c r="EO41" s="56"/>
      <c r="EP41" s="50"/>
      <c r="EQ41" s="50"/>
      <c r="ER41" s="50"/>
      <c r="ES41" s="50"/>
      <c r="ET41" s="50"/>
      <c r="EU41" s="50"/>
      <c r="EV41" s="264"/>
      <c r="EW41" s="57"/>
      <c r="EX41" s="17"/>
      <c r="EY41" s="17"/>
      <c r="EZ41" s="56"/>
      <c r="FA41" s="50"/>
      <c r="FB41" s="50"/>
      <c r="FC41" s="50"/>
      <c r="FD41" s="50"/>
      <c r="FE41" s="50"/>
      <c r="FF41" s="50"/>
      <c r="FG41" s="264"/>
      <c r="FH41" s="57"/>
      <c r="FI41" s="17"/>
      <c r="FJ41" s="17"/>
      <c r="FK41" s="56"/>
      <c r="FL41" s="50"/>
      <c r="FM41" s="50"/>
      <c r="FN41" s="50"/>
      <c r="FO41" s="50"/>
      <c r="FP41" s="50"/>
      <c r="FQ41" s="50"/>
      <c r="FR41" s="264"/>
      <c r="FS41" s="57"/>
      <c r="FT41" s="17"/>
      <c r="FU41" s="17"/>
      <c r="FV41" s="56"/>
      <c r="FW41" s="50"/>
      <c r="FX41" s="50"/>
      <c r="FY41" s="50"/>
      <c r="FZ41" s="50"/>
      <c r="GA41" s="50"/>
      <c r="GB41" s="50"/>
      <c r="GC41" s="264"/>
      <c r="GD41" s="57"/>
      <c r="GE41" s="17"/>
      <c r="GF41" s="17"/>
      <c r="GG41" s="56"/>
      <c r="GH41" s="50"/>
      <c r="GI41" s="50"/>
      <c r="GJ41" s="50"/>
      <c r="GK41" s="50"/>
      <c r="GL41" s="50"/>
      <c r="GM41" s="50"/>
      <c r="GN41" s="264"/>
      <c r="GO41" s="57"/>
      <c r="GP41" s="17"/>
      <c r="GQ41" s="17"/>
      <c r="GR41" s="56"/>
      <c r="GS41" s="50"/>
      <c r="GT41" s="50"/>
      <c r="GU41" s="50"/>
      <c r="GV41" s="50"/>
      <c r="GW41" s="50"/>
      <c r="GX41" s="50"/>
      <c r="GY41" s="264"/>
      <c r="GZ41" s="57"/>
      <c r="HA41" s="17"/>
      <c r="HB41" s="17"/>
      <c r="HC41" s="56"/>
      <c r="HD41" s="50"/>
      <c r="HE41" s="50"/>
      <c r="HF41" s="50"/>
      <c r="HG41" s="50"/>
      <c r="HH41" s="50"/>
      <c r="HI41" s="50"/>
      <c r="HJ41" s="264"/>
      <c r="HK41" s="57"/>
      <c r="HL41" s="17"/>
      <c r="HM41" s="17"/>
      <c r="HN41" s="56"/>
      <c r="HO41" s="50"/>
      <c r="HP41" s="50"/>
      <c r="HQ41" s="50"/>
      <c r="HR41" s="50"/>
      <c r="HS41" s="50"/>
      <c r="HT41" s="50"/>
      <c r="HU41" s="264"/>
      <c r="HV41" s="57"/>
      <c r="HW41" s="17"/>
      <c r="HX41" s="17"/>
    </row>
    <row r="42" spans="1:232" ht="86" customHeight="1" x14ac:dyDescent="0.25">
      <c r="A42" s="140">
        <v>3</v>
      </c>
      <c r="B42" s="548" t="s">
        <v>465</v>
      </c>
      <c r="C42" s="549"/>
      <c r="D42" s="55"/>
      <c r="E42" s="55"/>
      <c r="F42" s="55"/>
      <c r="G42" s="52"/>
      <c r="H42" s="50"/>
      <c r="I42" s="264"/>
      <c r="J42" s="57"/>
      <c r="K42" s="17"/>
      <c r="L42" s="17"/>
      <c r="M42" s="56"/>
      <c r="N42" s="50"/>
      <c r="O42" s="50"/>
      <c r="P42" s="50"/>
      <c r="Q42" s="50"/>
      <c r="R42" s="50"/>
      <c r="S42" s="50"/>
      <c r="T42" s="264"/>
      <c r="U42" s="57"/>
      <c r="V42" s="17"/>
      <c r="W42" s="17"/>
      <c r="X42" s="56"/>
      <c r="Y42" s="50"/>
      <c r="Z42" s="50"/>
      <c r="AA42" s="50"/>
      <c r="AB42" s="50"/>
      <c r="AC42" s="50"/>
      <c r="AD42" s="50"/>
      <c r="AE42" s="264"/>
      <c r="AF42" s="57"/>
      <c r="AG42" s="17"/>
      <c r="AH42" s="17"/>
      <c r="AI42" s="56"/>
      <c r="AJ42" s="50"/>
      <c r="AK42" s="50"/>
      <c r="AL42" s="50"/>
      <c r="AM42" s="50"/>
      <c r="AN42" s="50"/>
      <c r="AO42" s="50"/>
      <c r="AP42" s="264"/>
      <c r="AQ42" s="57"/>
      <c r="AR42" s="17"/>
      <c r="AS42" s="17"/>
      <c r="AT42" s="56"/>
      <c r="AU42" s="50"/>
      <c r="AV42" s="50"/>
      <c r="AW42" s="50"/>
      <c r="AX42" s="50"/>
      <c r="AY42" s="50"/>
      <c r="AZ42" s="50"/>
      <c r="BA42" s="264"/>
      <c r="BB42" s="57"/>
      <c r="BC42" s="17"/>
      <c r="BD42" s="17"/>
      <c r="BE42" s="56"/>
      <c r="BF42" s="50"/>
      <c r="BG42" s="50"/>
      <c r="BH42" s="50"/>
      <c r="BI42" s="50"/>
      <c r="BJ42" s="50"/>
      <c r="BK42" s="50"/>
      <c r="BL42" s="264"/>
      <c r="BM42" s="57"/>
      <c r="BN42" s="17"/>
      <c r="BO42" s="17"/>
      <c r="BP42" s="56"/>
      <c r="BQ42" s="50"/>
      <c r="BR42" s="50"/>
      <c r="BS42" s="50"/>
      <c r="BT42" s="50"/>
      <c r="BU42" s="50"/>
      <c r="BV42" s="50"/>
      <c r="BW42" s="264"/>
      <c r="BX42" s="57"/>
      <c r="BY42" s="17"/>
      <c r="BZ42" s="17"/>
      <c r="CA42" s="56"/>
      <c r="CB42" s="50"/>
      <c r="CC42" s="50"/>
      <c r="CD42" s="50"/>
      <c r="CE42" s="50"/>
      <c r="CF42" s="50"/>
      <c r="CG42" s="50"/>
      <c r="CH42" s="264"/>
      <c r="CI42" s="57"/>
      <c r="CJ42" s="17"/>
      <c r="CK42" s="17"/>
      <c r="CL42" s="56"/>
      <c r="CM42" s="50"/>
      <c r="CN42" s="50"/>
      <c r="CO42" s="50"/>
      <c r="CP42" s="50"/>
      <c r="CQ42" s="50"/>
      <c r="CR42" s="50"/>
      <c r="CS42" s="264"/>
      <c r="CT42" s="57"/>
      <c r="CU42" s="17"/>
      <c r="CV42" s="17"/>
      <c r="CW42" s="56"/>
      <c r="CX42" s="50"/>
      <c r="CY42" s="50"/>
      <c r="CZ42" s="50"/>
      <c r="DA42" s="50"/>
      <c r="DB42" s="50"/>
      <c r="DC42" s="50"/>
      <c r="DD42" s="264"/>
      <c r="DE42" s="57"/>
      <c r="DF42" s="17"/>
      <c r="DG42" s="17"/>
      <c r="DH42" s="56"/>
      <c r="DI42" s="50"/>
      <c r="DJ42" s="50"/>
      <c r="DK42" s="50"/>
      <c r="DL42" s="50"/>
      <c r="DM42" s="50"/>
      <c r="DN42" s="50"/>
      <c r="DO42" s="264"/>
      <c r="DP42" s="57"/>
      <c r="DQ42" s="17"/>
      <c r="DR42" s="17"/>
      <c r="DS42" s="56"/>
      <c r="DT42" s="50"/>
      <c r="DU42" s="50"/>
      <c r="DV42" s="50"/>
      <c r="DW42" s="50"/>
      <c r="DX42" s="50"/>
      <c r="DY42" s="50"/>
      <c r="DZ42" s="264"/>
      <c r="EA42" s="57"/>
      <c r="EB42" s="17"/>
      <c r="EC42" s="17"/>
      <c r="ED42" s="56"/>
      <c r="EE42" s="50"/>
      <c r="EF42" s="50"/>
      <c r="EG42" s="50"/>
      <c r="EH42" s="50"/>
      <c r="EI42" s="50"/>
      <c r="EJ42" s="50"/>
      <c r="EK42" s="264"/>
      <c r="EL42" s="57"/>
      <c r="EM42" s="17"/>
      <c r="EN42" s="17"/>
      <c r="EO42" s="56"/>
      <c r="EP42" s="50"/>
      <c r="EQ42" s="50"/>
      <c r="ER42" s="50"/>
      <c r="ES42" s="50"/>
      <c r="ET42" s="50"/>
      <c r="EU42" s="50"/>
      <c r="EV42" s="264"/>
      <c r="EW42" s="57"/>
      <c r="EX42" s="17"/>
      <c r="EY42" s="17"/>
      <c r="EZ42" s="56"/>
      <c r="FA42" s="50"/>
      <c r="FB42" s="50"/>
      <c r="FC42" s="50"/>
      <c r="FD42" s="50"/>
      <c r="FE42" s="50"/>
      <c r="FF42" s="50"/>
      <c r="FG42" s="264"/>
      <c r="FH42" s="57"/>
      <c r="FI42" s="17"/>
      <c r="FJ42" s="17"/>
      <c r="FK42" s="56"/>
      <c r="FL42" s="50"/>
      <c r="FM42" s="50"/>
      <c r="FN42" s="50"/>
      <c r="FO42" s="50"/>
      <c r="FP42" s="50"/>
      <c r="FQ42" s="50"/>
      <c r="FR42" s="264"/>
      <c r="FS42" s="57"/>
      <c r="FT42" s="17"/>
      <c r="FU42" s="17"/>
      <c r="FV42" s="56"/>
      <c r="FW42" s="50"/>
      <c r="FX42" s="50"/>
      <c r="FY42" s="50"/>
      <c r="FZ42" s="50"/>
      <c r="GA42" s="50"/>
      <c r="GB42" s="50"/>
      <c r="GC42" s="264"/>
      <c r="GD42" s="57"/>
      <c r="GE42" s="17"/>
      <c r="GF42" s="17"/>
      <c r="GG42" s="56"/>
      <c r="GH42" s="50"/>
      <c r="GI42" s="50"/>
      <c r="GJ42" s="50"/>
      <c r="GK42" s="50"/>
      <c r="GL42" s="50"/>
      <c r="GM42" s="50"/>
      <c r="GN42" s="264"/>
      <c r="GO42" s="57"/>
      <c r="GP42" s="17"/>
      <c r="GQ42" s="17"/>
      <c r="GR42" s="56"/>
      <c r="GS42" s="50"/>
      <c r="GT42" s="50"/>
      <c r="GU42" s="50"/>
      <c r="GV42" s="50"/>
      <c r="GW42" s="50"/>
      <c r="GX42" s="50"/>
      <c r="GY42" s="264"/>
      <c r="GZ42" s="57"/>
      <c r="HA42" s="17"/>
      <c r="HB42" s="17"/>
      <c r="HC42" s="56"/>
      <c r="HD42" s="50"/>
      <c r="HE42" s="50"/>
      <c r="HF42" s="50"/>
      <c r="HG42" s="50"/>
      <c r="HH42" s="50"/>
      <c r="HI42" s="50"/>
      <c r="HJ42" s="264"/>
      <c r="HK42" s="57"/>
      <c r="HL42" s="17"/>
      <c r="HM42" s="17"/>
      <c r="HN42" s="56"/>
      <c r="HO42" s="50"/>
      <c r="HP42" s="50"/>
      <c r="HQ42" s="50"/>
      <c r="HR42" s="50"/>
      <c r="HS42" s="50"/>
      <c r="HT42" s="50"/>
      <c r="HU42" s="264"/>
      <c r="HV42" s="57"/>
      <c r="HW42" s="17"/>
      <c r="HX42" s="17"/>
    </row>
    <row r="43" spans="1:232" ht="39.65" customHeight="1" x14ac:dyDescent="0.25">
      <c r="A43" s="140">
        <v>4</v>
      </c>
      <c r="B43" s="548" t="s">
        <v>105</v>
      </c>
      <c r="C43" s="549"/>
      <c r="D43" s="55"/>
      <c r="E43" s="55"/>
      <c r="F43" s="55"/>
      <c r="G43" s="52"/>
      <c r="H43" s="50"/>
      <c r="I43" s="264"/>
      <c r="J43" s="57"/>
      <c r="K43" s="17"/>
      <c r="L43" s="17"/>
      <c r="M43" s="56"/>
      <c r="N43" s="50"/>
      <c r="O43" s="50"/>
      <c r="P43" s="50"/>
      <c r="Q43" s="50"/>
      <c r="R43" s="50"/>
      <c r="S43" s="50"/>
      <c r="T43" s="264"/>
      <c r="U43" s="57"/>
      <c r="V43" s="17"/>
      <c r="W43" s="17"/>
      <c r="X43" s="56"/>
      <c r="Y43" s="50"/>
      <c r="Z43" s="50"/>
      <c r="AA43" s="50"/>
      <c r="AB43" s="50"/>
      <c r="AC43" s="50"/>
      <c r="AD43" s="50"/>
      <c r="AE43" s="264"/>
      <c r="AF43" s="57"/>
      <c r="AG43" s="17"/>
      <c r="AH43" s="17"/>
      <c r="AI43" s="56"/>
      <c r="AJ43" s="50"/>
      <c r="AK43" s="50"/>
      <c r="AL43" s="50"/>
      <c r="AM43" s="50"/>
      <c r="AN43" s="50"/>
      <c r="AO43" s="50"/>
      <c r="AP43" s="264"/>
      <c r="AQ43" s="57"/>
      <c r="AR43" s="17"/>
      <c r="AS43" s="17"/>
      <c r="AT43" s="56"/>
      <c r="AU43" s="50"/>
      <c r="AV43" s="50"/>
      <c r="AW43" s="50"/>
      <c r="AX43" s="50"/>
      <c r="AY43" s="50"/>
      <c r="AZ43" s="50"/>
      <c r="BA43" s="264"/>
      <c r="BB43" s="57"/>
      <c r="BC43" s="17"/>
      <c r="BD43" s="17"/>
      <c r="BE43" s="56"/>
      <c r="BF43" s="50"/>
      <c r="BG43" s="50"/>
      <c r="BH43" s="50"/>
      <c r="BI43" s="50"/>
      <c r="BJ43" s="50"/>
      <c r="BK43" s="50"/>
      <c r="BL43" s="264"/>
      <c r="BM43" s="57"/>
      <c r="BN43" s="17"/>
      <c r="BO43" s="17"/>
      <c r="BP43" s="56"/>
      <c r="BQ43" s="50"/>
      <c r="BR43" s="50"/>
      <c r="BS43" s="50"/>
      <c r="BT43" s="50"/>
      <c r="BU43" s="50"/>
      <c r="BV43" s="50"/>
      <c r="BW43" s="264"/>
      <c r="BX43" s="57"/>
      <c r="BY43" s="17"/>
      <c r="BZ43" s="17"/>
      <c r="CA43" s="56"/>
      <c r="CB43" s="50"/>
      <c r="CC43" s="50"/>
      <c r="CD43" s="50"/>
      <c r="CE43" s="50"/>
      <c r="CF43" s="50"/>
      <c r="CG43" s="50"/>
      <c r="CH43" s="264"/>
      <c r="CI43" s="57"/>
      <c r="CJ43" s="17"/>
      <c r="CK43" s="17"/>
      <c r="CL43" s="56"/>
      <c r="CM43" s="50"/>
      <c r="CN43" s="50"/>
      <c r="CO43" s="50"/>
      <c r="CP43" s="50"/>
      <c r="CQ43" s="50"/>
      <c r="CR43" s="50"/>
      <c r="CS43" s="264"/>
      <c r="CT43" s="57"/>
      <c r="CU43" s="17"/>
      <c r="CV43" s="17"/>
      <c r="CW43" s="56"/>
      <c r="CX43" s="50"/>
      <c r="CY43" s="50"/>
      <c r="CZ43" s="50"/>
      <c r="DA43" s="50"/>
      <c r="DB43" s="50"/>
      <c r="DC43" s="50"/>
      <c r="DD43" s="264"/>
      <c r="DE43" s="57"/>
      <c r="DF43" s="17"/>
      <c r="DG43" s="17"/>
      <c r="DH43" s="56"/>
      <c r="DI43" s="50"/>
      <c r="DJ43" s="50"/>
      <c r="DK43" s="50"/>
      <c r="DL43" s="50"/>
      <c r="DM43" s="50"/>
      <c r="DN43" s="50"/>
      <c r="DO43" s="264"/>
      <c r="DP43" s="57"/>
      <c r="DQ43" s="17"/>
      <c r="DR43" s="17"/>
      <c r="DS43" s="56"/>
      <c r="DT43" s="50"/>
      <c r="DU43" s="50"/>
      <c r="DV43" s="50"/>
      <c r="DW43" s="50"/>
      <c r="DX43" s="50"/>
      <c r="DY43" s="50"/>
      <c r="DZ43" s="264"/>
      <c r="EA43" s="57"/>
      <c r="EB43" s="17"/>
      <c r="EC43" s="17"/>
      <c r="ED43" s="56"/>
      <c r="EE43" s="50"/>
      <c r="EF43" s="50"/>
      <c r="EG43" s="50"/>
      <c r="EH43" s="50"/>
      <c r="EI43" s="50"/>
      <c r="EJ43" s="50"/>
      <c r="EK43" s="264"/>
      <c r="EL43" s="57"/>
      <c r="EM43" s="17"/>
      <c r="EN43" s="17"/>
      <c r="EO43" s="56"/>
      <c r="EP43" s="50"/>
      <c r="EQ43" s="50"/>
      <c r="ER43" s="50"/>
      <c r="ES43" s="50"/>
      <c r="ET43" s="50"/>
      <c r="EU43" s="50"/>
      <c r="EV43" s="264"/>
      <c r="EW43" s="57"/>
      <c r="EX43" s="17"/>
      <c r="EY43" s="17"/>
      <c r="EZ43" s="56"/>
      <c r="FA43" s="50"/>
      <c r="FB43" s="50"/>
      <c r="FC43" s="50"/>
      <c r="FD43" s="50"/>
      <c r="FE43" s="50"/>
      <c r="FF43" s="50"/>
      <c r="FG43" s="264"/>
      <c r="FH43" s="57"/>
      <c r="FI43" s="17"/>
      <c r="FJ43" s="17"/>
      <c r="FK43" s="56"/>
      <c r="FL43" s="50"/>
      <c r="FM43" s="50"/>
      <c r="FN43" s="50"/>
      <c r="FO43" s="50"/>
      <c r="FP43" s="50"/>
      <c r="FQ43" s="50"/>
      <c r="FR43" s="264"/>
      <c r="FS43" s="57"/>
      <c r="FT43" s="17"/>
      <c r="FU43" s="17"/>
      <c r="FV43" s="56"/>
      <c r="FW43" s="50"/>
      <c r="FX43" s="50"/>
      <c r="FY43" s="50"/>
      <c r="FZ43" s="50"/>
      <c r="GA43" s="50"/>
      <c r="GB43" s="50"/>
      <c r="GC43" s="264"/>
      <c r="GD43" s="57"/>
      <c r="GE43" s="17"/>
      <c r="GF43" s="17"/>
      <c r="GG43" s="56"/>
      <c r="GH43" s="50"/>
      <c r="GI43" s="50"/>
      <c r="GJ43" s="50"/>
      <c r="GK43" s="50"/>
      <c r="GL43" s="50"/>
      <c r="GM43" s="50"/>
      <c r="GN43" s="264"/>
      <c r="GO43" s="57"/>
      <c r="GP43" s="17"/>
      <c r="GQ43" s="17"/>
      <c r="GR43" s="56"/>
      <c r="GS43" s="50"/>
      <c r="GT43" s="50"/>
      <c r="GU43" s="50"/>
      <c r="GV43" s="50"/>
      <c r="GW43" s="50"/>
      <c r="GX43" s="50"/>
      <c r="GY43" s="264"/>
      <c r="GZ43" s="57"/>
      <c r="HA43" s="17"/>
      <c r="HB43" s="17"/>
      <c r="HC43" s="56"/>
      <c r="HD43" s="50"/>
      <c r="HE43" s="50"/>
      <c r="HF43" s="50"/>
      <c r="HG43" s="50"/>
      <c r="HH43" s="50"/>
      <c r="HI43" s="50"/>
      <c r="HJ43" s="264"/>
      <c r="HK43" s="57"/>
      <c r="HL43" s="17"/>
      <c r="HM43" s="17"/>
      <c r="HN43" s="56"/>
      <c r="HO43" s="50"/>
      <c r="HP43" s="50"/>
      <c r="HQ43" s="50"/>
      <c r="HR43" s="50"/>
      <c r="HS43" s="50"/>
      <c r="HT43" s="50"/>
      <c r="HU43" s="264"/>
      <c r="HV43" s="57"/>
      <c r="HW43" s="17"/>
      <c r="HX43" s="17"/>
    </row>
    <row r="44" spans="1:232" ht="30" customHeight="1" x14ac:dyDescent="0.25">
      <c r="A44" s="140">
        <v>5</v>
      </c>
      <c r="B44" s="548" t="s">
        <v>473</v>
      </c>
      <c r="C44" s="549"/>
      <c r="D44" s="55"/>
      <c r="E44" s="55"/>
      <c r="F44" s="55"/>
      <c r="G44" s="52"/>
      <c r="H44" s="50"/>
      <c r="I44" s="264"/>
      <c r="J44" s="57"/>
      <c r="K44" s="17"/>
      <c r="L44" s="17"/>
      <c r="M44" s="56"/>
      <c r="N44" s="50"/>
      <c r="O44" s="50"/>
      <c r="P44" s="50"/>
      <c r="Q44" s="50"/>
      <c r="R44" s="50"/>
      <c r="S44" s="50"/>
      <c r="T44" s="264"/>
      <c r="U44" s="57"/>
      <c r="V44" s="17"/>
      <c r="W44" s="17"/>
      <c r="X44" s="56"/>
      <c r="Y44" s="50"/>
      <c r="Z44" s="50"/>
      <c r="AA44" s="50"/>
      <c r="AB44" s="50"/>
      <c r="AC44" s="50"/>
      <c r="AD44" s="50"/>
      <c r="AE44" s="264"/>
      <c r="AF44" s="57"/>
      <c r="AG44" s="17"/>
      <c r="AH44" s="17"/>
      <c r="AI44" s="56"/>
      <c r="AJ44" s="50"/>
      <c r="AK44" s="50"/>
      <c r="AL44" s="50"/>
      <c r="AM44" s="50"/>
      <c r="AN44" s="50"/>
      <c r="AO44" s="50"/>
      <c r="AP44" s="264"/>
      <c r="AQ44" s="57"/>
      <c r="AR44" s="17"/>
      <c r="AS44" s="17"/>
      <c r="AT44" s="56"/>
      <c r="AU44" s="50"/>
      <c r="AV44" s="50"/>
      <c r="AW44" s="50"/>
      <c r="AX44" s="50"/>
      <c r="AY44" s="50"/>
      <c r="AZ44" s="50"/>
      <c r="BA44" s="264"/>
      <c r="BB44" s="57"/>
      <c r="BC44" s="17"/>
      <c r="BD44" s="17"/>
      <c r="BE44" s="56"/>
      <c r="BF44" s="50"/>
      <c r="BG44" s="50"/>
      <c r="BH44" s="50"/>
      <c r="BI44" s="50"/>
      <c r="BJ44" s="50"/>
      <c r="BK44" s="50"/>
      <c r="BL44" s="264"/>
      <c r="BM44" s="57"/>
      <c r="BN44" s="17"/>
      <c r="BO44" s="17"/>
      <c r="BP44" s="56"/>
      <c r="BQ44" s="50"/>
      <c r="BR44" s="50"/>
      <c r="BS44" s="50"/>
      <c r="BT44" s="50"/>
      <c r="BU44" s="50"/>
      <c r="BV44" s="50"/>
      <c r="BW44" s="264"/>
      <c r="BX44" s="57"/>
      <c r="BY44" s="17"/>
      <c r="BZ44" s="17"/>
      <c r="CA44" s="56"/>
      <c r="CB44" s="50"/>
      <c r="CC44" s="50"/>
      <c r="CD44" s="50"/>
      <c r="CE44" s="50"/>
      <c r="CF44" s="50"/>
      <c r="CG44" s="50"/>
      <c r="CH44" s="264"/>
      <c r="CI44" s="57"/>
      <c r="CJ44" s="17"/>
      <c r="CK44" s="17"/>
      <c r="CL44" s="56"/>
      <c r="CM44" s="50"/>
      <c r="CN44" s="50"/>
      <c r="CO44" s="50"/>
      <c r="CP44" s="50"/>
      <c r="CQ44" s="50"/>
      <c r="CR44" s="50"/>
      <c r="CS44" s="264"/>
      <c r="CT44" s="57"/>
      <c r="CU44" s="17"/>
      <c r="CV44" s="17"/>
      <c r="CW44" s="56"/>
      <c r="CX44" s="50"/>
      <c r="CY44" s="50"/>
      <c r="CZ44" s="50"/>
      <c r="DA44" s="50"/>
      <c r="DB44" s="50"/>
      <c r="DC44" s="50"/>
      <c r="DD44" s="264"/>
      <c r="DE44" s="57"/>
      <c r="DF44" s="17"/>
      <c r="DG44" s="17"/>
      <c r="DH44" s="56"/>
      <c r="DI44" s="50"/>
      <c r="DJ44" s="50"/>
      <c r="DK44" s="50"/>
      <c r="DL44" s="50"/>
      <c r="DM44" s="50"/>
      <c r="DN44" s="50"/>
      <c r="DO44" s="264"/>
      <c r="DP44" s="57"/>
      <c r="DQ44" s="17"/>
      <c r="DR44" s="17"/>
      <c r="DS44" s="56"/>
      <c r="DT44" s="50"/>
      <c r="DU44" s="50"/>
      <c r="DV44" s="50"/>
      <c r="DW44" s="50"/>
      <c r="DX44" s="50"/>
      <c r="DY44" s="50"/>
      <c r="DZ44" s="264"/>
      <c r="EA44" s="57"/>
      <c r="EB44" s="17"/>
      <c r="EC44" s="17"/>
      <c r="ED44" s="56"/>
      <c r="EE44" s="50"/>
      <c r="EF44" s="50"/>
      <c r="EG44" s="50"/>
      <c r="EH44" s="50"/>
      <c r="EI44" s="50"/>
      <c r="EJ44" s="50"/>
      <c r="EK44" s="264"/>
      <c r="EL44" s="57"/>
      <c r="EM44" s="17"/>
      <c r="EN44" s="17"/>
      <c r="EO44" s="56"/>
      <c r="EP44" s="50"/>
      <c r="EQ44" s="50"/>
      <c r="ER44" s="50"/>
      <c r="ES44" s="50"/>
      <c r="ET44" s="50"/>
      <c r="EU44" s="50"/>
      <c r="EV44" s="264"/>
      <c r="EW44" s="57"/>
      <c r="EX44" s="17"/>
      <c r="EY44" s="17"/>
      <c r="EZ44" s="56"/>
      <c r="FA44" s="50"/>
      <c r="FB44" s="50"/>
      <c r="FC44" s="50"/>
      <c r="FD44" s="50"/>
      <c r="FE44" s="50"/>
      <c r="FF44" s="50"/>
      <c r="FG44" s="264"/>
      <c r="FH44" s="57"/>
      <c r="FI44" s="17"/>
      <c r="FJ44" s="17"/>
      <c r="FK44" s="56"/>
      <c r="FL44" s="50"/>
      <c r="FM44" s="50"/>
      <c r="FN44" s="50"/>
      <c r="FO44" s="50"/>
      <c r="FP44" s="50"/>
      <c r="FQ44" s="50"/>
      <c r="FR44" s="264"/>
      <c r="FS44" s="57"/>
      <c r="FT44" s="17"/>
      <c r="FU44" s="17"/>
      <c r="FV44" s="56"/>
      <c r="FW44" s="50"/>
      <c r="FX44" s="50"/>
      <c r="FY44" s="50"/>
      <c r="FZ44" s="50"/>
      <c r="GA44" s="50"/>
      <c r="GB44" s="50"/>
      <c r="GC44" s="264"/>
      <c r="GD44" s="57"/>
      <c r="GE44" s="17"/>
      <c r="GF44" s="17"/>
      <c r="GG44" s="56"/>
      <c r="GH44" s="50"/>
      <c r="GI44" s="50"/>
      <c r="GJ44" s="50"/>
      <c r="GK44" s="50"/>
      <c r="GL44" s="50"/>
      <c r="GM44" s="50"/>
      <c r="GN44" s="264"/>
      <c r="GO44" s="57"/>
      <c r="GP44" s="17"/>
      <c r="GQ44" s="17"/>
      <c r="GR44" s="56"/>
      <c r="GS44" s="50"/>
      <c r="GT44" s="50"/>
      <c r="GU44" s="50"/>
      <c r="GV44" s="50"/>
      <c r="GW44" s="50"/>
      <c r="GX44" s="50"/>
      <c r="GY44" s="264"/>
      <c r="GZ44" s="57"/>
      <c r="HA44" s="17"/>
      <c r="HB44" s="17"/>
      <c r="HC44" s="56"/>
      <c r="HD44" s="50"/>
      <c r="HE44" s="50"/>
      <c r="HF44" s="50"/>
      <c r="HG44" s="50"/>
      <c r="HH44" s="50"/>
      <c r="HI44" s="50"/>
      <c r="HJ44" s="264"/>
      <c r="HK44" s="57"/>
      <c r="HL44" s="17"/>
      <c r="HM44" s="17"/>
      <c r="HN44" s="56"/>
      <c r="HO44" s="50"/>
      <c r="HP44" s="50"/>
      <c r="HQ44" s="50"/>
      <c r="HR44" s="50"/>
      <c r="HS44" s="50"/>
      <c r="HT44" s="50"/>
      <c r="HU44" s="264"/>
      <c r="HV44" s="57"/>
      <c r="HW44" s="17"/>
      <c r="HX44" s="17"/>
    </row>
    <row r="45" spans="1:232" ht="12.5" x14ac:dyDescent="0.25">
      <c r="A45" s="53"/>
      <c r="B45" s="54"/>
      <c r="C45" s="213"/>
      <c r="D45" s="55"/>
      <c r="E45" s="55"/>
      <c r="F45" s="55"/>
      <c r="G45" s="52"/>
      <c r="H45" s="50"/>
      <c r="I45" s="264"/>
      <c r="J45" s="57"/>
      <c r="K45" s="17"/>
      <c r="L45" s="17"/>
      <c r="M45" s="56"/>
      <c r="N45" s="50"/>
      <c r="O45" s="50"/>
      <c r="P45" s="50"/>
      <c r="Q45" s="50"/>
      <c r="R45" s="50"/>
      <c r="S45" s="50"/>
      <c r="T45" s="264"/>
      <c r="U45" s="57"/>
      <c r="V45" s="17"/>
      <c r="W45" s="17"/>
      <c r="X45" s="56"/>
      <c r="Y45" s="50"/>
      <c r="Z45" s="50"/>
      <c r="AA45" s="50"/>
      <c r="AB45" s="50"/>
      <c r="AC45" s="50"/>
      <c r="AD45" s="50"/>
      <c r="AE45" s="264"/>
      <c r="AF45" s="57"/>
      <c r="AG45" s="17"/>
      <c r="AH45" s="17"/>
      <c r="AI45" s="56"/>
      <c r="AJ45" s="50"/>
      <c r="AK45" s="50"/>
      <c r="AL45" s="50"/>
      <c r="AM45" s="50"/>
      <c r="AN45" s="50"/>
      <c r="AO45" s="50"/>
      <c r="AP45" s="264"/>
      <c r="AQ45" s="57"/>
      <c r="AR45" s="17"/>
      <c r="AS45" s="17"/>
      <c r="AT45" s="56"/>
      <c r="AU45" s="50"/>
      <c r="AV45" s="50"/>
      <c r="AW45" s="50"/>
      <c r="AX45" s="50"/>
      <c r="AY45" s="50"/>
      <c r="AZ45" s="50"/>
      <c r="BA45" s="264"/>
      <c r="BB45" s="57"/>
      <c r="BC45" s="17"/>
      <c r="BD45" s="17"/>
      <c r="BE45" s="56"/>
      <c r="BF45" s="50"/>
      <c r="BG45" s="50"/>
      <c r="BH45" s="50"/>
      <c r="BI45" s="50"/>
      <c r="BJ45" s="50"/>
      <c r="BK45" s="50"/>
      <c r="BL45" s="264"/>
      <c r="BM45" s="57"/>
      <c r="BN45" s="17"/>
      <c r="BO45" s="17"/>
      <c r="BP45" s="56"/>
      <c r="BQ45" s="50"/>
      <c r="BR45" s="50"/>
      <c r="BS45" s="50"/>
      <c r="BT45" s="50"/>
      <c r="BU45" s="50"/>
      <c r="BV45" s="50"/>
      <c r="BW45" s="264"/>
      <c r="BX45" s="57"/>
      <c r="BY45" s="17"/>
      <c r="BZ45" s="17"/>
      <c r="CA45" s="56"/>
      <c r="CB45" s="50"/>
      <c r="CC45" s="50"/>
      <c r="CD45" s="50"/>
      <c r="CE45" s="50"/>
      <c r="CF45" s="50"/>
      <c r="CG45" s="50"/>
      <c r="CH45" s="264"/>
      <c r="CI45" s="57"/>
      <c r="CJ45" s="17"/>
      <c r="CK45" s="17"/>
      <c r="CL45" s="56"/>
      <c r="CM45" s="50"/>
      <c r="CN45" s="50"/>
      <c r="CO45" s="50"/>
      <c r="CP45" s="50"/>
      <c r="CQ45" s="50"/>
      <c r="CR45" s="50"/>
      <c r="CS45" s="264"/>
      <c r="CT45" s="57"/>
      <c r="CU45" s="17"/>
      <c r="CV45" s="17"/>
      <c r="CW45" s="56"/>
      <c r="CX45" s="50"/>
      <c r="CY45" s="50"/>
      <c r="CZ45" s="50"/>
      <c r="DA45" s="50"/>
      <c r="DB45" s="50"/>
      <c r="DC45" s="50"/>
      <c r="DD45" s="264"/>
      <c r="DE45" s="57"/>
      <c r="DF45" s="17"/>
      <c r="DG45" s="17"/>
      <c r="DH45" s="56"/>
      <c r="DI45" s="50"/>
      <c r="DJ45" s="50"/>
      <c r="DK45" s="50"/>
      <c r="DL45" s="50"/>
      <c r="DM45" s="50"/>
      <c r="DN45" s="50"/>
      <c r="DO45" s="264"/>
      <c r="DP45" s="57"/>
      <c r="DQ45" s="17"/>
      <c r="DR45" s="17"/>
      <c r="DS45" s="56"/>
      <c r="DT45" s="50"/>
      <c r="DU45" s="50"/>
      <c r="DV45" s="50"/>
      <c r="DW45" s="50"/>
      <c r="DX45" s="50"/>
      <c r="DY45" s="50"/>
      <c r="DZ45" s="264"/>
      <c r="EA45" s="57"/>
      <c r="EB45" s="17"/>
      <c r="EC45" s="17"/>
      <c r="ED45" s="56"/>
      <c r="EE45" s="50"/>
      <c r="EF45" s="50"/>
      <c r="EG45" s="50"/>
      <c r="EH45" s="50"/>
      <c r="EI45" s="50"/>
      <c r="EJ45" s="50"/>
      <c r="EK45" s="264"/>
      <c r="EL45" s="57"/>
      <c r="EM45" s="17"/>
      <c r="EN45" s="17"/>
      <c r="EO45" s="56"/>
      <c r="EP45" s="50"/>
      <c r="EQ45" s="50"/>
      <c r="ER45" s="50"/>
      <c r="ES45" s="50"/>
      <c r="ET45" s="50"/>
      <c r="EU45" s="50"/>
      <c r="EV45" s="264"/>
      <c r="EW45" s="57"/>
      <c r="EX45" s="17"/>
      <c r="EY45" s="17"/>
      <c r="EZ45" s="56"/>
      <c r="FA45" s="50"/>
      <c r="FB45" s="50"/>
      <c r="FC45" s="50"/>
      <c r="FD45" s="50"/>
      <c r="FE45" s="50"/>
      <c r="FF45" s="50"/>
      <c r="FG45" s="264"/>
      <c r="FH45" s="57"/>
      <c r="FI45" s="17"/>
      <c r="FJ45" s="17"/>
      <c r="FK45" s="56"/>
      <c r="FL45" s="50"/>
      <c r="FM45" s="50"/>
      <c r="FN45" s="50"/>
      <c r="FO45" s="50"/>
      <c r="FP45" s="50"/>
      <c r="FQ45" s="50"/>
      <c r="FR45" s="264"/>
      <c r="FS45" s="57"/>
      <c r="FT45" s="17"/>
      <c r="FU45" s="17"/>
      <c r="FV45" s="56"/>
      <c r="FW45" s="50"/>
      <c r="FX45" s="50"/>
      <c r="FY45" s="50"/>
      <c r="FZ45" s="50"/>
      <c r="GA45" s="50"/>
      <c r="GB45" s="50"/>
      <c r="GC45" s="264"/>
      <c r="GD45" s="57"/>
      <c r="GE45" s="17"/>
      <c r="GF45" s="17"/>
      <c r="GG45" s="56"/>
      <c r="GH45" s="50"/>
      <c r="GI45" s="50"/>
      <c r="GJ45" s="50"/>
      <c r="GK45" s="50"/>
      <c r="GL45" s="50"/>
      <c r="GM45" s="50"/>
      <c r="GN45" s="264"/>
      <c r="GO45" s="57"/>
      <c r="GP45" s="17"/>
      <c r="GQ45" s="17"/>
      <c r="GR45" s="56"/>
      <c r="GS45" s="50"/>
      <c r="GT45" s="50"/>
      <c r="GU45" s="50"/>
      <c r="GV45" s="50"/>
      <c r="GW45" s="50"/>
      <c r="GX45" s="50"/>
      <c r="GY45" s="264"/>
      <c r="GZ45" s="57"/>
      <c r="HA45" s="17"/>
      <c r="HB45" s="17"/>
      <c r="HC45" s="56"/>
      <c r="HD45" s="50"/>
      <c r="HE45" s="50"/>
      <c r="HF45" s="50"/>
      <c r="HG45" s="50"/>
      <c r="HH45" s="50"/>
      <c r="HI45" s="50"/>
      <c r="HJ45" s="264"/>
      <c r="HK45" s="57"/>
      <c r="HL45" s="17"/>
      <c r="HM45" s="17"/>
      <c r="HN45" s="56"/>
      <c r="HO45" s="50"/>
      <c r="HP45" s="50"/>
      <c r="HQ45" s="50"/>
      <c r="HR45" s="50"/>
      <c r="HS45" s="50"/>
      <c r="HT45" s="50"/>
      <c r="HU45" s="264"/>
      <c r="HV45" s="57"/>
      <c r="HW45" s="17"/>
      <c r="HX45" s="17"/>
    </row>
    <row r="46" spans="1:232" ht="12.5" x14ac:dyDescent="0.25">
      <c r="A46" s="53"/>
      <c r="B46" s="54"/>
      <c r="C46" s="214"/>
      <c r="D46" s="55"/>
      <c r="E46" s="55"/>
      <c r="F46" s="55"/>
      <c r="G46" s="52"/>
      <c r="H46" s="50"/>
      <c r="I46" s="264"/>
      <c r="J46" s="57"/>
      <c r="K46" s="17"/>
      <c r="L46" s="17"/>
      <c r="M46" s="56"/>
      <c r="N46" s="50"/>
      <c r="O46" s="50"/>
      <c r="P46" s="50"/>
      <c r="Q46" s="50"/>
      <c r="R46" s="50"/>
      <c r="S46" s="50"/>
      <c r="T46" s="264"/>
      <c r="U46" s="57"/>
      <c r="V46" s="17"/>
      <c r="W46" s="17"/>
      <c r="X46" s="56"/>
      <c r="Y46" s="50"/>
      <c r="Z46" s="50"/>
      <c r="AA46" s="50"/>
      <c r="AB46" s="50"/>
      <c r="AC46" s="50"/>
      <c r="AD46" s="50"/>
      <c r="AE46" s="264"/>
      <c r="AF46" s="57"/>
      <c r="AG46" s="17"/>
      <c r="AH46" s="17"/>
      <c r="AI46" s="56"/>
      <c r="AJ46" s="50"/>
      <c r="AK46" s="50"/>
      <c r="AL46" s="50"/>
      <c r="AM46" s="50"/>
      <c r="AN46" s="50"/>
      <c r="AO46" s="50"/>
      <c r="AP46" s="264"/>
      <c r="AQ46" s="57"/>
      <c r="AR46" s="17"/>
      <c r="AS46" s="17"/>
      <c r="AT46" s="56"/>
      <c r="AU46" s="50"/>
      <c r="AV46" s="50"/>
      <c r="AW46" s="50"/>
      <c r="AX46" s="50"/>
      <c r="AY46" s="50"/>
      <c r="AZ46" s="50"/>
      <c r="BA46" s="264"/>
      <c r="BB46" s="57"/>
      <c r="BC46" s="17"/>
      <c r="BD46" s="17"/>
      <c r="BE46" s="56"/>
      <c r="BF46" s="50"/>
      <c r="BG46" s="50"/>
      <c r="BH46" s="50"/>
      <c r="BI46" s="50"/>
      <c r="BJ46" s="50"/>
      <c r="BK46" s="50"/>
      <c r="BL46" s="264"/>
      <c r="BM46" s="57"/>
      <c r="BN46" s="17"/>
      <c r="BO46" s="17"/>
      <c r="BP46" s="56"/>
      <c r="BQ46" s="50"/>
      <c r="BR46" s="50"/>
      <c r="BS46" s="50"/>
      <c r="BT46" s="50"/>
      <c r="BU46" s="50"/>
      <c r="BV46" s="50"/>
      <c r="BW46" s="264"/>
      <c r="BX46" s="57"/>
      <c r="BY46" s="17"/>
      <c r="BZ46" s="17"/>
      <c r="CA46" s="56"/>
      <c r="CB46" s="50"/>
      <c r="CC46" s="50"/>
      <c r="CD46" s="50"/>
      <c r="CE46" s="50"/>
      <c r="CF46" s="50"/>
      <c r="CG46" s="50"/>
      <c r="CH46" s="264"/>
      <c r="CI46" s="57"/>
      <c r="CJ46" s="17"/>
      <c r="CK46" s="17"/>
      <c r="CL46" s="56"/>
      <c r="CM46" s="50"/>
      <c r="CN46" s="50"/>
      <c r="CO46" s="50"/>
      <c r="CP46" s="50"/>
      <c r="CQ46" s="50"/>
      <c r="CR46" s="50"/>
      <c r="CS46" s="264"/>
      <c r="CT46" s="57"/>
      <c r="CU46" s="17"/>
      <c r="CV46" s="17"/>
      <c r="CW46" s="56"/>
      <c r="CX46" s="50"/>
      <c r="CY46" s="50"/>
      <c r="CZ46" s="50"/>
      <c r="DA46" s="50"/>
      <c r="DB46" s="50"/>
      <c r="DC46" s="50"/>
      <c r="DD46" s="264"/>
      <c r="DE46" s="57"/>
      <c r="DF46" s="17"/>
      <c r="DG46" s="17"/>
      <c r="DH46" s="56"/>
      <c r="DI46" s="50"/>
      <c r="DJ46" s="50"/>
      <c r="DK46" s="50"/>
      <c r="DL46" s="50"/>
      <c r="DM46" s="50"/>
      <c r="DN46" s="50"/>
      <c r="DO46" s="264"/>
      <c r="DP46" s="57"/>
      <c r="DQ46" s="17"/>
      <c r="DR46" s="17"/>
      <c r="DS46" s="56"/>
      <c r="DT46" s="50"/>
      <c r="DU46" s="50"/>
      <c r="DV46" s="50"/>
      <c r="DW46" s="50"/>
      <c r="DX46" s="50"/>
      <c r="DY46" s="50"/>
      <c r="DZ46" s="264"/>
      <c r="EA46" s="57"/>
      <c r="EB46" s="17"/>
      <c r="EC46" s="17"/>
      <c r="ED46" s="56"/>
      <c r="EE46" s="50"/>
      <c r="EF46" s="50"/>
      <c r="EG46" s="50"/>
      <c r="EH46" s="50"/>
      <c r="EI46" s="50"/>
      <c r="EJ46" s="50"/>
      <c r="EK46" s="264"/>
      <c r="EL46" s="57"/>
      <c r="EM46" s="17"/>
      <c r="EN46" s="17"/>
      <c r="EO46" s="56"/>
      <c r="EP46" s="50"/>
      <c r="EQ46" s="50"/>
      <c r="ER46" s="50"/>
      <c r="ES46" s="50"/>
      <c r="ET46" s="50"/>
      <c r="EU46" s="50"/>
      <c r="EV46" s="264"/>
      <c r="EW46" s="57"/>
      <c r="EX46" s="17"/>
      <c r="EY46" s="17"/>
      <c r="EZ46" s="56"/>
      <c r="FA46" s="50"/>
      <c r="FB46" s="50"/>
      <c r="FC46" s="50"/>
      <c r="FD46" s="50"/>
      <c r="FE46" s="50"/>
      <c r="FF46" s="50"/>
      <c r="FG46" s="264"/>
      <c r="FH46" s="57"/>
      <c r="FI46" s="17"/>
      <c r="FJ46" s="17"/>
      <c r="FK46" s="56"/>
      <c r="FL46" s="50"/>
      <c r="FM46" s="50"/>
      <c r="FN46" s="50"/>
      <c r="FO46" s="50"/>
      <c r="FP46" s="50"/>
      <c r="FQ46" s="50"/>
      <c r="FR46" s="264"/>
      <c r="FS46" s="57"/>
      <c r="FT46" s="17"/>
      <c r="FU46" s="17"/>
      <c r="FV46" s="56"/>
      <c r="FW46" s="50"/>
      <c r="FX46" s="50"/>
      <c r="FY46" s="50"/>
      <c r="FZ46" s="50"/>
      <c r="GA46" s="50"/>
      <c r="GB46" s="50"/>
      <c r="GC46" s="264"/>
      <c r="GD46" s="57"/>
      <c r="GE46" s="17"/>
      <c r="GF46" s="17"/>
      <c r="GG46" s="56"/>
      <c r="GH46" s="50"/>
      <c r="GI46" s="50"/>
      <c r="GJ46" s="50"/>
      <c r="GK46" s="50"/>
      <c r="GL46" s="50"/>
      <c r="GM46" s="50"/>
      <c r="GN46" s="264"/>
      <c r="GO46" s="57"/>
      <c r="GP46" s="17"/>
      <c r="GQ46" s="17"/>
      <c r="GR46" s="56"/>
      <c r="GS46" s="50"/>
      <c r="GT46" s="50"/>
      <c r="GU46" s="50"/>
      <c r="GV46" s="50"/>
      <c r="GW46" s="50"/>
      <c r="GX46" s="50"/>
      <c r="GY46" s="264"/>
      <c r="GZ46" s="57"/>
      <c r="HA46" s="17"/>
      <c r="HB46" s="17"/>
      <c r="HC46" s="56"/>
      <c r="HD46" s="50"/>
      <c r="HE46" s="50"/>
      <c r="HF46" s="50"/>
      <c r="HG46" s="50"/>
      <c r="HH46" s="50"/>
      <c r="HI46" s="50"/>
      <c r="HJ46" s="264"/>
      <c r="HK46" s="57"/>
      <c r="HL46" s="17"/>
      <c r="HM46" s="17"/>
      <c r="HN46" s="56"/>
      <c r="HO46" s="50"/>
      <c r="HP46" s="50"/>
      <c r="HQ46" s="50"/>
      <c r="HR46" s="50"/>
      <c r="HS46" s="50"/>
      <c r="HT46" s="50"/>
      <c r="HU46" s="264"/>
      <c r="HV46" s="57"/>
      <c r="HW46" s="17"/>
      <c r="HX46" s="17"/>
    </row>
    <row r="47" spans="1:232" ht="12.5" x14ac:dyDescent="0.25">
      <c r="A47" s="53"/>
      <c r="B47" s="54"/>
      <c r="C47" s="211"/>
      <c r="D47" s="55"/>
      <c r="E47" s="55"/>
      <c r="F47" s="55"/>
      <c r="G47" s="52"/>
      <c r="H47" s="50"/>
      <c r="I47" s="264"/>
      <c r="J47" s="57"/>
      <c r="K47" s="17"/>
      <c r="L47" s="17"/>
      <c r="M47" s="56"/>
      <c r="N47" s="50"/>
      <c r="O47" s="50"/>
      <c r="P47" s="50"/>
      <c r="Q47" s="50"/>
      <c r="R47" s="50"/>
      <c r="S47" s="50"/>
      <c r="T47" s="264"/>
      <c r="U47" s="57"/>
      <c r="V47" s="17"/>
      <c r="W47" s="17"/>
      <c r="X47" s="56"/>
      <c r="Y47" s="50"/>
      <c r="Z47" s="50"/>
      <c r="AA47" s="50"/>
      <c r="AB47" s="50"/>
      <c r="AC47" s="50"/>
      <c r="AD47" s="50"/>
      <c r="AE47" s="264"/>
      <c r="AF47" s="57"/>
      <c r="AG47" s="17"/>
      <c r="AH47" s="17"/>
      <c r="AI47" s="56"/>
      <c r="AJ47" s="50"/>
      <c r="AK47" s="50"/>
      <c r="AL47" s="50"/>
      <c r="AM47" s="50"/>
      <c r="AN47" s="50"/>
      <c r="AO47" s="50"/>
      <c r="AP47" s="264"/>
      <c r="AQ47" s="57"/>
      <c r="AR47" s="17"/>
      <c r="AS47" s="17"/>
      <c r="AT47" s="56"/>
      <c r="AU47" s="50"/>
      <c r="AV47" s="50"/>
      <c r="AW47" s="50"/>
      <c r="AX47" s="50"/>
      <c r="AY47" s="50"/>
      <c r="AZ47" s="50"/>
      <c r="BA47" s="264"/>
      <c r="BB47" s="57"/>
      <c r="BC47" s="17"/>
      <c r="BD47" s="17"/>
      <c r="BE47" s="56"/>
      <c r="BF47" s="50"/>
      <c r="BG47" s="50"/>
      <c r="BH47" s="50"/>
      <c r="BI47" s="50"/>
      <c r="BJ47" s="50"/>
      <c r="BK47" s="50"/>
      <c r="BL47" s="264"/>
      <c r="BM47" s="57"/>
      <c r="BN47" s="17"/>
      <c r="BO47" s="17"/>
      <c r="BP47" s="56"/>
      <c r="BQ47" s="50"/>
      <c r="BR47" s="50"/>
      <c r="BS47" s="50"/>
      <c r="BT47" s="50"/>
      <c r="BU47" s="50"/>
      <c r="BV47" s="50"/>
      <c r="BW47" s="264"/>
      <c r="BX47" s="57"/>
      <c r="BY47" s="17"/>
      <c r="BZ47" s="17"/>
      <c r="CA47" s="56"/>
      <c r="CB47" s="50"/>
      <c r="CC47" s="50"/>
      <c r="CD47" s="50"/>
      <c r="CE47" s="50"/>
      <c r="CF47" s="50"/>
      <c r="CG47" s="50"/>
      <c r="CH47" s="264"/>
      <c r="CI47" s="57"/>
      <c r="CJ47" s="17"/>
      <c r="CK47" s="17"/>
      <c r="CL47" s="56"/>
      <c r="CM47" s="50"/>
      <c r="CN47" s="50"/>
      <c r="CO47" s="50"/>
      <c r="CP47" s="50"/>
      <c r="CQ47" s="50"/>
      <c r="CR47" s="50"/>
      <c r="CS47" s="264"/>
      <c r="CT47" s="57"/>
      <c r="CU47" s="17"/>
      <c r="CV47" s="17"/>
      <c r="CW47" s="56"/>
      <c r="CX47" s="50"/>
      <c r="CY47" s="50"/>
      <c r="CZ47" s="50"/>
      <c r="DA47" s="50"/>
      <c r="DB47" s="50"/>
      <c r="DC47" s="50"/>
      <c r="DD47" s="264"/>
      <c r="DE47" s="57"/>
      <c r="DF47" s="17"/>
      <c r="DG47" s="17"/>
      <c r="DH47" s="56"/>
      <c r="DI47" s="50"/>
      <c r="DJ47" s="50"/>
      <c r="DK47" s="50"/>
      <c r="DL47" s="50"/>
      <c r="DM47" s="50"/>
      <c r="DN47" s="50"/>
      <c r="DO47" s="264"/>
      <c r="DP47" s="57"/>
      <c r="DQ47" s="17"/>
      <c r="DR47" s="17"/>
      <c r="DS47" s="56"/>
      <c r="DT47" s="50"/>
      <c r="DU47" s="50"/>
      <c r="DV47" s="50"/>
      <c r="DW47" s="50"/>
      <c r="DX47" s="50"/>
      <c r="DY47" s="50"/>
      <c r="DZ47" s="264"/>
      <c r="EA47" s="57"/>
      <c r="EB47" s="17"/>
      <c r="EC47" s="17"/>
      <c r="ED47" s="56"/>
      <c r="EE47" s="50"/>
      <c r="EF47" s="50"/>
      <c r="EG47" s="50"/>
      <c r="EH47" s="50"/>
      <c r="EI47" s="50"/>
      <c r="EJ47" s="50"/>
      <c r="EK47" s="264"/>
      <c r="EL47" s="57"/>
      <c r="EM47" s="17"/>
      <c r="EN47" s="17"/>
      <c r="EO47" s="56"/>
      <c r="EP47" s="50"/>
      <c r="EQ47" s="50"/>
      <c r="ER47" s="50"/>
      <c r="ES47" s="50"/>
      <c r="ET47" s="50"/>
      <c r="EU47" s="50"/>
      <c r="EV47" s="264"/>
      <c r="EW47" s="57"/>
      <c r="EX47" s="17"/>
      <c r="EY47" s="17"/>
      <c r="EZ47" s="56"/>
      <c r="FA47" s="50"/>
      <c r="FB47" s="50"/>
      <c r="FC47" s="50"/>
      <c r="FD47" s="50"/>
      <c r="FE47" s="50"/>
      <c r="FF47" s="50"/>
      <c r="FG47" s="264"/>
      <c r="FH47" s="57"/>
      <c r="FI47" s="17"/>
      <c r="FJ47" s="17"/>
      <c r="FK47" s="56"/>
      <c r="FL47" s="50"/>
      <c r="FM47" s="50"/>
      <c r="FN47" s="50"/>
      <c r="FO47" s="50"/>
      <c r="FP47" s="50"/>
      <c r="FQ47" s="50"/>
      <c r="FR47" s="264"/>
      <c r="FS47" s="57"/>
      <c r="FT47" s="17"/>
      <c r="FU47" s="17"/>
      <c r="FV47" s="56"/>
      <c r="FW47" s="50"/>
      <c r="FX47" s="50"/>
      <c r="FY47" s="50"/>
      <c r="FZ47" s="50"/>
      <c r="GA47" s="50"/>
      <c r="GB47" s="50"/>
      <c r="GC47" s="264"/>
      <c r="GD47" s="57"/>
      <c r="GE47" s="17"/>
      <c r="GF47" s="17"/>
      <c r="GG47" s="56"/>
      <c r="GH47" s="50"/>
      <c r="GI47" s="50"/>
      <c r="GJ47" s="50"/>
      <c r="GK47" s="50"/>
      <c r="GL47" s="50"/>
      <c r="GM47" s="50"/>
      <c r="GN47" s="264"/>
      <c r="GO47" s="57"/>
      <c r="GP47" s="17"/>
      <c r="GQ47" s="17"/>
      <c r="GR47" s="56"/>
      <c r="GS47" s="50"/>
      <c r="GT47" s="50"/>
      <c r="GU47" s="50"/>
      <c r="GV47" s="50"/>
      <c r="GW47" s="50"/>
      <c r="GX47" s="50"/>
      <c r="GY47" s="264"/>
      <c r="GZ47" s="57"/>
      <c r="HA47" s="17"/>
      <c r="HB47" s="17"/>
      <c r="HC47" s="56"/>
      <c r="HD47" s="50"/>
      <c r="HE47" s="50"/>
      <c r="HF47" s="50"/>
      <c r="HG47" s="50"/>
      <c r="HH47" s="50"/>
      <c r="HI47" s="50"/>
      <c r="HJ47" s="264"/>
      <c r="HK47" s="57"/>
      <c r="HL47" s="17"/>
      <c r="HM47" s="17"/>
      <c r="HN47" s="56"/>
      <c r="HO47" s="50"/>
      <c r="HP47" s="50"/>
      <c r="HQ47" s="50"/>
      <c r="HR47" s="50"/>
      <c r="HS47" s="50"/>
      <c r="HT47" s="50"/>
      <c r="HU47" s="264"/>
      <c r="HV47" s="57"/>
      <c r="HW47" s="17"/>
      <c r="HX47" s="17"/>
    </row>
    <row r="48" spans="1:232" ht="12.5" x14ac:dyDescent="0.25">
      <c r="A48" s="53"/>
      <c r="B48" s="54"/>
      <c r="C48" s="211"/>
      <c r="D48" s="55"/>
      <c r="E48" s="55"/>
      <c r="F48" s="55"/>
      <c r="G48" s="52"/>
      <c r="H48" s="50"/>
      <c r="I48" s="264"/>
      <c r="J48" s="57"/>
      <c r="K48" s="17"/>
      <c r="L48" s="17"/>
      <c r="M48" s="56"/>
      <c r="N48" s="50"/>
      <c r="O48" s="50"/>
      <c r="P48" s="50"/>
      <c r="Q48" s="50"/>
      <c r="R48" s="50"/>
      <c r="S48" s="50"/>
      <c r="T48" s="264"/>
      <c r="U48" s="57"/>
      <c r="V48" s="17"/>
      <c r="W48" s="17"/>
      <c r="X48" s="56"/>
      <c r="Y48" s="50"/>
      <c r="Z48" s="50"/>
      <c r="AA48" s="50"/>
      <c r="AB48" s="50"/>
      <c r="AC48" s="50"/>
      <c r="AD48" s="50"/>
      <c r="AE48" s="264"/>
      <c r="AF48" s="57"/>
      <c r="AG48" s="17"/>
      <c r="AH48" s="17"/>
      <c r="AI48" s="56"/>
      <c r="AJ48" s="50"/>
      <c r="AK48" s="50"/>
      <c r="AL48" s="50"/>
      <c r="AM48" s="50"/>
      <c r="AN48" s="50"/>
      <c r="AO48" s="50"/>
      <c r="AP48" s="264"/>
      <c r="AQ48" s="57"/>
      <c r="AR48" s="17"/>
      <c r="AS48" s="17"/>
      <c r="AT48" s="56"/>
      <c r="AU48" s="50"/>
      <c r="AV48" s="50"/>
      <c r="AW48" s="50"/>
      <c r="AX48" s="50"/>
      <c r="AY48" s="50"/>
      <c r="AZ48" s="50"/>
      <c r="BA48" s="264"/>
      <c r="BB48" s="57"/>
      <c r="BC48" s="17"/>
      <c r="BD48" s="17"/>
      <c r="BE48" s="56"/>
      <c r="BF48" s="50"/>
      <c r="BG48" s="50"/>
      <c r="BH48" s="50"/>
      <c r="BI48" s="50"/>
      <c r="BJ48" s="50"/>
      <c r="BK48" s="50"/>
      <c r="BL48" s="264"/>
      <c r="BM48" s="57"/>
      <c r="BN48" s="17"/>
      <c r="BO48" s="17"/>
      <c r="BP48" s="56"/>
      <c r="BQ48" s="50"/>
      <c r="BR48" s="50"/>
      <c r="BS48" s="50"/>
      <c r="BT48" s="50"/>
      <c r="BU48" s="50"/>
      <c r="BV48" s="50"/>
      <c r="BW48" s="264"/>
      <c r="BX48" s="57"/>
      <c r="BY48" s="17"/>
      <c r="BZ48" s="17"/>
      <c r="CA48" s="56"/>
      <c r="CB48" s="50"/>
      <c r="CC48" s="50"/>
      <c r="CD48" s="50"/>
      <c r="CE48" s="50"/>
      <c r="CF48" s="50"/>
      <c r="CG48" s="50"/>
      <c r="CH48" s="264"/>
      <c r="CI48" s="57"/>
      <c r="CJ48" s="17"/>
      <c r="CK48" s="17"/>
      <c r="CL48" s="56"/>
      <c r="CM48" s="50"/>
      <c r="CN48" s="50"/>
      <c r="CO48" s="50"/>
      <c r="CP48" s="50"/>
      <c r="CQ48" s="50"/>
      <c r="CR48" s="50"/>
      <c r="CS48" s="264"/>
      <c r="CT48" s="57"/>
      <c r="CU48" s="17"/>
      <c r="CV48" s="17"/>
      <c r="CW48" s="56"/>
      <c r="CX48" s="50"/>
      <c r="CY48" s="50"/>
      <c r="CZ48" s="50"/>
      <c r="DA48" s="50"/>
      <c r="DB48" s="50"/>
      <c r="DC48" s="50"/>
      <c r="DD48" s="264"/>
      <c r="DE48" s="57"/>
      <c r="DF48" s="17"/>
      <c r="DG48" s="17"/>
      <c r="DH48" s="56"/>
      <c r="DI48" s="50"/>
      <c r="DJ48" s="50"/>
      <c r="DK48" s="50"/>
      <c r="DL48" s="50"/>
      <c r="DM48" s="50"/>
      <c r="DN48" s="50"/>
      <c r="DO48" s="264"/>
      <c r="DP48" s="57"/>
      <c r="DQ48" s="17"/>
      <c r="DR48" s="17"/>
      <c r="DS48" s="56"/>
      <c r="DT48" s="50"/>
      <c r="DU48" s="50"/>
      <c r="DV48" s="50"/>
      <c r="DW48" s="50"/>
      <c r="DX48" s="50"/>
      <c r="DY48" s="50"/>
      <c r="DZ48" s="264"/>
      <c r="EA48" s="57"/>
      <c r="EB48" s="17"/>
      <c r="EC48" s="17"/>
      <c r="ED48" s="56"/>
      <c r="EE48" s="50"/>
      <c r="EF48" s="50"/>
      <c r="EG48" s="50"/>
      <c r="EH48" s="50"/>
      <c r="EI48" s="50"/>
      <c r="EJ48" s="50"/>
      <c r="EK48" s="264"/>
      <c r="EL48" s="57"/>
      <c r="EM48" s="17"/>
      <c r="EN48" s="17"/>
      <c r="EO48" s="56"/>
      <c r="EP48" s="50"/>
      <c r="EQ48" s="50"/>
      <c r="ER48" s="50"/>
      <c r="ES48" s="50"/>
      <c r="ET48" s="50"/>
      <c r="EU48" s="50"/>
      <c r="EV48" s="264"/>
      <c r="EW48" s="57"/>
      <c r="EX48" s="17"/>
      <c r="EY48" s="17"/>
      <c r="EZ48" s="56"/>
      <c r="FA48" s="50"/>
      <c r="FB48" s="50"/>
      <c r="FC48" s="50"/>
      <c r="FD48" s="50"/>
      <c r="FE48" s="50"/>
      <c r="FF48" s="50"/>
      <c r="FG48" s="264"/>
      <c r="FH48" s="57"/>
      <c r="FI48" s="17"/>
      <c r="FJ48" s="17"/>
      <c r="FK48" s="56"/>
      <c r="FL48" s="50"/>
      <c r="FM48" s="50"/>
      <c r="FN48" s="50"/>
      <c r="FO48" s="50"/>
      <c r="FP48" s="50"/>
      <c r="FQ48" s="50"/>
      <c r="FR48" s="264"/>
      <c r="FS48" s="57"/>
      <c r="FT48" s="17"/>
      <c r="FU48" s="17"/>
      <c r="FV48" s="56"/>
      <c r="FW48" s="50"/>
      <c r="FX48" s="50"/>
      <c r="FY48" s="50"/>
      <c r="FZ48" s="50"/>
      <c r="GA48" s="50"/>
      <c r="GB48" s="50"/>
      <c r="GC48" s="264"/>
      <c r="GD48" s="57"/>
      <c r="GE48" s="17"/>
      <c r="GF48" s="17"/>
      <c r="GG48" s="56"/>
      <c r="GH48" s="50"/>
      <c r="GI48" s="50"/>
      <c r="GJ48" s="50"/>
      <c r="GK48" s="50"/>
      <c r="GL48" s="50"/>
      <c r="GM48" s="50"/>
      <c r="GN48" s="264"/>
      <c r="GO48" s="57"/>
      <c r="GP48" s="17"/>
      <c r="GQ48" s="17"/>
      <c r="GR48" s="56"/>
      <c r="GS48" s="50"/>
      <c r="GT48" s="50"/>
      <c r="GU48" s="50"/>
      <c r="GV48" s="50"/>
      <c r="GW48" s="50"/>
      <c r="GX48" s="50"/>
      <c r="GY48" s="264"/>
      <c r="GZ48" s="57"/>
      <c r="HA48" s="17"/>
      <c r="HB48" s="17"/>
      <c r="HC48" s="56"/>
      <c r="HD48" s="50"/>
      <c r="HE48" s="50"/>
      <c r="HF48" s="50"/>
      <c r="HG48" s="50"/>
      <c r="HH48" s="50"/>
      <c r="HI48" s="50"/>
      <c r="HJ48" s="264"/>
      <c r="HK48" s="57"/>
      <c r="HL48" s="17"/>
      <c r="HM48" s="17"/>
      <c r="HN48" s="56"/>
      <c r="HO48" s="50"/>
      <c r="HP48" s="50"/>
      <c r="HQ48" s="50"/>
      <c r="HR48" s="50"/>
      <c r="HS48" s="50"/>
      <c r="HT48" s="50"/>
      <c r="HU48" s="264"/>
      <c r="HV48" s="57"/>
      <c r="HW48" s="17"/>
      <c r="HX48" s="17"/>
    </row>
    <row r="49" spans="1:232" ht="12.5" x14ac:dyDescent="0.25">
      <c r="A49" s="53"/>
      <c r="B49" s="54"/>
      <c r="C49" s="211"/>
      <c r="D49" s="55"/>
      <c r="E49" s="55"/>
      <c r="F49" s="55"/>
      <c r="G49" s="52"/>
      <c r="H49" s="50"/>
      <c r="I49" s="264"/>
      <c r="J49" s="57"/>
      <c r="K49" s="17"/>
      <c r="L49" s="17"/>
      <c r="M49" s="56"/>
      <c r="N49" s="50"/>
      <c r="O49" s="50"/>
      <c r="P49" s="50"/>
      <c r="Q49" s="50"/>
      <c r="R49" s="50"/>
      <c r="S49" s="50"/>
      <c r="T49" s="264"/>
      <c r="U49" s="57"/>
      <c r="V49" s="17"/>
      <c r="W49" s="17"/>
      <c r="X49" s="56"/>
      <c r="Y49" s="50"/>
      <c r="Z49" s="50"/>
      <c r="AA49" s="50"/>
      <c r="AB49" s="50"/>
      <c r="AC49" s="50"/>
      <c r="AD49" s="50"/>
      <c r="AE49" s="264"/>
      <c r="AF49" s="57"/>
      <c r="AG49" s="17"/>
      <c r="AH49" s="17"/>
      <c r="AI49" s="56"/>
      <c r="AJ49" s="50"/>
      <c r="AK49" s="50"/>
      <c r="AL49" s="50"/>
      <c r="AM49" s="50"/>
      <c r="AN49" s="50"/>
      <c r="AO49" s="50"/>
      <c r="AP49" s="264"/>
      <c r="AQ49" s="57"/>
      <c r="AR49" s="17"/>
      <c r="AS49" s="17"/>
      <c r="AT49" s="56"/>
      <c r="AU49" s="50"/>
      <c r="AV49" s="50"/>
      <c r="AW49" s="50"/>
      <c r="AX49" s="50"/>
      <c r="AY49" s="50"/>
      <c r="AZ49" s="50"/>
      <c r="BA49" s="264"/>
      <c r="BB49" s="57"/>
      <c r="BC49" s="17"/>
      <c r="BD49" s="17"/>
      <c r="BE49" s="56"/>
      <c r="BF49" s="50"/>
      <c r="BG49" s="50"/>
      <c r="BH49" s="50"/>
      <c r="BI49" s="50"/>
      <c r="BJ49" s="50"/>
      <c r="BK49" s="50"/>
      <c r="BL49" s="264"/>
      <c r="BM49" s="57"/>
      <c r="BN49" s="17"/>
      <c r="BO49" s="17"/>
      <c r="BP49" s="56"/>
      <c r="BQ49" s="50"/>
      <c r="BR49" s="50"/>
      <c r="BS49" s="50"/>
      <c r="BT49" s="50"/>
      <c r="BU49" s="50"/>
      <c r="BV49" s="50"/>
      <c r="BW49" s="264"/>
      <c r="BX49" s="57"/>
      <c r="BY49" s="17"/>
      <c r="BZ49" s="17"/>
      <c r="CA49" s="56"/>
      <c r="CB49" s="50"/>
      <c r="CC49" s="50"/>
      <c r="CD49" s="50"/>
      <c r="CE49" s="50"/>
      <c r="CF49" s="50"/>
      <c r="CG49" s="50"/>
      <c r="CH49" s="264"/>
      <c r="CI49" s="57"/>
      <c r="CJ49" s="17"/>
      <c r="CK49" s="17"/>
      <c r="CL49" s="56"/>
      <c r="CM49" s="50"/>
      <c r="CN49" s="50"/>
      <c r="CO49" s="50"/>
      <c r="CP49" s="50"/>
      <c r="CQ49" s="50"/>
      <c r="CR49" s="50"/>
      <c r="CS49" s="264"/>
      <c r="CT49" s="57"/>
      <c r="CU49" s="17"/>
      <c r="CV49" s="17"/>
      <c r="CW49" s="56"/>
      <c r="CX49" s="50"/>
      <c r="CY49" s="50"/>
      <c r="CZ49" s="50"/>
      <c r="DA49" s="50"/>
      <c r="DB49" s="50"/>
      <c r="DC49" s="50"/>
      <c r="DD49" s="264"/>
      <c r="DE49" s="57"/>
      <c r="DF49" s="17"/>
      <c r="DG49" s="17"/>
      <c r="DH49" s="56"/>
      <c r="DI49" s="50"/>
      <c r="DJ49" s="50"/>
      <c r="DK49" s="50"/>
      <c r="DL49" s="50"/>
      <c r="DM49" s="50"/>
      <c r="DN49" s="50"/>
      <c r="DO49" s="264"/>
      <c r="DP49" s="57"/>
      <c r="DQ49" s="17"/>
      <c r="DR49" s="17"/>
      <c r="DS49" s="56"/>
      <c r="DT49" s="50"/>
      <c r="DU49" s="50"/>
      <c r="DV49" s="50"/>
      <c r="DW49" s="50"/>
      <c r="DX49" s="50"/>
      <c r="DY49" s="50"/>
      <c r="DZ49" s="264"/>
      <c r="EA49" s="57"/>
      <c r="EB49" s="17"/>
      <c r="EC49" s="17"/>
      <c r="ED49" s="56"/>
      <c r="EE49" s="50"/>
      <c r="EF49" s="50"/>
      <c r="EG49" s="50"/>
      <c r="EH49" s="50"/>
      <c r="EI49" s="50"/>
      <c r="EJ49" s="50"/>
      <c r="EK49" s="264"/>
      <c r="EL49" s="57"/>
      <c r="EM49" s="17"/>
      <c r="EN49" s="17"/>
      <c r="EO49" s="56"/>
      <c r="EP49" s="50"/>
      <c r="EQ49" s="50"/>
      <c r="ER49" s="50"/>
      <c r="ES49" s="50"/>
      <c r="ET49" s="50"/>
      <c r="EU49" s="50"/>
      <c r="EV49" s="264"/>
      <c r="EW49" s="57"/>
      <c r="EX49" s="17"/>
      <c r="EY49" s="17"/>
      <c r="EZ49" s="56"/>
      <c r="FA49" s="50"/>
      <c r="FB49" s="50"/>
      <c r="FC49" s="50"/>
      <c r="FD49" s="50"/>
      <c r="FE49" s="50"/>
      <c r="FF49" s="50"/>
      <c r="FG49" s="264"/>
      <c r="FH49" s="57"/>
      <c r="FI49" s="17"/>
      <c r="FJ49" s="17"/>
      <c r="FK49" s="56"/>
      <c r="FL49" s="50"/>
      <c r="FM49" s="50"/>
      <c r="FN49" s="50"/>
      <c r="FO49" s="50"/>
      <c r="FP49" s="50"/>
      <c r="FQ49" s="50"/>
      <c r="FR49" s="264"/>
      <c r="FS49" s="57"/>
      <c r="FT49" s="17"/>
      <c r="FU49" s="17"/>
      <c r="FV49" s="56"/>
      <c r="FW49" s="50"/>
      <c r="FX49" s="50"/>
      <c r="FY49" s="50"/>
      <c r="FZ49" s="50"/>
      <c r="GA49" s="50"/>
      <c r="GB49" s="50"/>
      <c r="GC49" s="264"/>
      <c r="GD49" s="57"/>
      <c r="GE49" s="17"/>
      <c r="GF49" s="17"/>
      <c r="GG49" s="56"/>
      <c r="GH49" s="50"/>
      <c r="GI49" s="50"/>
      <c r="GJ49" s="50"/>
      <c r="GK49" s="50"/>
      <c r="GL49" s="50"/>
      <c r="GM49" s="50"/>
      <c r="GN49" s="264"/>
      <c r="GO49" s="57"/>
      <c r="GP49" s="17"/>
      <c r="GQ49" s="17"/>
      <c r="GR49" s="56"/>
      <c r="GS49" s="50"/>
      <c r="GT49" s="50"/>
      <c r="GU49" s="50"/>
      <c r="GV49" s="50"/>
      <c r="GW49" s="50"/>
      <c r="GX49" s="50"/>
      <c r="GY49" s="264"/>
      <c r="GZ49" s="57"/>
      <c r="HA49" s="17"/>
      <c r="HB49" s="17"/>
      <c r="HC49" s="56"/>
      <c r="HD49" s="50"/>
      <c r="HE49" s="50"/>
      <c r="HF49" s="50"/>
      <c r="HG49" s="50"/>
      <c r="HH49" s="50"/>
      <c r="HI49" s="50"/>
      <c r="HJ49" s="264"/>
      <c r="HK49" s="57"/>
      <c r="HL49" s="17"/>
      <c r="HM49" s="17"/>
      <c r="HN49" s="56"/>
      <c r="HO49" s="50"/>
      <c r="HP49" s="50"/>
      <c r="HQ49" s="50"/>
      <c r="HR49" s="50"/>
      <c r="HS49" s="50"/>
      <c r="HT49" s="50"/>
      <c r="HU49" s="264"/>
      <c r="HV49" s="57"/>
      <c r="HW49" s="17"/>
      <c r="HX49" s="17"/>
    </row>
    <row r="50" spans="1:232" ht="12.5" x14ac:dyDescent="0.25">
      <c r="A50" s="53"/>
      <c r="B50" s="54"/>
      <c r="C50" s="211"/>
      <c r="D50" s="55"/>
      <c r="E50" s="55"/>
      <c r="F50" s="55"/>
      <c r="G50" s="52"/>
      <c r="H50" s="50"/>
      <c r="I50" s="264"/>
      <c r="J50" s="57"/>
      <c r="K50" s="17"/>
      <c r="L50" s="17"/>
      <c r="M50" s="56"/>
      <c r="N50" s="50"/>
      <c r="O50" s="50"/>
      <c r="P50" s="50"/>
      <c r="Q50" s="50"/>
      <c r="R50" s="50"/>
      <c r="S50" s="50"/>
      <c r="T50" s="264"/>
      <c r="U50" s="57"/>
      <c r="V50" s="17"/>
      <c r="W50" s="17"/>
      <c r="X50" s="56"/>
      <c r="Y50" s="50"/>
      <c r="Z50" s="50"/>
      <c r="AA50" s="50"/>
      <c r="AB50" s="50"/>
      <c r="AC50" s="50"/>
      <c r="AD50" s="50"/>
      <c r="AE50" s="264"/>
      <c r="AF50" s="57"/>
      <c r="AG50" s="17"/>
      <c r="AH50" s="17"/>
      <c r="AI50" s="56"/>
      <c r="AJ50" s="50"/>
      <c r="AK50" s="50"/>
      <c r="AL50" s="50"/>
      <c r="AM50" s="50"/>
      <c r="AN50" s="50"/>
      <c r="AO50" s="50"/>
      <c r="AP50" s="264"/>
      <c r="AQ50" s="57"/>
      <c r="AR50" s="17"/>
      <c r="AS50" s="17"/>
      <c r="AT50" s="56"/>
      <c r="AU50" s="50"/>
      <c r="AV50" s="50"/>
      <c r="AW50" s="50"/>
      <c r="AX50" s="50"/>
      <c r="AY50" s="50"/>
      <c r="AZ50" s="50"/>
      <c r="BA50" s="264"/>
      <c r="BB50" s="57"/>
      <c r="BC50" s="17"/>
      <c r="BD50" s="17"/>
      <c r="BE50" s="56"/>
      <c r="BF50" s="50"/>
      <c r="BG50" s="50"/>
      <c r="BH50" s="50"/>
      <c r="BI50" s="50"/>
      <c r="BJ50" s="50"/>
      <c r="BK50" s="50"/>
      <c r="BL50" s="264"/>
      <c r="BM50" s="57"/>
      <c r="BN50" s="17"/>
      <c r="BO50" s="17"/>
      <c r="BP50" s="56"/>
      <c r="BQ50" s="50"/>
      <c r="BR50" s="50"/>
      <c r="BS50" s="50"/>
      <c r="BT50" s="50"/>
      <c r="BU50" s="50"/>
      <c r="BV50" s="50"/>
      <c r="BW50" s="264"/>
      <c r="BX50" s="57"/>
      <c r="BY50" s="17"/>
      <c r="BZ50" s="17"/>
      <c r="CA50" s="56"/>
      <c r="CB50" s="50"/>
      <c r="CC50" s="50"/>
      <c r="CD50" s="50"/>
      <c r="CE50" s="50"/>
      <c r="CF50" s="50"/>
      <c r="CG50" s="50"/>
      <c r="CH50" s="264"/>
      <c r="CI50" s="57"/>
      <c r="CJ50" s="17"/>
      <c r="CK50" s="17"/>
      <c r="CL50" s="56"/>
      <c r="CM50" s="50"/>
      <c r="CN50" s="50"/>
      <c r="CO50" s="50"/>
      <c r="CP50" s="50"/>
      <c r="CQ50" s="50"/>
      <c r="CR50" s="50"/>
      <c r="CS50" s="264"/>
      <c r="CT50" s="57"/>
      <c r="CU50" s="17"/>
      <c r="CV50" s="17"/>
      <c r="CW50" s="56"/>
      <c r="CX50" s="50"/>
      <c r="CY50" s="50"/>
      <c r="CZ50" s="50"/>
      <c r="DA50" s="50"/>
      <c r="DB50" s="50"/>
      <c r="DC50" s="50"/>
      <c r="DD50" s="264"/>
      <c r="DE50" s="57"/>
      <c r="DF50" s="17"/>
      <c r="DG50" s="17"/>
      <c r="DH50" s="56"/>
      <c r="DI50" s="50"/>
      <c r="DJ50" s="50"/>
      <c r="DK50" s="50"/>
      <c r="DL50" s="50"/>
      <c r="DM50" s="50"/>
      <c r="DN50" s="50"/>
      <c r="DO50" s="264"/>
      <c r="DP50" s="57"/>
      <c r="DQ50" s="17"/>
      <c r="DR50" s="17"/>
      <c r="DS50" s="56"/>
      <c r="DT50" s="50"/>
      <c r="DU50" s="50"/>
      <c r="DV50" s="50"/>
      <c r="DW50" s="50"/>
      <c r="DX50" s="50"/>
      <c r="DY50" s="50"/>
      <c r="DZ50" s="264"/>
      <c r="EA50" s="57"/>
      <c r="EB50" s="17"/>
      <c r="EC50" s="17"/>
      <c r="ED50" s="56"/>
      <c r="EE50" s="50"/>
      <c r="EF50" s="50"/>
      <c r="EG50" s="50"/>
      <c r="EH50" s="50"/>
      <c r="EI50" s="50"/>
      <c r="EJ50" s="50"/>
      <c r="EK50" s="264"/>
      <c r="EL50" s="57"/>
      <c r="EM50" s="17"/>
      <c r="EN50" s="17"/>
      <c r="EO50" s="56"/>
      <c r="EP50" s="50"/>
      <c r="EQ50" s="50"/>
      <c r="ER50" s="50"/>
      <c r="ES50" s="50"/>
      <c r="ET50" s="50"/>
      <c r="EU50" s="50"/>
      <c r="EV50" s="264"/>
      <c r="EW50" s="57"/>
      <c r="EX50" s="17"/>
      <c r="EY50" s="17"/>
      <c r="EZ50" s="56"/>
      <c r="FA50" s="50"/>
      <c r="FB50" s="50"/>
      <c r="FC50" s="50"/>
      <c r="FD50" s="50"/>
      <c r="FE50" s="50"/>
      <c r="FF50" s="50"/>
      <c r="FG50" s="264"/>
      <c r="FH50" s="57"/>
      <c r="FI50" s="17"/>
      <c r="FJ50" s="17"/>
      <c r="FK50" s="56"/>
      <c r="FL50" s="50"/>
      <c r="FM50" s="50"/>
      <c r="FN50" s="50"/>
      <c r="FO50" s="50"/>
      <c r="FP50" s="50"/>
      <c r="FQ50" s="50"/>
      <c r="FR50" s="264"/>
      <c r="FS50" s="57"/>
      <c r="FT50" s="17"/>
      <c r="FU50" s="17"/>
      <c r="FV50" s="56"/>
      <c r="FW50" s="50"/>
      <c r="FX50" s="50"/>
      <c r="FY50" s="50"/>
      <c r="FZ50" s="50"/>
      <c r="GA50" s="50"/>
      <c r="GB50" s="50"/>
      <c r="GC50" s="264"/>
      <c r="GD50" s="57"/>
      <c r="GE50" s="17"/>
      <c r="GF50" s="17"/>
      <c r="GG50" s="56"/>
      <c r="GH50" s="50"/>
      <c r="GI50" s="50"/>
      <c r="GJ50" s="50"/>
      <c r="GK50" s="50"/>
      <c r="GL50" s="50"/>
      <c r="GM50" s="50"/>
      <c r="GN50" s="264"/>
      <c r="GO50" s="57"/>
      <c r="GP50" s="17"/>
      <c r="GQ50" s="17"/>
      <c r="GR50" s="56"/>
      <c r="GS50" s="50"/>
      <c r="GT50" s="50"/>
      <c r="GU50" s="50"/>
      <c r="GV50" s="50"/>
      <c r="GW50" s="50"/>
      <c r="GX50" s="50"/>
      <c r="GY50" s="264"/>
      <c r="GZ50" s="57"/>
      <c r="HA50" s="17"/>
      <c r="HB50" s="17"/>
      <c r="HC50" s="56"/>
      <c r="HD50" s="50"/>
      <c r="HE50" s="50"/>
      <c r="HF50" s="50"/>
      <c r="HG50" s="50"/>
      <c r="HH50" s="50"/>
      <c r="HI50" s="50"/>
      <c r="HJ50" s="264"/>
      <c r="HK50" s="57"/>
      <c r="HL50" s="17"/>
      <c r="HM50" s="17"/>
      <c r="HN50" s="56"/>
      <c r="HO50" s="50"/>
      <c r="HP50" s="50"/>
      <c r="HQ50" s="50"/>
      <c r="HR50" s="50"/>
      <c r="HS50" s="50"/>
      <c r="HT50" s="50"/>
      <c r="HU50" s="264"/>
      <c r="HV50" s="57"/>
      <c r="HW50" s="17"/>
      <c r="HX50" s="17"/>
    </row>
    <row r="51" spans="1:232" ht="12.5" x14ac:dyDescent="0.25">
      <c r="A51" s="53"/>
      <c r="B51" s="54"/>
      <c r="C51" s="213"/>
      <c r="D51" s="55"/>
      <c r="E51" s="55"/>
      <c r="F51" s="55"/>
      <c r="G51" s="52"/>
      <c r="H51" s="50"/>
      <c r="I51" s="264"/>
      <c r="J51" s="57"/>
      <c r="K51" s="17"/>
      <c r="L51" s="17"/>
      <c r="M51" s="56"/>
      <c r="N51" s="50"/>
      <c r="O51" s="50"/>
      <c r="P51" s="50"/>
      <c r="Q51" s="50"/>
      <c r="R51" s="50"/>
      <c r="S51" s="50"/>
      <c r="T51" s="264"/>
      <c r="U51" s="57"/>
      <c r="V51" s="17"/>
      <c r="W51" s="17"/>
      <c r="X51" s="56"/>
      <c r="Y51" s="50"/>
      <c r="Z51" s="50"/>
      <c r="AA51" s="50"/>
      <c r="AB51" s="50"/>
      <c r="AC51" s="50"/>
      <c r="AD51" s="50"/>
      <c r="AE51" s="264"/>
      <c r="AF51" s="57"/>
      <c r="AG51" s="17"/>
      <c r="AH51" s="17"/>
      <c r="AI51" s="56"/>
      <c r="AJ51" s="50"/>
      <c r="AK51" s="50"/>
      <c r="AL51" s="50"/>
      <c r="AM51" s="50"/>
      <c r="AN51" s="50"/>
      <c r="AO51" s="50"/>
      <c r="AP51" s="264"/>
      <c r="AQ51" s="57"/>
      <c r="AR51" s="17"/>
      <c r="AS51" s="17"/>
      <c r="AT51" s="56"/>
      <c r="AU51" s="50"/>
      <c r="AV51" s="50"/>
      <c r="AW51" s="50"/>
      <c r="AX51" s="50"/>
      <c r="AY51" s="50"/>
      <c r="AZ51" s="50"/>
      <c r="BA51" s="264"/>
      <c r="BB51" s="57"/>
      <c r="BC51" s="17"/>
      <c r="BD51" s="17"/>
      <c r="BE51" s="56"/>
      <c r="BF51" s="50"/>
      <c r="BG51" s="50"/>
      <c r="BH51" s="50"/>
      <c r="BI51" s="50"/>
      <c r="BJ51" s="50"/>
      <c r="BK51" s="50"/>
      <c r="BL51" s="264"/>
      <c r="BM51" s="57"/>
      <c r="BN51" s="17"/>
      <c r="BO51" s="17"/>
      <c r="BP51" s="56"/>
      <c r="BQ51" s="50"/>
      <c r="BR51" s="50"/>
      <c r="BS51" s="50"/>
      <c r="BT51" s="50"/>
      <c r="BU51" s="50"/>
      <c r="BV51" s="50"/>
      <c r="BW51" s="264"/>
      <c r="BX51" s="57"/>
      <c r="BY51" s="17"/>
      <c r="BZ51" s="17"/>
      <c r="CA51" s="56"/>
      <c r="CB51" s="50"/>
      <c r="CC51" s="50"/>
      <c r="CD51" s="50"/>
      <c r="CE51" s="50"/>
      <c r="CF51" s="50"/>
      <c r="CG51" s="50"/>
      <c r="CH51" s="264"/>
      <c r="CI51" s="57"/>
      <c r="CJ51" s="17"/>
      <c r="CK51" s="17"/>
      <c r="CL51" s="56"/>
      <c r="CM51" s="50"/>
      <c r="CN51" s="50"/>
      <c r="CO51" s="50"/>
      <c r="CP51" s="50"/>
      <c r="CQ51" s="50"/>
      <c r="CR51" s="50"/>
      <c r="CS51" s="264"/>
      <c r="CT51" s="57"/>
      <c r="CU51" s="17"/>
      <c r="CV51" s="17"/>
      <c r="CW51" s="56"/>
      <c r="CX51" s="50"/>
      <c r="CY51" s="50"/>
      <c r="CZ51" s="50"/>
      <c r="DA51" s="50"/>
      <c r="DB51" s="50"/>
      <c r="DC51" s="50"/>
      <c r="DD51" s="264"/>
      <c r="DE51" s="57"/>
      <c r="DF51" s="17"/>
      <c r="DG51" s="17"/>
      <c r="DH51" s="56"/>
      <c r="DI51" s="50"/>
      <c r="DJ51" s="50"/>
      <c r="DK51" s="50"/>
      <c r="DL51" s="50"/>
      <c r="DM51" s="50"/>
      <c r="DN51" s="50"/>
      <c r="DO51" s="264"/>
      <c r="DP51" s="57"/>
      <c r="DQ51" s="17"/>
      <c r="DR51" s="17"/>
      <c r="DS51" s="56"/>
      <c r="DT51" s="50"/>
      <c r="DU51" s="50"/>
      <c r="DV51" s="50"/>
      <c r="DW51" s="50"/>
      <c r="DX51" s="50"/>
      <c r="DY51" s="50"/>
      <c r="DZ51" s="264"/>
      <c r="EA51" s="57"/>
      <c r="EB51" s="17"/>
      <c r="EC51" s="17"/>
      <c r="ED51" s="56"/>
      <c r="EE51" s="50"/>
      <c r="EF51" s="50"/>
      <c r="EG51" s="50"/>
      <c r="EH51" s="50"/>
      <c r="EI51" s="50"/>
      <c r="EJ51" s="50"/>
      <c r="EK51" s="264"/>
      <c r="EL51" s="57"/>
      <c r="EM51" s="17"/>
      <c r="EN51" s="17"/>
      <c r="EO51" s="56"/>
      <c r="EP51" s="50"/>
      <c r="EQ51" s="50"/>
      <c r="ER51" s="50"/>
      <c r="ES51" s="50"/>
      <c r="ET51" s="50"/>
      <c r="EU51" s="50"/>
      <c r="EV51" s="264"/>
      <c r="EW51" s="57"/>
      <c r="EX51" s="17"/>
      <c r="EY51" s="17"/>
      <c r="EZ51" s="56"/>
      <c r="FA51" s="50"/>
      <c r="FB51" s="50"/>
      <c r="FC51" s="50"/>
      <c r="FD51" s="50"/>
      <c r="FE51" s="50"/>
      <c r="FF51" s="50"/>
      <c r="FG51" s="264"/>
      <c r="FH51" s="57"/>
      <c r="FI51" s="17"/>
      <c r="FJ51" s="17"/>
      <c r="FK51" s="56"/>
      <c r="FL51" s="50"/>
      <c r="FM51" s="50"/>
      <c r="FN51" s="50"/>
      <c r="FO51" s="50"/>
      <c r="FP51" s="50"/>
      <c r="FQ51" s="50"/>
      <c r="FR51" s="264"/>
      <c r="FS51" s="57"/>
      <c r="FT51" s="17"/>
      <c r="FU51" s="17"/>
      <c r="FV51" s="56"/>
      <c r="FW51" s="50"/>
      <c r="FX51" s="50"/>
      <c r="FY51" s="50"/>
      <c r="FZ51" s="50"/>
      <c r="GA51" s="50"/>
      <c r="GB51" s="50"/>
      <c r="GC51" s="264"/>
      <c r="GD51" s="57"/>
      <c r="GE51" s="17"/>
      <c r="GF51" s="17"/>
      <c r="GG51" s="56"/>
      <c r="GH51" s="50"/>
      <c r="GI51" s="50"/>
      <c r="GJ51" s="50"/>
      <c r="GK51" s="50"/>
      <c r="GL51" s="50"/>
      <c r="GM51" s="50"/>
      <c r="GN51" s="264"/>
      <c r="GO51" s="57"/>
      <c r="GP51" s="17"/>
      <c r="GQ51" s="17"/>
      <c r="GR51" s="56"/>
      <c r="GS51" s="50"/>
      <c r="GT51" s="50"/>
      <c r="GU51" s="50"/>
      <c r="GV51" s="50"/>
      <c r="GW51" s="50"/>
      <c r="GX51" s="50"/>
      <c r="GY51" s="264"/>
      <c r="GZ51" s="57"/>
      <c r="HA51" s="17"/>
      <c r="HB51" s="17"/>
      <c r="HC51" s="56"/>
      <c r="HD51" s="50"/>
      <c r="HE51" s="50"/>
      <c r="HF51" s="50"/>
      <c r="HG51" s="50"/>
      <c r="HH51" s="50"/>
      <c r="HI51" s="50"/>
      <c r="HJ51" s="264"/>
      <c r="HK51" s="57"/>
      <c r="HL51" s="17"/>
      <c r="HM51" s="17"/>
      <c r="HN51" s="56"/>
      <c r="HO51" s="50"/>
      <c r="HP51" s="50"/>
      <c r="HQ51" s="50"/>
      <c r="HR51" s="50"/>
      <c r="HS51" s="50"/>
      <c r="HT51" s="50"/>
      <c r="HU51" s="264"/>
      <c r="HV51" s="57"/>
      <c r="HW51" s="17"/>
      <c r="HX51" s="17"/>
    </row>
    <row r="52" spans="1:232" ht="12.5" x14ac:dyDescent="0.25">
      <c r="A52" s="53"/>
      <c r="B52" s="54"/>
      <c r="C52" s="213"/>
      <c r="D52" s="55"/>
      <c r="E52" s="55"/>
      <c r="F52" s="55"/>
      <c r="G52" s="52"/>
      <c r="H52" s="50"/>
      <c r="I52" s="264"/>
      <c r="J52" s="57"/>
      <c r="K52" s="17"/>
      <c r="L52" s="17"/>
      <c r="M52" s="56"/>
      <c r="N52" s="50"/>
      <c r="O52" s="50"/>
      <c r="P52" s="50"/>
      <c r="Q52" s="50"/>
      <c r="R52" s="50"/>
      <c r="S52" s="50"/>
      <c r="T52" s="264"/>
      <c r="U52" s="57"/>
      <c r="V52" s="17"/>
      <c r="W52" s="17"/>
      <c r="X52" s="56"/>
      <c r="Y52" s="50"/>
      <c r="Z52" s="50"/>
      <c r="AA52" s="50"/>
      <c r="AB52" s="50"/>
      <c r="AC52" s="50"/>
      <c r="AD52" s="50"/>
      <c r="AE52" s="264"/>
      <c r="AF52" s="57"/>
      <c r="AG52" s="17"/>
      <c r="AH52" s="17"/>
      <c r="AI52" s="56"/>
      <c r="AJ52" s="50"/>
      <c r="AK52" s="50"/>
      <c r="AL52" s="50"/>
      <c r="AM52" s="50"/>
      <c r="AN52" s="50"/>
      <c r="AO52" s="50"/>
      <c r="AP52" s="264"/>
      <c r="AQ52" s="57"/>
      <c r="AR52" s="17"/>
      <c r="AS52" s="17"/>
      <c r="AT52" s="56"/>
      <c r="AU52" s="50"/>
      <c r="AV52" s="50"/>
      <c r="AW52" s="50"/>
      <c r="AX52" s="50"/>
      <c r="AY52" s="50"/>
      <c r="AZ52" s="50"/>
      <c r="BA52" s="264"/>
      <c r="BB52" s="57"/>
      <c r="BC52" s="17"/>
      <c r="BD52" s="17"/>
      <c r="BE52" s="56"/>
      <c r="BF52" s="50"/>
      <c r="BG52" s="50"/>
      <c r="BH52" s="50"/>
      <c r="BI52" s="50"/>
      <c r="BJ52" s="50"/>
      <c r="BK52" s="50"/>
      <c r="BL52" s="264"/>
      <c r="BM52" s="57"/>
      <c r="BN52" s="17"/>
      <c r="BO52" s="17"/>
      <c r="BP52" s="56"/>
      <c r="BQ52" s="50"/>
      <c r="BR52" s="50"/>
      <c r="BS52" s="50"/>
      <c r="BT52" s="50"/>
      <c r="BU52" s="50"/>
      <c r="BV52" s="50"/>
      <c r="BW52" s="264"/>
      <c r="BX52" s="57"/>
      <c r="BY52" s="17"/>
      <c r="BZ52" s="17"/>
      <c r="CA52" s="56"/>
      <c r="CB52" s="50"/>
      <c r="CC52" s="50"/>
      <c r="CD52" s="50"/>
      <c r="CE52" s="50"/>
      <c r="CF52" s="50"/>
      <c r="CG52" s="50"/>
      <c r="CH52" s="264"/>
      <c r="CI52" s="57"/>
      <c r="CJ52" s="17"/>
      <c r="CK52" s="17"/>
      <c r="CL52" s="56"/>
      <c r="CM52" s="50"/>
      <c r="CN52" s="50"/>
      <c r="CO52" s="50"/>
      <c r="CP52" s="50"/>
      <c r="CQ52" s="50"/>
      <c r="CR52" s="50"/>
      <c r="CS52" s="264"/>
      <c r="CT52" s="57"/>
      <c r="CU52" s="17"/>
      <c r="CV52" s="17"/>
      <c r="CW52" s="56"/>
      <c r="CX52" s="50"/>
      <c r="CY52" s="50"/>
      <c r="CZ52" s="50"/>
      <c r="DA52" s="50"/>
      <c r="DB52" s="50"/>
      <c r="DC52" s="50"/>
      <c r="DD52" s="264"/>
      <c r="DE52" s="57"/>
      <c r="DF52" s="17"/>
      <c r="DG52" s="17"/>
      <c r="DH52" s="56"/>
      <c r="DI52" s="50"/>
      <c r="DJ52" s="50"/>
      <c r="DK52" s="50"/>
      <c r="DL52" s="50"/>
      <c r="DM52" s="50"/>
      <c r="DN52" s="50"/>
      <c r="DO52" s="264"/>
      <c r="DP52" s="57"/>
      <c r="DQ52" s="17"/>
      <c r="DR52" s="17"/>
      <c r="DS52" s="56"/>
      <c r="DT52" s="50"/>
      <c r="DU52" s="50"/>
      <c r="DV52" s="50"/>
      <c r="DW52" s="50"/>
      <c r="DX52" s="50"/>
      <c r="DY52" s="50"/>
      <c r="DZ52" s="264"/>
      <c r="EA52" s="57"/>
      <c r="EB52" s="17"/>
      <c r="EC52" s="17"/>
      <c r="ED52" s="56"/>
      <c r="EE52" s="50"/>
      <c r="EF52" s="50"/>
      <c r="EG52" s="50"/>
      <c r="EH52" s="50"/>
      <c r="EI52" s="50"/>
      <c r="EJ52" s="50"/>
      <c r="EK52" s="264"/>
      <c r="EL52" s="57"/>
      <c r="EM52" s="17"/>
      <c r="EN52" s="17"/>
      <c r="EO52" s="56"/>
      <c r="EP52" s="50"/>
      <c r="EQ52" s="50"/>
      <c r="ER52" s="50"/>
      <c r="ES52" s="50"/>
      <c r="ET52" s="50"/>
      <c r="EU52" s="50"/>
      <c r="EV52" s="264"/>
      <c r="EW52" s="57"/>
      <c r="EX52" s="17"/>
      <c r="EY52" s="17"/>
      <c r="EZ52" s="56"/>
      <c r="FA52" s="50"/>
      <c r="FB52" s="50"/>
      <c r="FC52" s="50"/>
      <c r="FD52" s="50"/>
      <c r="FE52" s="50"/>
      <c r="FF52" s="50"/>
      <c r="FG52" s="264"/>
      <c r="FH52" s="57"/>
      <c r="FI52" s="17"/>
      <c r="FJ52" s="17"/>
      <c r="FK52" s="56"/>
      <c r="FL52" s="50"/>
      <c r="FM52" s="50"/>
      <c r="FN52" s="50"/>
      <c r="FO52" s="50"/>
      <c r="FP52" s="50"/>
      <c r="FQ52" s="50"/>
      <c r="FR52" s="264"/>
      <c r="FS52" s="57"/>
      <c r="FT52" s="17"/>
      <c r="FU52" s="17"/>
      <c r="FV52" s="56"/>
      <c r="FW52" s="50"/>
      <c r="FX52" s="50"/>
      <c r="FY52" s="50"/>
      <c r="FZ52" s="50"/>
      <c r="GA52" s="50"/>
      <c r="GB52" s="50"/>
      <c r="GC52" s="264"/>
      <c r="GD52" s="57"/>
      <c r="GE52" s="17"/>
      <c r="GF52" s="17"/>
      <c r="GG52" s="56"/>
      <c r="GH52" s="50"/>
      <c r="GI52" s="50"/>
      <c r="GJ52" s="50"/>
      <c r="GK52" s="50"/>
      <c r="GL52" s="50"/>
      <c r="GM52" s="50"/>
      <c r="GN52" s="264"/>
      <c r="GO52" s="57"/>
      <c r="GP52" s="17"/>
      <c r="GQ52" s="17"/>
      <c r="GR52" s="56"/>
      <c r="GS52" s="50"/>
      <c r="GT52" s="50"/>
      <c r="GU52" s="50"/>
      <c r="GV52" s="50"/>
      <c r="GW52" s="50"/>
      <c r="GX52" s="50"/>
      <c r="GY52" s="264"/>
      <c r="GZ52" s="57"/>
      <c r="HA52" s="17"/>
      <c r="HB52" s="17"/>
      <c r="HC52" s="56"/>
      <c r="HD52" s="50"/>
      <c r="HE52" s="50"/>
      <c r="HF52" s="50"/>
      <c r="HG52" s="50"/>
      <c r="HH52" s="50"/>
      <c r="HI52" s="50"/>
      <c r="HJ52" s="264"/>
      <c r="HK52" s="57"/>
      <c r="HL52" s="17"/>
      <c r="HM52" s="17"/>
      <c r="HN52" s="56"/>
      <c r="HO52" s="50"/>
      <c r="HP52" s="50"/>
      <c r="HQ52" s="50"/>
      <c r="HR52" s="50"/>
      <c r="HS52" s="50"/>
      <c r="HT52" s="50"/>
      <c r="HU52" s="264"/>
      <c r="HV52" s="57"/>
      <c r="HW52" s="17"/>
      <c r="HX52" s="17"/>
    </row>
    <row r="53" spans="1:232" ht="12.5" x14ac:dyDescent="0.25">
      <c r="A53" s="53"/>
      <c r="B53" s="54"/>
      <c r="C53" s="211"/>
      <c r="D53" s="55"/>
      <c r="E53" s="55"/>
      <c r="F53" s="55"/>
      <c r="G53" s="52"/>
      <c r="H53" s="50"/>
      <c r="I53" s="264"/>
      <c r="J53" s="57"/>
      <c r="K53" s="17"/>
      <c r="L53" s="17"/>
      <c r="M53" s="56"/>
      <c r="N53" s="50"/>
      <c r="O53" s="50"/>
      <c r="P53" s="50"/>
      <c r="Q53" s="50"/>
      <c r="R53" s="50"/>
      <c r="S53" s="50"/>
      <c r="T53" s="264"/>
      <c r="U53" s="57"/>
      <c r="V53" s="17"/>
      <c r="W53" s="17"/>
      <c r="X53" s="56"/>
      <c r="Y53" s="50"/>
      <c r="Z53" s="50"/>
      <c r="AA53" s="50"/>
      <c r="AB53" s="50"/>
      <c r="AC53" s="50"/>
      <c r="AD53" s="50"/>
      <c r="AE53" s="264"/>
      <c r="AF53" s="57"/>
      <c r="AG53" s="17"/>
      <c r="AH53" s="17"/>
      <c r="AI53" s="56"/>
      <c r="AJ53" s="50"/>
      <c r="AK53" s="50"/>
      <c r="AL53" s="50"/>
      <c r="AM53" s="50"/>
      <c r="AN53" s="50"/>
      <c r="AO53" s="50"/>
      <c r="AP53" s="264"/>
      <c r="AQ53" s="57"/>
      <c r="AR53" s="17"/>
      <c r="AS53" s="17"/>
      <c r="AT53" s="56"/>
      <c r="AU53" s="50"/>
      <c r="AV53" s="50"/>
      <c r="AW53" s="50"/>
      <c r="AX53" s="50"/>
      <c r="AY53" s="50"/>
      <c r="AZ53" s="50"/>
      <c r="BA53" s="264"/>
      <c r="BB53" s="57"/>
      <c r="BC53" s="17"/>
      <c r="BD53" s="17"/>
      <c r="BE53" s="56"/>
      <c r="BF53" s="50"/>
      <c r="BG53" s="50"/>
      <c r="BH53" s="50"/>
      <c r="BI53" s="50"/>
      <c r="BJ53" s="50"/>
      <c r="BK53" s="50"/>
      <c r="BL53" s="264"/>
      <c r="BM53" s="57"/>
      <c r="BN53" s="17"/>
      <c r="BO53" s="17"/>
      <c r="BP53" s="56"/>
      <c r="BQ53" s="50"/>
      <c r="BR53" s="50"/>
      <c r="BS53" s="50"/>
      <c r="BT53" s="50"/>
      <c r="BU53" s="50"/>
      <c r="BV53" s="50"/>
      <c r="BW53" s="264"/>
      <c r="BX53" s="57"/>
      <c r="BY53" s="17"/>
      <c r="BZ53" s="17"/>
      <c r="CA53" s="56"/>
      <c r="CB53" s="50"/>
      <c r="CC53" s="50"/>
      <c r="CD53" s="50"/>
      <c r="CE53" s="50"/>
      <c r="CF53" s="50"/>
      <c r="CG53" s="50"/>
      <c r="CH53" s="264"/>
      <c r="CI53" s="57"/>
      <c r="CJ53" s="17"/>
      <c r="CK53" s="17"/>
      <c r="CL53" s="56"/>
      <c r="CM53" s="50"/>
      <c r="CN53" s="50"/>
      <c r="CO53" s="50"/>
      <c r="CP53" s="50"/>
      <c r="CQ53" s="50"/>
      <c r="CR53" s="50"/>
      <c r="CS53" s="264"/>
      <c r="CT53" s="57"/>
      <c r="CU53" s="17"/>
      <c r="CV53" s="17"/>
      <c r="CW53" s="56"/>
      <c r="CX53" s="50"/>
      <c r="CY53" s="50"/>
      <c r="CZ53" s="50"/>
      <c r="DA53" s="50"/>
      <c r="DB53" s="50"/>
      <c r="DC53" s="50"/>
      <c r="DD53" s="264"/>
      <c r="DE53" s="57"/>
      <c r="DF53" s="17"/>
      <c r="DG53" s="17"/>
      <c r="DH53" s="56"/>
      <c r="DI53" s="50"/>
      <c r="DJ53" s="50"/>
      <c r="DK53" s="50"/>
      <c r="DL53" s="50"/>
      <c r="DM53" s="50"/>
      <c r="DN53" s="50"/>
      <c r="DO53" s="264"/>
      <c r="DP53" s="57"/>
      <c r="DQ53" s="17"/>
      <c r="DR53" s="17"/>
      <c r="DS53" s="56"/>
      <c r="DT53" s="50"/>
      <c r="DU53" s="50"/>
      <c r="DV53" s="50"/>
      <c r="DW53" s="50"/>
      <c r="DX53" s="50"/>
      <c r="DY53" s="50"/>
      <c r="DZ53" s="264"/>
      <c r="EA53" s="57"/>
      <c r="EB53" s="17"/>
      <c r="EC53" s="17"/>
      <c r="ED53" s="56"/>
      <c r="EE53" s="50"/>
      <c r="EF53" s="50"/>
      <c r="EG53" s="50"/>
      <c r="EH53" s="50"/>
      <c r="EI53" s="50"/>
      <c r="EJ53" s="50"/>
      <c r="EK53" s="264"/>
      <c r="EL53" s="57"/>
      <c r="EM53" s="17"/>
      <c r="EN53" s="17"/>
      <c r="EO53" s="56"/>
      <c r="EP53" s="50"/>
      <c r="EQ53" s="50"/>
      <c r="ER53" s="50"/>
      <c r="ES53" s="50"/>
      <c r="ET53" s="50"/>
      <c r="EU53" s="50"/>
      <c r="EV53" s="264"/>
      <c r="EW53" s="57"/>
      <c r="EX53" s="17"/>
      <c r="EY53" s="17"/>
      <c r="EZ53" s="56"/>
      <c r="FA53" s="50"/>
      <c r="FB53" s="50"/>
      <c r="FC53" s="50"/>
      <c r="FD53" s="50"/>
      <c r="FE53" s="50"/>
      <c r="FF53" s="50"/>
      <c r="FG53" s="264"/>
      <c r="FH53" s="57"/>
      <c r="FI53" s="17"/>
      <c r="FJ53" s="17"/>
      <c r="FK53" s="56"/>
      <c r="FL53" s="50"/>
      <c r="FM53" s="50"/>
      <c r="FN53" s="50"/>
      <c r="FO53" s="50"/>
      <c r="FP53" s="50"/>
      <c r="FQ53" s="50"/>
      <c r="FR53" s="264"/>
      <c r="FS53" s="57"/>
      <c r="FT53" s="17"/>
      <c r="FU53" s="17"/>
      <c r="FV53" s="56"/>
      <c r="FW53" s="50"/>
      <c r="FX53" s="50"/>
      <c r="FY53" s="50"/>
      <c r="FZ53" s="50"/>
      <c r="GA53" s="50"/>
      <c r="GB53" s="50"/>
      <c r="GC53" s="264"/>
      <c r="GD53" s="57"/>
      <c r="GE53" s="17"/>
      <c r="GF53" s="17"/>
      <c r="GG53" s="56"/>
      <c r="GH53" s="50"/>
      <c r="GI53" s="50"/>
      <c r="GJ53" s="50"/>
      <c r="GK53" s="50"/>
      <c r="GL53" s="50"/>
      <c r="GM53" s="50"/>
      <c r="GN53" s="264"/>
      <c r="GO53" s="57"/>
      <c r="GP53" s="17"/>
      <c r="GQ53" s="17"/>
      <c r="GR53" s="56"/>
      <c r="GS53" s="50"/>
      <c r="GT53" s="50"/>
      <c r="GU53" s="50"/>
      <c r="GV53" s="50"/>
      <c r="GW53" s="50"/>
      <c r="GX53" s="50"/>
      <c r="GY53" s="264"/>
      <c r="GZ53" s="57"/>
      <c r="HA53" s="17"/>
      <c r="HB53" s="17"/>
      <c r="HC53" s="56"/>
      <c r="HD53" s="50"/>
      <c r="HE53" s="50"/>
      <c r="HF53" s="50"/>
      <c r="HG53" s="50"/>
      <c r="HH53" s="50"/>
      <c r="HI53" s="50"/>
      <c r="HJ53" s="264"/>
      <c r="HK53" s="57"/>
      <c r="HL53" s="17"/>
      <c r="HM53" s="17"/>
      <c r="HN53" s="56"/>
      <c r="HO53" s="50"/>
      <c r="HP53" s="50"/>
      <c r="HQ53" s="50"/>
      <c r="HR53" s="50"/>
      <c r="HS53" s="50"/>
      <c r="HT53" s="50"/>
      <c r="HU53" s="264"/>
      <c r="HV53" s="57"/>
      <c r="HW53" s="17"/>
      <c r="HX53" s="17"/>
    </row>
    <row r="54" spans="1:232" ht="12.5" x14ac:dyDescent="0.25">
      <c r="A54" s="53"/>
      <c r="B54" s="54"/>
      <c r="C54" s="211"/>
      <c r="D54" s="55"/>
      <c r="E54" s="55"/>
      <c r="F54" s="55"/>
      <c r="G54" s="52"/>
      <c r="H54" s="50"/>
      <c r="I54" s="264"/>
      <c r="J54" s="57"/>
      <c r="K54" s="17"/>
      <c r="L54" s="17"/>
      <c r="M54" s="56"/>
      <c r="N54" s="50"/>
      <c r="O54" s="50"/>
      <c r="P54" s="50"/>
      <c r="Q54" s="50"/>
      <c r="R54" s="50"/>
      <c r="S54" s="50"/>
      <c r="T54" s="264"/>
      <c r="U54" s="57"/>
      <c r="V54" s="17"/>
      <c r="W54" s="17"/>
      <c r="X54" s="56"/>
      <c r="Y54" s="50"/>
      <c r="Z54" s="50"/>
      <c r="AA54" s="50"/>
      <c r="AB54" s="50"/>
      <c r="AC54" s="50"/>
      <c r="AD54" s="50"/>
      <c r="AE54" s="264"/>
      <c r="AF54" s="57"/>
      <c r="AG54" s="17"/>
      <c r="AH54" s="17"/>
      <c r="AI54" s="56"/>
      <c r="AJ54" s="50"/>
      <c r="AK54" s="50"/>
      <c r="AL54" s="50"/>
      <c r="AM54" s="50"/>
      <c r="AN54" s="50"/>
      <c r="AO54" s="50"/>
      <c r="AP54" s="264"/>
      <c r="AQ54" s="57"/>
      <c r="AR54" s="17"/>
      <c r="AS54" s="17"/>
      <c r="AT54" s="56"/>
      <c r="AU54" s="50"/>
      <c r="AV54" s="50"/>
      <c r="AW54" s="50"/>
      <c r="AX54" s="50"/>
      <c r="AY54" s="50"/>
      <c r="AZ54" s="50"/>
      <c r="BA54" s="264"/>
      <c r="BB54" s="57"/>
      <c r="BC54" s="17"/>
      <c r="BD54" s="17"/>
      <c r="BE54" s="56"/>
      <c r="BF54" s="50"/>
      <c r="BG54" s="50"/>
      <c r="BH54" s="50"/>
      <c r="BI54" s="50"/>
      <c r="BJ54" s="50"/>
      <c r="BK54" s="50"/>
      <c r="BL54" s="264"/>
      <c r="BM54" s="57"/>
      <c r="BN54" s="17"/>
      <c r="BO54" s="17"/>
      <c r="BP54" s="56"/>
      <c r="BQ54" s="50"/>
      <c r="BR54" s="50"/>
      <c r="BS54" s="50"/>
      <c r="BT54" s="50"/>
      <c r="BU54" s="50"/>
      <c r="BV54" s="50"/>
      <c r="BW54" s="264"/>
      <c r="BX54" s="57"/>
      <c r="BY54" s="17"/>
      <c r="BZ54" s="17"/>
      <c r="CA54" s="56"/>
      <c r="CB54" s="50"/>
      <c r="CC54" s="50"/>
      <c r="CD54" s="50"/>
      <c r="CE54" s="50"/>
      <c r="CF54" s="50"/>
      <c r="CG54" s="50"/>
      <c r="CH54" s="264"/>
      <c r="CI54" s="57"/>
      <c r="CJ54" s="17"/>
      <c r="CK54" s="17"/>
      <c r="CL54" s="56"/>
      <c r="CM54" s="50"/>
      <c r="CN54" s="50"/>
      <c r="CO54" s="50"/>
      <c r="CP54" s="50"/>
      <c r="CQ54" s="50"/>
      <c r="CR54" s="50"/>
      <c r="CS54" s="264"/>
      <c r="CT54" s="57"/>
      <c r="CU54" s="17"/>
      <c r="CV54" s="17"/>
      <c r="CW54" s="56"/>
      <c r="CX54" s="50"/>
      <c r="CY54" s="50"/>
      <c r="CZ54" s="50"/>
      <c r="DA54" s="50"/>
      <c r="DB54" s="50"/>
      <c r="DC54" s="50"/>
      <c r="DD54" s="264"/>
      <c r="DE54" s="57"/>
      <c r="DF54" s="17"/>
      <c r="DG54" s="17"/>
      <c r="DH54" s="56"/>
      <c r="DI54" s="50"/>
      <c r="DJ54" s="50"/>
      <c r="DK54" s="50"/>
      <c r="DL54" s="50"/>
      <c r="DM54" s="50"/>
      <c r="DN54" s="50"/>
      <c r="DO54" s="264"/>
      <c r="DP54" s="57"/>
      <c r="DQ54" s="17"/>
      <c r="DR54" s="17"/>
      <c r="DS54" s="56"/>
      <c r="DT54" s="50"/>
      <c r="DU54" s="50"/>
      <c r="DV54" s="50"/>
      <c r="DW54" s="50"/>
      <c r="DX54" s="50"/>
      <c r="DY54" s="50"/>
      <c r="DZ54" s="264"/>
      <c r="EA54" s="57"/>
      <c r="EB54" s="17"/>
      <c r="EC54" s="17"/>
      <c r="ED54" s="56"/>
      <c r="EE54" s="50"/>
      <c r="EF54" s="50"/>
      <c r="EG54" s="50"/>
      <c r="EH54" s="50"/>
      <c r="EI54" s="50"/>
      <c r="EJ54" s="50"/>
      <c r="EK54" s="264"/>
      <c r="EL54" s="57"/>
      <c r="EM54" s="17"/>
      <c r="EN54" s="17"/>
      <c r="EO54" s="56"/>
      <c r="EP54" s="50"/>
      <c r="EQ54" s="50"/>
      <c r="ER54" s="50"/>
      <c r="ES54" s="50"/>
      <c r="ET54" s="50"/>
      <c r="EU54" s="50"/>
      <c r="EV54" s="264"/>
      <c r="EW54" s="57"/>
      <c r="EX54" s="17"/>
      <c r="EY54" s="17"/>
      <c r="EZ54" s="56"/>
      <c r="FA54" s="50"/>
      <c r="FB54" s="50"/>
      <c r="FC54" s="50"/>
      <c r="FD54" s="50"/>
      <c r="FE54" s="50"/>
      <c r="FF54" s="50"/>
      <c r="FG54" s="264"/>
      <c r="FH54" s="57"/>
      <c r="FI54" s="17"/>
      <c r="FJ54" s="17"/>
      <c r="FK54" s="56"/>
      <c r="FL54" s="50"/>
      <c r="FM54" s="50"/>
      <c r="FN54" s="50"/>
      <c r="FO54" s="50"/>
      <c r="FP54" s="50"/>
      <c r="FQ54" s="50"/>
      <c r="FR54" s="264"/>
      <c r="FS54" s="57"/>
      <c r="FT54" s="17"/>
      <c r="FU54" s="17"/>
      <c r="FV54" s="56"/>
      <c r="FW54" s="50"/>
      <c r="FX54" s="50"/>
      <c r="FY54" s="50"/>
      <c r="FZ54" s="50"/>
      <c r="GA54" s="50"/>
      <c r="GB54" s="50"/>
      <c r="GC54" s="264"/>
      <c r="GD54" s="57"/>
      <c r="GE54" s="17"/>
      <c r="GF54" s="17"/>
      <c r="GG54" s="56"/>
      <c r="GH54" s="50"/>
      <c r="GI54" s="50"/>
      <c r="GJ54" s="50"/>
      <c r="GK54" s="50"/>
      <c r="GL54" s="50"/>
      <c r="GM54" s="50"/>
      <c r="GN54" s="264"/>
      <c r="GO54" s="57"/>
      <c r="GP54" s="17"/>
      <c r="GQ54" s="17"/>
      <c r="GR54" s="56"/>
      <c r="GS54" s="50"/>
      <c r="GT54" s="50"/>
      <c r="GU54" s="50"/>
      <c r="GV54" s="50"/>
      <c r="GW54" s="50"/>
      <c r="GX54" s="50"/>
      <c r="GY54" s="264"/>
      <c r="GZ54" s="57"/>
      <c r="HA54" s="17"/>
      <c r="HB54" s="17"/>
      <c r="HC54" s="56"/>
      <c r="HD54" s="50"/>
      <c r="HE54" s="50"/>
      <c r="HF54" s="50"/>
      <c r="HG54" s="50"/>
      <c r="HH54" s="50"/>
      <c r="HI54" s="50"/>
      <c r="HJ54" s="264"/>
      <c r="HK54" s="57"/>
      <c r="HL54" s="17"/>
      <c r="HM54" s="17"/>
      <c r="HN54" s="56"/>
      <c r="HO54" s="50"/>
      <c r="HP54" s="50"/>
      <c r="HQ54" s="50"/>
      <c r="HR54" s="50"/>
      <c r="HS54" s="50"/>
      <c r="HT54" s="50"/>
      <c r="HU54" s="264"/>
      <c r="HV54" s="57"/>
      <c r="HW54" s="17"/>
      <c r="HX54" s="17"/>
    </row>
    <row r="55" spans="1:232" ht="12.5" x14ac:dyDescent="0.25">
      <c r="A55" s="53"/>
      <c r="B55" s="54"/>
      <c r="C55" s="211"/>
      <c r="D55" s="55"/>
      <c r="E55" s="55"/>
      <c r="F55" s="55"/>
      <c r="G55" s="52"/>
      <c r="H55" s="50"/>
      <c r="I55" s="264"/>
      <c r="J55" s="57"/>
      <c r="K55" s="17"/>
      <c r="L55" s="17"/>
      <c r="M55" s="56"/>
      <c r="N55" s="50"/>
      <c r="O55" s="50"/>
      <c r="P55" s="50"/>
      <c r="Q55" s="50"/>
      <c r="R55" s="50"/>
      <c r="S55" s="50"/>
      <c r="T55" s="264"/>
      <c r="U55" s="57"/>
      <c r="V55" s="17"/>
      <c r="W55" s="17"/>
      <c r="X55" s="56"/>
      <c r="Y55" s="50"/>
      <c r="Z55" s="50"/>
      <c r="AA55" s="50"/>
      <c r="AB55" s="50"/>
      <c r="AC55" s="50"/>
      <c r="AD55" s="50"/>
      <c r="AE55" s="264"/>
      <c r="AF55" s="57"/>
      <c r="AG55" s="17"/>
      <c r="AH55" s="17"/>
      <c r="AI55" s="56"/>
      <c r="AJ55" s="50"/>
      <c r="AK55" s="50"/>
      <c r="AL55" s="50"/>
      <c r="AM55" s="50"/>
      <c r="AN55" s="50"/>
      <c r="AO55" s="50"/>
      <c r="AP55" s="264"/>
      <c r="AQ55" s="57"/>
      <c r="AR55" s="17"/>
      <c r="AS55" s="17"/>
      <c r="AT55" s="56"/>
      <c r="AU55" s="50"/>
      <c r="AV55" s="50"/>
      <c r="AW55" s="50"/>
      <c r="AX55" s="50"/>
      <c r="AY55" s="50"/>
      <c r="AZ55" s="50"/>
      <c r="BA55" s="264"/>
      <c r="BB55" s="57"/>
      <c r="BC55" s="17"/>
      <c r="BD55" s="17"/>
      <c r="BE55" s="56"/>
      <c r="BF55" s="50"/>
      <c r="BG55" s="50"/>
      <c r="BH55" s="50"/>
      <c r="BI55" s="50"/>
      <c r="BJ55" s="50"/>
      <c r="BK55" s="50"/>
      <c r="BL55" s="264"/>
      <c r="BM55" s="57"/>
      <c r="BN55" s="17"/>
      <c r="BO55" s="17"/>
      <c r="BP55" s="56"/>
      <c r="BQ55" s="50"/>
      <c r="BR55" s="50"/>
      <c r="BS55" s="50"/>
      <c r="BT55" s="50"/>
      <c r="BU55" s="50"/>
      <c r="BV55" s="50"/>
      <c r="BW55" s="264"/>
      <c r="BX55" s="57"/>
      <c r="BY55" s="17"/>
      <c r="BZ55" s="17"/>
      <c r="CA55" s="56"/>
      <c r="CB55" s="50"/>
      <c r="CC55" s="50"/>
      <c r="CD55" s="50"/>
      <c r="CE55" s="50"/>
      <c r="CF55" s="50"/>
      <c r="CG55" s="50"/>
      <c r="CH55" s="264"/>
      <c r="CI55" s="57"/>
      <c r="CJ55" s="17"/>
      <c r="CK55" s="17"/>
      <c r="CL55" s="56"/>
      <c r="CM55" s="50"/>
      <c r="CN55" s="50"/>
      <c r="CO55" s="50"/>
      <c r="CP55" s="50"/>
      <c r="CQ55" s="50"/>
      <c r="CR55" s="50"/>
      <c r="CS55" s="264"/>
      <c r="CT55" s="57"/>
      <c r="CU55" s="17"/>
      <c r="CV55" s="17"/>
      <c r="CW55" s="56"/>
      <c r="CX55" s="50"/>
      <c r="CY55" s="50"/>
      <c r="CZ55" s="50"/>
      <c r="DA55" s="50"/>
      <c r="DB55" s="50"/>
      <c r="DC55" s="50"/>
      <c r="DD55" s="264"/>
      <c r="DE55" s="57"/>
      <c r="DF55" s="17"/>
      <c r="DG55" s="17"/>
      <c r="DH55" s="56"/>
      <c r="DI55" s="50"/>
      <c r="DJ55" s="50"/>
      <c r="DK55" s="50"/>
      <c r="DL55" s="50"/>
      <c r="DM55" s="50"/>
      <c r="DN55" s="50"/>
      <c r="DO55" s="264"/>
      <c r="DP55" s="57"/>
      <c r="DQ55" s="17"/>
      <c r="DR55" s="17"/>
      <c r="DS55" s="56"/>
      <c r="DT55" s="50"/>
      <c r="DU55" s="50"/>
      <c r="DV55" s="50"/>
      <c r="DW55" s="50"/>
      <c r="DX55" s="50"/>
      <c r="DY55" s="50"/>
      <c r="DZ55" s="264"/>
      <c r="EA55" s="57"/>
      <c r="EB55" s="17"/>
      <c r="EC55" s="17"/>
      <c r="ED55" s="56"/>
      <c r="EE55" s="50"/>
      <c r="EF55" s="50"/>
      <c r="EG55" s="50"/>
      <c r="EH55" s="50"/>
      <c r="EI55" s="50"/>
      <c r="EJ55" s="50"/>
      <c r="EK55" s="264"/>
      <c r="EL55" s="57"/>
      <c r="EM55" s="17"/>
      <c r="EN55" s="17"/>
      <c r="EO55" s="56"/>
      <c r="EP55" s="50"/>
      <c r="EQ55" s="50"/>
      <c r="ER55" s="50"/>
      <c r="ES55" s="50"/>
      <c r="ET55" s="50"/>
      <c r="EU55" s="50"/>
      <c r="EV55" s="264"/>
      <c r="EW55" s="57"/>
      <c r="EX55" s="17"/>
      <c r="EY55" s="17"/>
      <c r="EZ55" s="56"/>
      <c r="FA55" s="50"/>
      <c r="FB55" s="50"/>
      <c r="FC55" s="50"/>
      <c r="FD55" s="50"/>
      <c r="FE55" s="50"/>
      <c r="FF55" s="50"/>
      <c r="FG55" s="264"/>
      <c r="FH55" s="57"/>
      <c r="FI55" s="17"/>
      <c r="FJ55" s="17"/>
      <c r="FK55" s="56"/>
      <c r="FL55" s="50"/>
      <c r="FM55" s="50"/>
      <c r="FN55" s="50"/>
      <c r="FO55" s="50"/>
      <c r="FP55" s="50"/>
      <c r="FQ55" s="50"/>
      <c r="FR55" s="264"/>
      <c r="FS55" s="57"/>
      <c r="FT55" s="17"/>
      <c r="FU55" s="17"/>
      <c r="FV55" s="56"/>
      <c r="FW55" s="50"/>
      <c r="FX55" s="50"/>
      <c r="FY55" s="50"/>
      <c r="FZ55" s="50"/>
      <c r="GA55" s="50"/>
      <c r="GB55" s="50"/>
      <c r="GC55" s="264"/>
      <c r="GD55" s="57"/>
      <c r="GE55" s="17"/>
      <c r="GF55" s="17"/>
      <c r="GG55" s="56"/>
      <c r="GH55" s="50"/>
      <c r="GI55" s="50"/>
      <c r="GJ55" s="50"/>
      <c r="GK55" s="50"/>
      <c r="GL55" s="50"/>
      <c r="GM55" s="50"/>
      <c r="GN55" s="264"/>
      <c r="GO55" s="57"/>
      <c r="GP55" s="17"/>
      <c r="GQ55" s="17"/>
      <c r="GR55" s="56"/>
      <c r="GS55" s="50"/>
      <c r="GT55" s="50"/>
      <c r="GU55" s="50"/>
      <c r="GV55" s="50"/>
      <c r="GW55" s="50"/>
      <c r="GX55" s="50"/>
      <c r="GY55" s="264"/>
      <c r="GZ55" s="57"/>
      <c r="HA55" s="17"/>
      <c r="HB55" s="17"/>
      <c r="HC55" s="56"/>
      <c r="HD55" s="50"/>
      <c r="HE55" s="50"/>
      <c r="HF55" s="50"/>
      <c r="HG55" s="50"/>
      <c r="HH55" s="50"/>
      <c r="HI55" s="50"/>
      <c r="HJ55" s="264"/>
      <c r="HK55" s="57"/>
      <c r="HL55" s="17"/>
      <c r="HM55" s="17"/>
      <c r="HN55" s="56"/>
      <c r="HO55" s="50"/>
      <c r="HP55" s="50"/>
      <c r="HQ55" s="50"/>
      <c r="HR55" s="50"/>
      <c r="HS55" s="50"/>
      <c r="HT55" s="50"/>
      <c r="HU55" s="264"/>
      <c r="HV55" s="57"/>
      <c r="HW55" s="17"/>
      <c r="HX55" s="17"/>
    </row>
    <row r="56" spans="1:232" ht="12.5" x14ac:dyDescent="0.25">
      <c r="A56" s="53"/>
      <c r="B56" s="54"/>
      <c r="C56" s="213"/>
      <c r="D56" s="55"/>
      <c r="E56" s="55"/>
      <c r="F56" s="55"/>
      <c r="G56" s="52"/>
      <c r="H56" s="50"/>
      <c r="I56" s="264"/>
      <c r="J56" s="57"/>
      <c r="K56" s="17"/>
      <c r="L56" s="17"/>
      <c r="M56" s="56"/>
      <c r="N56" s="50"/>
      <c r="O56" s="50"/>
      <c r="P56" s="50"/>
      <c r="Q56" s="50"/>
      <c r="R56" s="50"/>
      <c r="S56" s="50"/>
      <c r="T56" s="264"/>
      <c r="U56" s="57"/>
      <c r="V56" s="17"/>
      <c r="W56" s="17"/>
      <c r="X56" s="56"/>
      <c r="Y56" s="50"/>
      <c r="Z56" s="50"/>
      <c r="AA56" s="50"/>
      <c r="AB56" s="50"/>
      <c r="AC56" s="50"/>
      <c r="AD56" s="50"/>
      <c r="AE56" s="264"/>
      <c r="AF56" s="57"/>
      <c r="AG56" s="17"/>
      <c r="AH56" s="17"/>
      <c r="AI56" s="56"/>
      <c r="AJ56" s="50"/>
      <c r="AK56" s="50"/>
      <c r="AL56" s="50"/>
      <c r="AM56" s="50"/>
      <c r="AN56" s="50"/>
      <c r="AO56" s="50"/>
      <c r="AP56" s="264"/>
      <c r="AQ56" s="57"/>
      <c r="AR56" s="17"/>
      <c r="AS56" s="17"/>
      <c r="AT56" s="56"/>
      <c r="AU56" s="50"/>
      <c r="AV56" s="50"/>
      <c r="AW56" s="50"/>
      <c r="AX56" s="50"/>
      <c r="AY56" s="50"/>
      <c r="AZ56" s="50"/>
      <c r="BA56" s="264"/>
      <c r="BB56" s="57"/>
      <c r="BC56" s="17"/>
      <c r="BD56" s="17"/>
      <c r="BE56" s="56"/>
      <c r="BF56" s="50"/>
      <c r="BG56" s="50"/>
      <c r="BH56" s="50"/>
      <c r="BI56" s="50"/>
      <c r="BJ56" s="50"/>
      <c r="BK56" s="50"/>
      <c r="BL56" s="264"/>
      <c r="BM56" s="57"/>
      <c r="BN56" s="17"/>
      <c r="BO56" s="17"/>
      <c r="BP56" s="56"/>
      <c r="BQ56" s="50"/>
      <c r="BR56" s="50"/>
      <c r="BS56" s="50"/>
      <c r="BT56" s="50"/>
      <c r="BU56" s="50"/>
      <c r="BV56" s="50"/>
      <c r="BW56" s="264"/>
      <c r="BX56" s="57"/>
      <c r="BY56" s="17"/>
      <c r="BZ56" s="17"/>
      <c r="CA56" s="56"/>
      <c r="CB56" s="50"/>
      <c r="CC56" s="50"/>
      <c r="CD56" s="50"/>
      <c r="CE56" s="50"/>
      <c r="CF56" s="50"/>
      <c r="CG56" s="50"/>
      <c r="CH56" s="264"/>
      <c r="CI56" s="57"/>
      <c r="CJ56" s="17"/>
      <c r="CK56" s="17"/>
      <c r="CL56" s="56"/>
      <c r="CM56" s="50"/>
      <c r="CN56" s="50"/>
      <c r="CO56" s="50"/>
      <c r="CP56" s="50"/>
      <c r="CQ56" s="50"/>
      <c r="CR56" s="50"/>
      <c r="CS56" s="264"/>
      <c r="CT56" s="57"/>
      <c r="CU56" s="17"/>
      <c r="CV56" s="17"/>
      <c r="CW56" s="56"/>
      <c r="CX56" s="50"/>
      <c r="CY56" s="50"/>
      <c r="CZ56" s="50"/>
      <c r="DA56" s="50"/>
      <c r="DB56" s="50"/>
      <c r="DC56" s="50"/>
      <c r="DD56" s="264"/>
      <c r="DE56" s="57"/>
      <c r="DF56" s="17"/>
      <c r="DG56" s="17"/>
      <c r="DH56" s="56"/>
      <c r="DI56" s="50"/>
      <c r="DJ56" s="50"/>
      <c r="DK56" s="50"/>
      <c r="DL56" s="50"/>
      <c r="DM56" s="50"/>
      <c r="DN56" s="50"/>
      <c r="DO56" s="264"/>
      <c r="DP56" s="57"/>
      <c r="DQ56" s="17"/>
      <c r="DR56" s="17"/>
      <c r="DS56" s="56"/>
      <c r="DT56" s="50"/>
      <c r="DU56" s="50"/>
      <c r="DV56" s="50"/>
      <c r="DW56" s="50"/>
      <c r="DX56" s="50"/>
      <c r="DY56" s="50"/>
      <c r="DZ56" s="264"/>
      <c r="EA56" s="57"/>
      <c r="EB56" s="17"/>
      <c r="EC56" s="17"/>
      <c r="ED56" s="56"/>
      <c r="EE56" s="50"/>
      <c r="EF56" s="50"/>
      <c r="EG56" s="50"/>
      <c r="EH56" s="50"/>
      <c r="EI56" s="50"/>
      <c r="EJ56" s="50"/>
      <c r="EK56" s="264"/>
      <c r="EL56" s="57"/>
      <c r="EM56" s="17"/>
      <c r="EN56" s="17"/>
      <c r="EO56" s="56"/>
      <c r="EP56" s="50"/>
      <c r="EQ56" s="50"/>
      <c r="ER56" s="50"/>
      <c r="ES56" s="50"/>
      <c r="ET56" s="50"/>
      <c r="EU56" s="50"/>
      <c r="EV56" s="264"/>
      <c r="EW56" s="57"/>
      <c r="EX56" s="17"/>
      <c r="EY56" s="17"/>
      <c r="EZ56" s="56"/>
      <c r="FA56" s="50"/>
      <c r="FB56" s="50"/>
      <c r="FC56" s="50"/>
      <c r="FD56" s="50"/>
      <c r="FE56" s="50"/>
      <c r="FF56" s="50"/>
      <c r="FG56" s="264"/>
      <c r="FH56" s="57"/>
      <c r="FI56" s="17"/>
      <c r="FJ56" s="17"/>
      <c r="FK56" s="56"/>
      <c r="FL56" s="50"/>
      <c r="FM56" s="50"/>
      <c r="FN56" s="50"/>
      <c r="FO56" s="50"/>
      <c r="FP56" s="50"/>
      <c r="FQ56" s="50"/>
      <c r="FR56" s="264"/>
      <c r="FS56" s="57"/>
      <c r="FT56" s="17"/>
      <c r="FU56" s="17"/>
      <c r="FV56" s="56"/>
      <c r="FW56" s="50"/>
      <c r="FX56" s="50"/>
      <c r="FY56" s="50"/>
      <c r="FZ56" s="50"/>
      <c r="GA56" s="50"/>
      <c r="GB56" s="50"/>
      <c r="GC56" s="264"/>
      <c r="GD56" s="57"/>
      <c r="GE56" s="17"/>
      <c r="GF56" s="17"/>
      <c r="GG56" s="56"/>
      <c r="GH56" s="50"/>
      <c r="GI56" s="50"/>
      <c r="GJ56" s="50"/>
      <c r="GK56" s="50"/>
      <c r="GL56" s="50"/>
      <c r="GM56" s="50"/>
      <c r="GN56" s="264"/>
      <c r="GO56" s="57"/>
      <c r="GP56" s="17"/>
      <c r="GQ56" s="17"/>
      <c r="GR56" s="56"/>
      <c r="GS56" s="50"/>
      <c r="GT56" s="50"/>
      <c r="GU56" s="50"/>
      <c r="GV56" s="50"/>
      <c r="GW56" s="50"/>
      <c r="GX56" s="50"/>
      <c r="GY56" s="264"/>
      <c r="GZ56" s="57"/>
      <c r="HA56" s="17"/>
      <c r="HB56" s="17"/>
      <c r="HC56" s="56"/>
      <c r="HD56" s="50"/>
      <c r="HE56" s="50"/>
      <c r="HF56" s="50"/>
      <c r="HG56" s="50"/>
      <c r="HH56" s="50"/>
      <c r="HI56" s="50"/>
      <c r="HJ56" s="264"/>
      <c r="HK56" s="57"/>
      <c r="HL56" s="17"/>
      <c r="HM56" s="17"/>
      <c r="HN56" s="56"/>
      <c r="HO56" s="50"/>
      <c r="HP56" s="50"/>
      <c r="HQ56" s="50"/>
      <c r="HR56" s="50"/>
      <c r="HS56" s="50"/>
      <c r="HT56" s="50"/>
      <c r="HU56" s="264"/>
      <c r="HV56" s="57"/>
      <c r="HW56" s="17"/>
      <c r="HX56" s="17"/>
    </row>
    <row r="57" spans="1:232" ht="12.5" x14ac:dyDescent="0.25">
      <c r="A57" s="53"/>
      <c r="B57" s="54"/>
      <c r="C57" s="213"/>
      <c r="D57" s="55"/>
      <c r="E57" s="55"/>
      <c r="F57" s="55"/>
      <c r="G57" s="52"/>
      <c r="H57" s="50"/>
      <c r="I57" s="264"/>
      <c r="J57" s="57"/>
      <c r="K57" s="17"/>
      <c r="L57" s="17"/>
      <c r="M57" s="56"/>
      <c r="N57" s="50"/>
      <c r="O57" s="50"/>
      <c r="P57" s="50"/>
      <c r="Q57" s="50"/>
      <c r="R57" s="50"/>
      <c r="S57" s="50"/>
      <c r="T57" s="264"/>
      <c r="U57" s="57"/>
      <c r="V57" s="17"/>
      <c r="W57" s="17"/>
      <c r="X57" s="56"/>
      <c r="Y57" s="50"/>
      <c r="Z57" s="50"/>
      <c r="AA57" s="50"/>
      <c r="AB57" s="50"/>
      <c r="AC57" s="50"/>
      <c r="AD57" s="50"/>
      <c r="AE57" s="264"/>
      <c r="AF57" s="57"/>
      <c r="AG57" s="17"/>
      <c r="AH57" s="17"/>
      <c r="AI57" s="56"/>
      <c r="AJ57" s="50"/>
      <c r="AK57" s="50"/>
      <c r="AL57" s="50"/>
      <c r="AM57" s="50"/>
      <c r="AN57" s="50"/>
      <c r="AO57" s="50"/>
      <c r="AP57" s="264"/>
      <c r="AQ57" s="57"/>
      <c r="AR57" s="17"/>
      <c r="AS57" s="17"/>
      <c r="AT57" s="56"/>
      <c r="AU57" s="50"/>
      <c r="AV57" s="50"/>
      <c r="AW57" s="50"/>
      <c r="AX57" s="50"/>
      <c r="AY57" s="50"/>
      <c r="AZ57" s="50"/>
      <c r="BA57" s="264"/>
      <c r="BB57" s="57"/>
      <c r="BC57" s="17"/>
      <c r="BD57" s="17"/>
      <c r="BE57" s="56"/>
      <c r="BF57" s="50"/>
      <c r="BG57" s="50"/>
      <c r="BH57" s="50"/>
      <c r="BI57" s="50"/>
      <c r="BJ57" s="50"/>
      <c r="BK57" s="50"/>
      <c r="BL57" s="264"/>
      <c r="BM57" s="57"/>
      <c r="BN57" s="17"/>
      <c r="BO57" s="17"/>
      <c r="BP57" s="56"/>
      <c r="BQ57" s="50"/>
      <c r="BR57" s="50"/>
      <c r="BS57" s="50"/>
      <c r="BT57" s="50"/>
      <c r="BU57" s="50"/>
      <c r="BV57" s="50"/>
      <c r="BW57" s="264"/>
      <c r="BX57" s="57"/>
      <c r="BY57" s="17"/>
      <c r="BZ57" s="17"/>
      <c r="CA57" s="56"/>
      <c r="CB57" s="50"/>
      <c r="CC57" s="50"/>
      <c r="CD57" s="50"/>
      <c r="CE57" s="50"/>
      <c r="CF57" s="50"/>
      <c r="CG57" s="50"/>
      <c r="CH57" s="264"/>
      <c r="CI57" s="57"/>
      <c r="CJ57" s="17"/>
      <c r="CK57" s="17"/>
      <c r="CL57" s="56"/>
      <c r="CM57" s="50"/>
      <c r="CN57" s="50"/>
      <c r="CO57" s="50"/>
      <c r="CP57" s="50"/>
      <c r="CQ57" s="50"/>
      <c r="CR57" s="50"/>
      <c r="CS57" s="264"/>
      <c r="CT57" s="57"/>
      <c r="CU57" s="17"/>
      <c r="CV57" s="17"/>
      <c r="CW57" s="56"/>
      <c r="CX57" s="50"/>
      <c r="CY57" s="50"/>
      <c r="CZ57" s="50"/>
      <c r="DA57" s="50"/>
      <c r="DB57" s="50"/>
      <c r="DC57" s="50"/>
      <c r="DD57" s="264"/>
      <c r="DE57" s="57"/>
      <c r="DF57" s="17"/>
      <c r="DG57" s="17"/>
      <c r="DH57" s="56"/>
      <c r="DI57" s="50"/>
      <c r="DJ57" s="50"/>
      <c r="DK57" s="50"/>
      <c r="DL57" s="50"/>
      <c r="DM57" s="50"/>
      <c r="DN57" s="50"/>
      <c r="DO57" s="264"/>
      <c r="DP57" s="57"/>
      <c r="DQ57" s="17"/>
      <c r="DR57" s="17"/>
      <c r="DS57" s="56"/>
      <c r="DT57" s="50"/>
      <c r="DU57" s="50"/>
      <c r="DV57" s="50"/>
      <c r="DW57" s="50"/>
      <c r="DX57" s="50"/>
      <c r="DY57" s="50"/>
      <c r="DZ57" s="264"/>
      <c r="EA57" s="57"/>
      <c r="EB57" s="17"/>
      <c r="EC57" s="17"/>
      <c r="ED57" s="56"/>
      <c r="EE57" s="50"/>
      <c r="EF57" s="50"/>
      <c r="EG57" s="50"/>
      <c r="EH57" s="50"/>
      <c r="EI57" s="50"/>
      <c r="EJ57" s="50"/>
      <c r="EK57" s="264"/>
      <c r="EL57" s="57"/>
      <c r="EM57" s="17"/>
      <c r="EN57" s="17"/>
      <c r="EO57" s="56"/>
      <c r="EP57" s="50"/>
      <c r="EQ57" s="50"/>
      <c r="ER57" s="50"/>
      <c r="ES57" s="50"/>
      <c r="ET57" s="50"/>
      <c r="EU57" s="50"/>
      <c r="EV57" s="264"/>
      <c r="EW57" s="57"/>
      <c r="EX57" s="17"/>
      <c r="EY57" s="17"/>
      <c r="EZ57" s="56"/>
      <c r="FA57" s="50"/>
      <c r="FB57" s="50"/>
      <c r="FC57" s="50"/>
      <c r="FD57" s="50"/>
      <c r="FE57" s="50"/>
      <c r="FF57" s="50"/>
      <c r="FG57" s="264"/>
      <c r="FH57" s="57"/>
      <c r="FI57" s="17"/>
      <c r="FJ57" s="17"/>
      <c r="FK57" s="56"/>
      <c r="FL57" s="50"/>
      <c r="FM57" s="50"/>
      <c r="FN57" s="50"/>
      <c r="FO57" s="50"/>
      <c r="FP57" s="50"/>
      <c r="FQ57" s="50"/>
      <c r="FR57" s="264"/>
      <c r="FS57" s="57"/>
      <c r="FT57" s="17"/>
      <c r="FU57" s="17"/>
      <c r="FV57" s="56"/>
      <c r="FW57" s="50"/>
      <c r="FX57" s="50"/>
      <c r="FY57" s="50"/>
      <c r="FZ57" s="50"/>
      <c r="GA57" s="50"/>
      <c r="GB57" s="50"/>
      <c r="GC57" s="264"/>
      <c r="GD57" s="57"/>
      <c r="GE57" s="17"/>
      <c r="GF57" s="17"/>
      <c r="GG57" s="56"/>
      <c r="GH57" s="50"/>
      <c r="GI57" s="50"/>
      <c r="GJ57" s="50"/>
      <c r="GK57" s="50"/>
      <c r="GL57" s="50"/>
      <c r="GM57" s="50"/>
      <c r="GN57" s="264"/>
      <c r="GO57" s="57"/>
      <c r="GP57" s="17"/>
      <c r="GQ57" s="17"/>
      <c r="GR57" s="56"/>
      <c r="GS57" s="50"/>
      <c r="GT57" s="50"/>
      <c r="GU57" s="50"/>
      <c r="GV57" s="50"/>
      <c r="GW57" s="50"/>
      <c r="GX57" s="50"/>
      <c r="GY57" s="264"/>
      <c r="GZ57" s="57"/>
      <c r="HA57" s="17"/>
      <c r="HB57" s="17"/>
      <c r="HC57" s="56"/>
      <c r="HD57" s="50"/>
      <c r="HE57" s="50"/>
      <c r="HF57" s="50"/>
      <c r="HG57" s="50"/>
      <c r="HH57" s="50"/>
      <c r="HI57" s="50"/>
      <c r="HJ57" s="264"/>
      <c r="HK57" s="57"/>
      <c r="HL57" s="17"/>
      <c r="HM57" s="17"/>
      <c r="HN57" s="56"/>
      <c r="HO57" s="50"/>
      <c r="HP57" s="50"/>
      <c r="HQ57" s="50"/>
      <c r="HR57" s="50"/>
      <c r="HS57" s="50"/>
      <c r="HT57" s="50"/>
      <c r="HU57" s="264"/>
      <c r="HV57" s="57"/>
      <c r="HW57" s="17"/>
      <c r="HX57" s="17"/>
    </row>
    <row r="58" spans="1:232" ht="12.5" x14ac:dyDescent="0.25">
      <c r="A58" s="53"/>
      <c r="B58" s="54"/>
      <c r="C58" s="211"/>
      <c r="D58" s="55"/>
      <c r="E58" s="55"/>
      <c r="F58" s="55"/>
      <c r="G58" s="52"/>
      <c r="H58" s="50"/>
      <c r="I58" s="264"/>
      <c r="J58" s="57"/>
      <c r="K58" s="17"/>
      <c r="L58" s="17"/>
      <c r="M58" s="56"/>
      <c r="N58" s="50"/>
      <c r="O58" s="50"/>
      <c r="P58" s="50"/>
      <c r="Q58" s="50"/>
      <c r="R58" s="50"/>
      <c r="S58" s="50"/>
      <c r="T58" s="264"/>
      <c r="U58" s="57"/>
      <c r="V58" s="17"/>
      <c r="W58" s="17"/>
      <c r="X58" s="56"/>
      <c r="Y58" s="50"/>
      <c r="Z58" s="50"/>
      <c r="AA58" s="50"/>
      <c r="AB58" s="50"/>
      <c r="AC58" s="50"/>
      <c r="AD58" s="50"/>
      <c r="AE58" s="264"/>
      <c r="AF58" s="57"/>
      <c r="AG58" s="17"/>
      <c r="AH58" s="17"/>
      <c r="AI58" s="56"/>
      <c r="AJ58" s="50"/>
      <c r="AK58" s="50"/>
      <c r="AL58" s="50"/>
      <c r="AM58" s="50"/>
      <c r="AN58" s="50"/>
      <c r="AO58" s="50"/>
      <c r="AP58" s="264"/>
      <c r="AQ58" s="57"/>
      <c r="AR58" s="17"/>
      <c r="AS58" s="17"/>
      <c r="AT58" s="56"/>
      <c r="AU58" s="50"/>
      <c r="AV58" s="50"/>
      <c r="AW58" s="50"/>
      <c r="AX58" s="50"/>
      <c r="AY58" s="50"/>
      <c r="AZ58" s="50"/>
      <c r="BA58" s="264"/>
      <c r="BB58" s="57"/>
      <c r="BC58" s="17"/>
      <c r="BD58" s="17"/>
      <c r="BE58" s="56"/>
      <c r="BF58" s="50"/>
      <c r="BG58" s="50"/>
      <c r="BH58" s="50"/>
      <c r="BI58" s="50"/>
      <c r="BJ58" s="50"/>
      <c r="BK58" s="50"/>
      <c r="BL58" s="264"/>
      <c r="BM58" s="57"/>
      <c r="BN58" s="17"/>
      <c r="BO58" s="17"/>
      <c r="BP58" s="56"/>
      <c r="BQ58" s="50"/>
      <c r="BR58" s="50"/>
      <c r="BS58" s="50"/>
      <c r="BT58" s="50"/>
      <c r="BU58" s="50"/>
      <c r="BV58" s="50"/>
      <c r="BW58" s="264"/>
      <c r="BX58" s="57"/>
      <c r="BY58" s="17"/>
      <c r="BZ58" s="17"/>
      <c r="CA58" s="56"/>
      <c r="CB58" s="50"/>
      <c r="CC58" s="50"/>
      <c r="CD58" s="50"/>
      <c r="CE58" s="50"/>
      <c r="CF58" s="50"/>
      <c r="CG58" s="50"/>
      <c r="CH58" s="264"/>
      <c r="CI58" s="57"/>
      <c r="CJ58" s="17"/>
      <c r="CK58" s="17"/>
      <c r="CL58" s="56"/>
      <c r="CM58" s="50"/>
      <c r="CN58" s="50"/>
      <c r="CO58" s="50"/>
      <c r="CP58" s="50"/>
      <c r="CQ58" s="50"/>
      <c r="CR58" s="50"/>
      <c r="CS58" s="264"/>
      <c r="CT58" s="57"/>
      <c r="CU58" s="17"/>
      <c r="CV58" s="17"/>
      <c r="CW58" s="56"/>
      <c r="CX58" s="50"/>
      <c r="CY58" s="50"/>
      <c r="CZ58" s="50"/>
      <c r="DA58" s="50"/>
      <c r="DB58" s="50"/>
      <c r="DC58" s="50"/>
      <c r="DD58" s="264"/>
      <c r="DE58" s="57"/>
      <c r="DF58" s="17"/>
      <c r="DG58" s="17"/>
      <c r="DH58" s="56"/>
      <c r="DI58" s="50"/>
      <c r="DJ58" s="50"/>
      <c r="DK58" s="50"/>
      <c r="DL58" s="50"/>
      <c r="DM58" s="50"/>
      <c r="DN58" s="50"/>
      <c r="DO58" s="264"/>
      <c r="DP58" s="57"/>
      <c r="DQ58" s="17"/>
      <c r="DR58" s="17"/>
      <c r="DS58" s="56"/>
      <c r="DT58" s="50"/>
      <c r="DU58" s="50"/>
      <c r="DV58" s="50"/>
      <c r="DW58" s="50"/>
      <c r="DX58" s="50"/>
      <c r="DY58" s="50"/>
      <c r="DZ58" s="264"/>
      <c r="EA58" s="57"/>
      <c r="EB58" s="17"/>
      <c r="EC58" s="17"/>
      <c r="ED58" s="56"/>
      <c r="EE58" s="50"/>
      <c r="EF58" s="50"/>
      <c r="EG58" s="50"/>
      <c r="EH58" s="50"/>
      <c r="EI58" s="50"/>
      <c r="EJ58" s="50"/>
      <c r="EK58" s="264"/>
      <c r="EL58" s="57"/>
      <c r="EM58" s="17"/>
      <c r="EN58" s="17"/>
      <c r="EO58" s="56"/>
      <c r="EP58" s="50"/>
      <c r="EQ58" s="50"/>
      <c r="ER58" s="50"/>
      <c r="ES58" s="50"/>
      <c r="ET58" s="50"/>
      <c r="EU58" s="50"/>
      <c r="EV58" s="264"/>
      <c r="EW58" s="57"/>
      <c r="EX58" s="17"/>
      <c r="EY58" s="17"/>
      <c r="EZ58" s="56"/>
      <c r="FA58" s="50"/>
      <c r="FB58" s="50"/>
      <c r="FC58" s="50"/>
      <c r="FD58" s="50"/>
      <c r="FE58" s="50"/>
      <c r="FF58" s="50"/>
      <c r="FG58" s="264"/>
      <c r="FH58" s="57"/>
      <c r="FI58" s="17"/>
      <c r="FJ58" s="17"/>
      <c r="FK58" s="56"/>
      <c r="FL58" s="50"/>
      <c r="FM58" s="50"/>
      <c r="FN58" s="50"/>
      <c r="FO58" s="50"/>
      <c r="FP58" s="50"/>
      <c r="FQ58" s="50"/>
      <c r="FR58" s="264"/>
      <c r="FS58" s="57"/>
      <c r="FT58" s="17"/>
      <c r="FU58" s="17"/>
      <c r="FV58" s="56"/>
      <c r="FW58" s="50"/>
      <c r="FX58" s="50"/>
      <c r="FY58" s="50"/>
      <c r="FZ58" s="50"/>
      <c r="GA58" s="50"/>
      <c r="GB58" s="50"/>
      <c r="GC58" s="264"/>
      <c r="GD58" s="57"/>
      <c r="GE58" s="17"/>
      <c r="GF58" s="17"/>
      <c r="GG58" s="56"/>
      <c r="GH58" s="50"/>
      <c r="GI58" s="50"/>
      <c r="GJ58" s="50"/>
      <c r="GK58" s="50"/>
      <c r="GL58" s="50"/>
      <c r="GM58" s="50"/>
      <c r="GN58" s="264"/>
      <c r="GO58" s="57"/>
      <c r="GP58" s="17"/>
      <c r="GQ58" s="17"/>
      <c r="GR58" s="56"/>
      <c r="GS58" s="50"/>
      <c r="GT58" s="50"/>
      <c r="GU58" s="50"/>
      <c r="GV58" s="50"/>
      <c r="GW58" s="50"/>
      <c r="GX58" s="50"/>
      <c r="GY58" s="264"/>
      <c r="GZ58" s="57"/>
      <c r="HA58" s="17"/>
      <c r="HB58" s="17"/>
      <c r="HC58" s="56"/>
      <c r="HD58" s="50"/>
      <c r="HE58" s="50"/>
      <c r="HF58" s="50"/>
      <c r="HG58" s="50"/>
      <c r="HH58" s="50"/>
      <c r="HI58" s="50"/>
      <c r="HJ58" s="264"/>
      <c r="HK58" s="57"/>
      <c r="HL58" s="17"/>
      <c r="HM58" s="17"/>
      <c r="HN58" s="56"/>
      <c r="HO58" s="50"/>
      <c r="HP58" s="50"/>
      <c r="HQ58" s="50"/>
      <c r="HR58" s="50"/>
      <c r="HS58" s="50"/>
      <c r="HT58" s="50"/>
      <c r="HU58" s="264"/>
      <c r="HV58" s="57"/>
      <c r="HW58" s="17"/>
      <c r="HX58" s="17"/>
    </row>
    <row r="59" spans="1:232" x14ac:dyDescent="0.25">
      <c r="A59" s="58"/>
      <c r="B59" s="59"/>
      <c r="C59" s="215"/>
      <c r="D59" s="60"/>
      <c r="E59" s="60"/>
      <c r="F59" s="60"/>
      <c r="G59" s="61"/>
      <c r="H59" s="50"/>
      <c r="I59" s="264"/>
      <c r="J59" s="57"/>
      <c r="K59" s="17"/>
      <c r="L59" s="17"/>
      <c r="M59" s="56"/>
      <c r="N59" s="50"/>
      <c r="O59" s="50"/>
      <c r="P59" s="50"/>
      <c r="Q59" s="50"/>
      <c r="R59" s="50"/>
      <c r="S59" s="50"/>
      <c r="T59" s="264"/>
      <c r="U59" s="57"/>
      <c r="V59" s="17"/>
      <c r="W59" s="17"/>
      <c r="X59" s="56"/>
      <c r="Y59" s="50"/>
      <c r="Z59" s="50"/>
      <c r="AA59" s="50"/>
      <c r="AB59" s="50"/>
      <c r="AC59" s="50"/>
      <c r="AD59" s="50"/>
      <c r="AE59" s="264"/>
      <c r="AF59" s="57"/>
      <c r="AG59" s="17"/>
      <c r="AH59" s="17"/>
      <c r="AI59" s="56"/>
      <c r="AJ59" s="50"/>
      <c r="AK59" s="50"/>
      <c r="AL59" s="50"/>
      <c r="AM59" s="50"/>
      <c r="AN59" s="50"/>
      <c r="AO59" s="50"/>
      <c r="AP59" s="264"/>
      <c r="AQ59" s="57"/>
      <c r="AR59" s="17"/>
      <c r="AS59" s="17"/>
      <c r="AT59" s="56"/>
      <c r="AU59" s="50"/>
      <c r="AV59" s="50"/>
      <c r="AW59" s="50"/>
      <c r="AX59" s="50"/>
      <c r="AY59" s="50"/>
      <c r="AZ59" s="50"/>
      <c r="BA59" s="264"/>
      <c r="BB59" s="57"/>
      <c r="BC59" s="17"/>
      <c r="BD59" s="17"/>
      <c r="BE59" s="56"/>
      <c r="BF59" s="50"/>
      <c r="BG59" s="50"/>
      <c r="BH59" s="50"/>
      <c r="BI59" s="50"/>
      <c r="BJ59" s="50"/>
      <c r="BK59" s="50"/>
      <c r="BL59" s="264"/>
      <c r="BM59" s="57"/>
      <c r="BN59" s="17"/>
      <c r="BO59" s="17"/>
      <c r="BP59" s="56"/>
      <c r="BQ59" s="50"/>
      <c r="BR59" s="50"/>
      <c r="BS59" s="50"/>
      <c r="BT59" s="50"/>
      <c r="BU59" s="50"/>
      <c r="BV59" s="50"/>
      <c r="BW59" s="264"/>
      <c r="BX59" s="57"/>
      <c r="BY59" s="17"/>
      <c r="BZ59" s="17"/>
      <c r="CA59" s="56"/>
      <c r="CB59" s="50"/>
      <c r="CC59" s="50"/>
      <c r="CD59" s="50"/>
      <c r="CE59" s="50"/>
      <c r="CF59" s="50"/>
      <c r="CG59" s="50"/>
      <c r="CH59" s="264"/>
      <c r="CI59" s="57"/>
      <c r="CJ59" s="17"/>
      <c r="CK59" s="17"/>
      <c r="CL59" s="56"/>
      <c r="CM59" s="50"/>
      <c r="CN59" s="50"/>
      <c r="CO59" s="50"/>
      <c r="CP59" s="50"/>
      <c r="CQ59" s="50"/>
      <c r="CR59" s="50"/>
      <c r="CS59" s="264"/>
      <c r="CT59" s="57"/>
      <c r="CU59" s="17"/>
      <c r="CV59" s="17"/>
      <c r="CW59" s="56"/>
      <c r="CX59" s="50"/>
      <c r="CY59" s="50"/>
      <c r="CZ59" s="50"/>
      <c r="DA59" s="50"/>
      <c r="DB59" s="50"/>
      <c r="DC59" s="50"/>
      <c r="DD59" s="264"/>
      <c r="DE59" s="57"/>
      <c r="DF59" s="17"/>
      <c r="DG59" s="17"/>
      <c r="DH59" s="56"/>
      <c r="DI59" s="50"/>
      <c r="DJ59" s="50"/>
      <c r="DK59" s="50"/>
      <c r="DL59" s="50"/>
      <c r="DM59" s="50"/>
      <c r="DN59" s="50"/>
      <c r="DO59" s="264"/>
      <c r="DP59" s="57"/>
      <c r="DQ59" s="17"/>
      <c r="DR59" s="17"/>
      <c r="DS59" s="56"/>
      <c r="DT59" s="50"/>
      <c r="DU59" s="50"/>
      <c r="DV59" s="50"/>
      <c r="DW59" s="50"/>
      <c r="DX59" s="50"/>
      <c r="DY59" s="50"/>
      <c r="DZ59" s="264"/>
      <c r="EA59" s="57"/>
      <c r="EB59" s="17"/>
      <c r="EC59" s="17"/>
      <c r="ED59" s="56"/>
      <c r="EE59" s="50"/>
      <c r="EF59" s="50"/>
      <c r="EG59" s="50"/>
      <c r="EH59" s="50"/>
      <c r="EI59" s="50"/>
      <c r="EJ59" s="50"/>
      <c r="EK59" s="264"/>
      <c r="EL59" s="57"/>
      <c r="EM59" s="17"/>
      <c r="EN59" s="17"/>
      <c r="EO59" s="56"/>
      <c r="EP59" s="50"/>
      <c r="EQ59" s="50"/>
      <c r="ER59" s="50"/>
      <c r="ES59" s="50"/>
      <c r="ET59" s="50"/>
      <c r="EU59" s="50"/>
      <c r="EV59" s="264"/>
      <c r="EW59" s="57"/>
      <c r="EX59" s="17"/>
      <c r="EY59" s="17"/>
      <c r="EZ59" s="56"/>
      <c r="FA59" s="50"/>
      <c r="FB59" s="50"/>
      <c r="FC59" s="50"/>
      <c r="FD59" s="50"/>
      <c r="FE59" s="50"/>
      <c r="FF59" s="50"/>
      <c r="FG59" s="264"/>
      <c r="FH59" s="57"/>
      <c r="FI59" s="17"/>
      <c r="FJ59" s="17"/>
      <c r="FK59" s="56"/>
      <c r="FL59" s="50"/>
      <c r="FM59" s="50"/>
      <c r="FN59" s="50"/>
      <c r="FO59" s="50"/>
      <c r="FP59" s="50"/>
      <c r="FQ59" s="50"/>
      <c r="FR59" s="264"/>
      <c r="FS59" s="57"/>
      <c r="FT59" s="17"/>
      <c r="FU59" s="17"/>
      <c r="FV59" s="56"/>
      <c r="FW59" s="50"/>
      <c r="FX59" s="50"/>
      <c r="FY59" s="50"/>
      <c r="FZ59" s="50"/>
      <c r="GA59" s="50"/>
      <c r="GB59" s="50"/>
      <c r="GC59" s="264"/>
      <c r="GD59" s="57"/>
      <c r="GE59" s="17"/>
      <c r="GF59" s="17"/>
      <c r="GG59" s="56"/>
      <c r="GH59" s="50"/>
      <c r="GI59" s="50"/>
      <c r="GJ59" s="50"/>
      <c r="GK59" s="50"/>
      <c r="GL59" s="50"/>
      <c r="GM59" s="50"/>
      <c r="GN59" s="264"/>
      <c r="GO59" s="57"/>
      <c r="GP59" s="17"/>
      <c r="GQ59" s="17"/>
      <c r="GR59" s="56"/>
      <c r="GS59" s="50"/>
      <c r="GT59" s="50"/>
      <c r="GU59" s="50"/>
      <c r="GV59" s="50"/>
      <c r="GW59" s="50"/>
      <c r="GX59" s="50"/>
      <c r="GY59" s="264"/>
      <c r="GZ59" s="57"/>
      <c r="HA59" s="17"/>
      <c r="HB59" s="17"/>
      <c r="HC59" s="56"/>
      <c r="HD59" s="50"/>
      <c r="HE59" s="50"/>
      <c r="HF59" s="50"/>
      <c r="HG59" s="50"/>
      <c r="HH59" s="50"/>
      <c r="HI59" s="50"/>
      <c r="HJ59" s="264"/>
      <c r="HK59" s="57"/>
      <c r="HL59" s="17"/>
      <c r="HM59" s="17"/>
      <c r="HN59" s="56"/>
      <c r="HO59" s="50"/>
      <c r="HP59" s="50"/>
      <c r="HQ59" s="50"/>
      <c r="HR59" s="50"/>
      <c r="HS59" s="50"/>
      <c r="HT59" s="50"/>
      <c r="HU59" s="264"/>
      <c r="HV59" s="57"/>
      <c r="HW59" s="17"/>
      <c r="HX59" s="17"/>
    </row>
    <row r="60" spans="1:232" x14ac:dyDescent="0.25">
      <c r="A60" s="58"/>
      <c r="B60" s="59"/>
      <c r="C60" s="215"/>
      <c r="D60" s="60"/>
      <c r="E60" s="60"/>
      <c r="F60" s="60"/>
      <c r="G60" s="61"/>
      <c r="H60" s="50"/>
      <c r="I60" s="264"/>
      <c r="J60" s="57"/>
      <c r="K60" s="17"/>
      <c r="L60" s="17"/>
      <c r="M60" s="56"/>
      <c r="N60" s="50"/>
      <c r="O60" s="50"/>
      <c r="P60" s="50"/>
      <c r="Q60" s="50"/>
      <c r="R60" s="50"/>
      <c r="S60" s="50"/>
      <c r="T60" s="264"/>
      <c r="U60" s="57"/>
      <c r="V60" s="17"/>
      <c r="W60" s="17"/>
      <c r="X60" s="56"/>
      <c r="Y60" s="50"/>
      <c r="Z60" s="50"/>
      <c r="AA60" s="50"/>
      <c r="AB60" s="50"/>
      <c r="AC60" s="50"/>
      <c r="AD60" s="50"/>
      <c r="AE60" s="264"/>
      <c r="AF60" s="57"/>
      <c r="AG60" s="17"/>
      <c r="AH60" s="17"/>
      <c r="AI60" s="56"/>
      <c r="AJ60" s="50"/>
      <c r="AK60" s="50"/>
      <c r="AL60" s="50"/>
      <c r="AM60" s="50"/>
      <c r="AN60" s="50"/>
      <c r="AO60" s="50"/>
      <c r="AP60" s="264"/>
      <c r="AQ60" s="57"/>
      <c r="AR60" s="17"/>
      <c r="AS60" s="17"/>
      <c r="AT60" s="56"/>
      <c r="AU60" s="50"/>
      <c r="AV60" s="50"/>
      <c r="AW60" s="50"/>
      <c r="AX60" s="50"/>
      <c r="AY60" s="50"/>
      <c r="AZ60" s="50"/>
      <c r="BA60" s="264"/>
      <c r="BB60" s="57"/>
      <c r="BC60" s="17"/>
      <c r="BD60" s="17"/>
      <c r="BE60" s="56"/>
      <c r="BF60" s="50"/>
      <c r="BG60" s="50"/>
      <c r="BH60" s="50"/>
      <c r="BI60" s="50"/>
      <c r="BJ60" s="50"/>
      <c r="BK60" s="50"/>
      <c r="BL60" s="264"/>
      <c r="BM60" s="57"/>
      <c r="BN60" s="17"/>
      <c r="BO60" s="17"/>
      <c r="BP60" s="56"/>
      <c r="BQ60" s="50"/>
      <c r="BR60" s="50"/>
      <c r="BS60" s="50"/>
      <c r="BT60" s="50"/>
      <c r="BU60" s="50"/>
      <c r="BV60" s="50"/>
      <c r="BW60" s="264"/>
      <c r="BX60" s="57"/>
      <c r="BY60" s="17"/>
      <c r="BZ60" s="17"/>
      <c r="CA60" s="56"/>
      <c r="CB60" s="50"/>
      <c r="CC60" s="50"/>
      <c r="CD60" s="50"/>
      <c r="CE60" s="50"/>
      <c r="CF60" s="50"/>
      <c r="CG60" s="50"/>
      <c r="CH60" s="264"/>
      <c r="CI60" s="57"/>
      <c r="CJ60" s="17"/>
      <c r="CK60" s="17"/>
      <c r="CL60" s="56"/>
      <c r="CM60" s="50"/>
      <c r="CN60" s="50"/>
      <c r="CO60" s="50"/>
      <c r="CP60" s="50"/>
      <c r="CQ60" s="50"/>
      <c r="CR60" s="50"/>
      <c r="CS60" s="264"/>
      <c r="CT60" s="57"/>
      <c r="CU60" s="17"/>
      <c r="CV60" s="17"/>
      <c r="CW60" s="56"/>
      <c r="CX60" s="50"/>
      <c r="CY60" s="50"/>
      <c r="CZ60" s="50"/>
      <c r="DA60" s="50"/>
      <c r="DB60" s="50"/>
      <c r="DC60" s="50"/>
      <c r="DD60" s="264"/>
      <c r="DE60" s="57"/>
      <c r="DF60" s="17"/>
      <c r="DG60" s="17"/>
      <c r="DH60" s="56"/>
      <c r="DI60" s="50"/>
      <c r="DJ60" s="50"/>
      <c r="DK60" s="50"/>
      <c r="DL60" s="50"/>
      <c r="DM60" s="50"/>
      <c r="DN60" s="50"/>
      <c r="DO60" s="264"/>
      <c r="DP60" s="57"/>
      <c r="DQ60" s="17"/>
      <c r="DR60" s="17"/>
      <c r="DS60" s="56"/>
      <c r="DT60" s="50"/>
      <c r="DU60" s="50"/>
      <c r="DV60" s="50"/>
      <c r="DW60" s="50"/>
      <c r="DX60" s="50"/>
      <c r="DY60" s="50"/>
      <c r="DZ60" s="264"/>
      <c r="EA60" s="57"/>
      <c r="EB60" s="17"/>
      <c r="EC60" s="17"/>
      <c r="ED60" s="56"/>
      <c r="EE60" s="50"/>
      <c r="EF60" s="50"/>
      <c r="EG60" s="50"/>
      <c r="EH60" s="50"/>
      <c r="EI60" s="50"/>
      <c r="EJ60" s="50"/>
      <c r="EK60" s="264"/>
      <c r="EL60" s="57"/>
      <c r="EM60" s="17"/>
      <c r="EN60" s="17"/>
      <c r="EO60" s="56"/>
      <c r="EP60" s="50"/>
      <c r="EQ60" s="50"/>
      <c r="ER60" s="50"/>
      <c r="ES60" s="50"/>
      <c r="ET60" s="50"/>
      <c r="EU60" s="50"/>
      <c r="EV60" s="264"/>
      <c r="EW60" s="57"/>
      <c r="EX60" s="17"/>
      <c r="EY60" s="17"/>
      <c r="EZ60" s="56"/>
      <c r="FA60" s="50"/>
      <c r="FB60" s="50"/>
      <c r="FC60" s="50"/>
      <c r="FD60" s="50"/>
      <c r="FE60" s="50"/>
      <c r="FF60" s="50"/>
      <c r="FG60" s="264"/>
      <c r="FH60" s="57"/>
      <c r="FI60" s="17"/>
      <c r="FJ60" s="17"/>
      <c r="FK60" s="56"/>
      <c r="FL60" s="50"/>
      <c r="FM60" s="50"/>
      <c r="FN60" s="50"/>
      <c r="FO60" s="50"/>
      <c r="FP60" s="50"/>
      <c r="FQ60" s="50"/>
      <c r="FR60" s="264"/>
      <c r="FS60" s="57"/>
      <c r="FT60" s="17"/>
      <c r="FU60" s="17"/>
      <c r="FV60" s="56"/>
      <c r="FW60" s="50"/>
      <c r="FX60" s="50"/>
      <c r="FY60" s="50"/>
      <c r="FZ60" s="50"/>
      <c r="GA60" s="50"/>
      <c r="GB60" s="50"/>
      <c r="GC60" s="264"/>
      <c r="GD60" s="57"/>
      <c r="GE60" s="17"/>
      <c r="GF60" s="17"/>
      <c r="GG60" s="56"/>
      <c r="GH60" s="50"/>
      <c r="GI60" s="50"/>
      <c r="GJ60" s="50"/>
      <c r="GK60" s="50"/>
      <c r="GL60" s="50"/>
      <c r="GM60" s="50"/>
      <c r="GN60" s="264"/>
      <c r="GO60" s="57"/>
      <c r="GP60" s="17"/>
      <c r="GQ60" s="17"/>
      <c r="GR60" s="56"/>
      <c r="GS60" s="50"/>
      <c r="GT60" s="50"/>
      <c r="GU60" s="50"/>
      <c r="GV60" s="50"/>
      <c r="GW60" s="50"/>
      <c r="GX60" s="50"/>
      <c r="GY60" s="264"/>
      <c r="GZ60" s="57"/>
      <c r="HA60" s="17"/>
      <c r="HB60" s="17"/>
      <c r="HC60" s="56"/>
      <c r="HD60" s="50"/>
      <c r="HE60" s="50"/>
      <c r="HF60" s="50"/>
      <c r="HG60" s="50"/>
      <c r="HH60" s="50"/>
      <c r="HI60" s="50"/>
      <c r="HJ60" s="264"/>
      <c r="HK60" s="57"/>
      <c r="HL60" s="17"/>
      <c r="HM60" s="17"/>
      <c r="HN60" s="56"/>
      <c r="HO60" s="50"/>
      <c r="HP60" s="50"/>
      <c r="HQ60" s="50"/>
      <c r="HR60" s="50"/>
      <c r="HS60" s="50"/>
      <c r="HT60" s="50"/>
      <c r="HU60" s="264"/>
      <c r="HV60" s="57"/>
      <c r="HW60" s="17"/>
      <c r="HX60" s="17"/>
    </row>
    <row r="61" spans="1:232" x14ac:dyDescent="0.25">
      <c r="A61" s="58"/>
      <c r="B61" s="59"/>
      <c r="C61" s="215"/>
      <c r="D61" s="60"/>
      <c r="E61" s="60"/>
      <c r="F61" s="60"/>
      <c r="G61" s="61"/>
      <c r="H61" s="50"/>
      <c r="I61" s="264"/>
      <c r="J61" s="57"/>
      <c r="K61" s="17"/>
      <c r="L61" s="17"/>
      <c r="M61" s="56"/>
      <c r="N61" s="50"/>
      <c r="O61" s="50"/>
      <c r="P61" s="50"/>
      <c r="Q61" s="50"/>
      <c r="R61" s="50"/>
      <c r="S61" s="50"/>
      <c r="T61" s="264"/>
      <c r="U61" s="57"/>
      <c r="V61" s="17"/>
      <c r="W61" s="17"/>
      <c r="X61" s="56"/>
      <c r="Y61" s="50"/>
      <c r="Z61" s="50"/>
      <c r="AA61" s="50"/>
      <c r="AB61" s="50"/>
      <c r="AC61" s="50"/>
      <c r="AD61" s="50"/>
      <c r="AE61" s="264"/>
      <c r="AF61" s="57"/>
      <c r="AG61" s="17"/>
      <c r="AH61" s="17"/>
      <c r="AI61" s="56"/>
      <c r="AJ61" s="50"/>
      <c r="AK61" s="50"/>
      <c r="AL61" s="50"/>
      <c r="AM61" s="50"/>
      <c r="AN61" s="50"/>
      <c r="AO61" s="50"/>
      <c r="AP61" s="264"/>
      <c r="AQ61" s="57"/>
      <c r="AR61" s="17"/>
      <c r="AS61" s="17"/>
      <c r="AT61" s="56"/>
      <c r="AU61" s="50"/>
      <c r="AV61" s="50"/>
      <c r="AW61" s="50"/>
      <c r="AX61" s="50"/>
      <c r="AY61" s="50"/>
      <c r="AZ61" s="50"/>
      <c r="BA61" s="264"/>
      <c r="BB61" s="57"/>
      <c r="BC61" s="17"/>
      <c r="BD61" s="17"/>
      <c r="BE61" s="56"/>
      <c r="BF61" s="50"/>
      <c r="BG61" s="50"/>
      <c r="BH61" s="50"/>
      <c r="BI61" s="50"/>
      <c r="BJ61" s="50"/>
      <c r="BK61" s="50"/>
      <c r="BL61" s="264"/>
      <c r="BM61" s="57"/>
      <c r="BN61" s="17"/>
      <c r="BO61" s="17"/>
      <c r="BP61" s="56"/>
      <c r="BQ61" s="50"/>
      <c r="BR61" s="50"/>
      <c r="BS61" s="50"/>
      <c r="BT61" s="50"/>
      <c r="BU61" s="50"/>
      <c r="BV61" s="50"/>
      <c r="BW61" s="264"/>
      <c r="BX61" s="57"/>
      <c r="BY61" s="17"/>
      <c r="BZ61" s="17"/>
      <c r="CA61" s="56"/>
      <c r="CB61" s="50"/>
      <c r="CC61" s="50"/>
      <c r="CD61" s="50"/>
      <c r="CE61" s="50"/>
      <c r="CF61" s="50"/>
      <c r="CG61" s="50"/>
      <c r="CH61" s="264"/>
      <c r="CI61" s="57"/>
      <c r="CJ61" s="17"/>
      <c r="CK61" s="17"/>
      <c r="CL61" s="56"/>
      <c r="CM61" s="50"/>
      <c r="CN61" s="50"/>
      <c r="CO61" s="50"/>
      <c r="CP61" s="50"/>
      <c r="CQ61" s="50"/>
      <c r="CR61" s="50"/>
      <c r="CS61" s="264"/>
      <c r="CT61" s="57"/>
      <c r="CU61" s="17"/>
      <c r="CV61" s="17"/>
      <c r="CW61" s="56"/>
      <c r="CX61" s="50"/>
      <c r="CY61" s="50"/>
      <c r="CZ61" s="50"/>
      <c r="DA61" s="50"/>
      <c r="DB61" s="50"/>
      <c r="DC61" s="50"/>
      <c r="DD61" s="264"/>
      <c r="DE61" s="57"/>
      <c r="DF61" s="17"/>
      <c r="DG61" s="17"/>
      <c r="DH61" s="56"/>
      <c r="DI61" s="50"/>
      <c r="DJ61" s="50"/>
      <c r="DK61" s="50"/>
      <c r="DL61" s="50"/>
      <c r="DM61" s="50"/>
      <c r="DN61" s="50"/>
      <c r="DO61" s="264"/>
      <c r="DP61" s="57"/>
      <c r="DQ61" s="17"/>
      <c r="DR61" s="17"/>
      <c r="DS61" s="56"/>
      <c r="DT61" s="50"/>
      <c r="DU61" s="50"/>
      <c r="DV61" s="50"/>
      <c r="DW61" s="50"/>
      <c r="DX61" s="50"/>
      <c r="DY61" s="50"/>
      <c r="DZ61" s="264"/>
      <c r="EA61" s="57"/>
      <c r="EB61" s="17"/>
      <c r="EC61" s="17"/>
      <c r="ED61" s="56"/>
      <c r="EE61" s="50"/>
      <c r="EF61" s="50"/>
      <c r="EG61" s="50"/>
      <c r="EH61" s="50"/>
      <c r="EI61" s="50"/>
      <c r="EJ61" s="50"/>
      <c r="EK61" s="264"/>
      <c r="EL61" s="57"/>
      <c r="EM61" s="17"/>
      <c r="EN61" s="17"/>
      <c r="EO61" s="56"/>
      <c r="EP61" s="50"/>
      <c r="EQ61" s="50"/>
      <c r="ER61" s="50"/>
      <c r="ES61" s="50"/>
      <c r="ET61" s="50"/>
      <c r="EU61" s="50"/>
      <c r="EV61" s="264"/>
      <c r="EW61" s="57"/>
      <c r="EX61" s="17"/>
      <c r="EY61" s="17"/>
      <c r="EZ61" s="56"/>
      <c r="FA61" s="50"/>
      <c r="FB61" s="50"/>
      <c r="FC61" s="50"/>
      <c r="FD61" s="50"/>
      <c r="FE61" s="50"/>
      <c r="FF61" s="50"/>
      <c r="FG61" s="264"/>
      <c r="FH61" s="57"/>
      <c r="FI61" s="17"/>
      <c r="FJ61" s="17"/>
      <c r="FK61" s="56"/>
      <c r="FL61" s="50"/>
      <c r="FM61" s="50"/>
      <c r="FN61" s="50"/>
      <c r="FO61" s="50"/>
      <c r="FP61" s="50"/>
      <c r="FQ61" s="50"/>
      <c r="FR61" s="264"/>
      <c r="FS61" s="57"/>
      <c r="FT61" s="17"/>
      <c r="FU61" s="17"/>
      <c r="FV61" s="56"/>
      <c r="FW61" s="50"/>
      <c r="FX61" s="50"/>
      <c r="FY61" s="50"/>
      <c r="FZ61" s="50"/>
      <c r="GA61" s="50"/>
      <c r="GB61" s="50"/>
      <c r="GC61" s="264"/>
      <c r="GD61" s="57"/>
      <c r="GE61" s="17"/>
      <c r="GF61" s="17"/>
      <c r="GG61" s="56"/>
      <c r="GH61" s="50"/>
      <c r="GI61" s="50"/>
      <c r="GJ61" s="50"/>
      <c r="GK61" s="50"/>
      <c r="GL61" s="50"/>
      <c r="GM61" s="50"/>
      <c r="GN61" s="264"/>
      <c r="GO61" s="57"/>
      <c r="GP61" s="17"/>
      <c r="GQ61" s="17"/>
      <c r="GR61" s="56"/>
      <c r="GS61" s="50"/>
      <c r="GT61" s="50"/>
      <c r="GU61" s="50"/>
      <c r="GV61" s="50"/>
      <c r="GW61" s="50"/>
      <c r="GX61" s="50"/>
      <c r="GY61" s="264"/>
      <c r="GZ61" s="57"/>
      <c r="HA61" s="17"/>
      <c r="HB61" s="17"/>
      <c r="HC61" s="56"/>
      <c r="HD61" s="50"/>
      <c r="HE61" s="50"/>
      <c r="HF61" s="50"/>
      <c r="HG61" s="50"/>
      <c r="HH61" s="50"/>
      <c r="HI61" s="50"/>
      <c r="HJ61" s="264"/>
      <c r="HK61" s="57"/>
      <c r="HL61" s="17"/>
      <c r="HM61" s="17"/>
      <c r="HN61" s="56"/>
      <c r="HO61" s="50"/>
      <c r="HP61" s="50"/>
      <c r="HQ61" s="50"/>
      <c r="HR61" s="50"/>
      <c r="HS61" s="50"/>
      <c r="HT61" s="50"/>
      <c r="HU61" s="264"/>
      <c r="HV61" s="57"/>
      <c r="HW61" s="17"/>
      <c r="HX61" s="17"/>
    </row>
    <row r="62" spans="1:232" x14ac:dyDescent="0.25">
      <c r="A62" s="58"/>
      <c r="B62" s="59"/>
      <c r="C62" s="216"/>
      <c r="D62" s="60"/>
      <c r="E62" s="60"/>
      <c r="F62" s="60"/>
      <c r="G62" s="61"/>
      <c r="H62" s="50"/>
      <c r="I62" s="264"/>
      <c r="J62" s="57"/>
      <c r="K62" s="17"/>
      <c r="L62" s="17"/>
      <c r="M62" s="56"/>
      <c r="N62" s="50"/>
      <c r="O62" s="50"/>
      <c r="P62" s="50"/>
      <c r="Q62" s="50"/>
      <c r="R62" s="50"/>
      <c r="S62" s="50"/>
      <c r="T62" s="264"/>
      <c r="U62" s="57"/>
      <c r="V62" s="17"/>
      <c r="W62" s="17"/>
      <c r="X62" s="56"/>
      <c r="Y62" s="50"/>
      <c r="Z62" s="50"/>
      <c r="AA62" s="50"/>
      <c r="AB62" s="50"/>
      <c r="AC62" s="50"/>
      <c r="AD62" s="50"/>
      <c r="AE62" s="264"/>
      <c r="AF62" s="57"/>
      <c r="AG62" s="17"/>
      <c r="AH62" s="17"/>
      <c r="AI62" s="56"/>
      <c r="AJ62" s="50"/>
      <c r="AK62" s="50"/>
      <c r="AL62" s="50"/>
      <c r="AM62" s="50"/>
      <c r="AN62" s="50"/>
      <c r="AO62" s="50"/>
      <c r="AP62" s="264"/>
      <c r="AQ62" s="57"/>
      <c r="AR62" s="17"/>
      <c r="AS62" s="17"/>
      <c r="AT62" s="56"/>
      <c r="AU62" s="50"/>
      <c r="AV62" s="50"/>
      <c r="AW62" s="50"/>
      <c r="AX62" s="50"/>
      <c r="AY62" s="50"/>
      <c r="AZ62" s="50"/>
      <c r="BA62" s="264"/>
      <c r="BB62" s="57"/>
      <c r="BC62" s="17"/>
      <c r="BD62" s="17"/>
      <c r="BE62" s="56"/>
      <c r="BF62" s="50"/>
      <c r="BG62" s="50"/>
      <c r="BH62" s="50"/>
      <c r="BI62" s="50"/>
      <c r="BJ62" s="50"/>
      <c r="BK62" s="50"/>
      <c r="BL62" s="264"/>
      <c r="BM62" s="57"/>
      <c r="BN62" s="17"/>
      <c r="BO62" s="17"/>
      <c r="BP62" s="56"/>
      <c r="BQ62" s="50"/>
      <c r="BR62" s="50"/>
      <c r="BS62" s="50"/>
      <c r="BT62" s="50"/>
      <c r="BU62" s="50"/>
      <c r="BV62" s="50"/>
      <c r="BW62" s="264"/>
      <c r="BX62" s="57"/>
      <c r="BY62" s="17"/>
      <c r="BZ62" s="17"/>
      <c r="CA62" s="56"/>
      <c r="CB62" s="50"/>
      <c r="CC62" s="50"/>
      <c r="CD62" s="50"/>
      <c r="CE62" s="50"/>
      <c r="CF62" s="50"/>
      <c r="CG62" s="50"/>
      <c r="CH62" s="264"/>
      <c r="CI62" s="57"/>
      <c r="CJ62" s="17"/>
      <c r="CK62" s="17"/>
      <c r="CL62" s="56"/>
      <c r="CM62" s="50"/>
      <c r="CN62" s="50"/>
      <c r="CO62" s="50"/>
      <c r="CP62" s="50"/>
      <c r="CQ62" s="50"/>
      <c r="CR62" s="50"/>
      <c r="CS62" s="264"/>
      <c r="CT62" s="57"/>
      <c r="CU62" s="17"/>
      <c r="CV62" s="17"/>
      <c r="CW62" s="56"/>
      <c r="CX62" s="50"/>
      <c r="CY62" s="50"/>
      <c r="CZ62" s="50"/>
      <c r="DA62" s="50"/>
      <c r="DB62" s="50"/>
      <c r="DC62" s="50"/>
      <c r="DD62" s="264"/>
      <c r="DE62" s="57"/>
      <c r="DF62" s="17"/>
      <c r="DG62" s="17"/>
      <c r="DH62" s="56"/>
      <c r="DI62" s="50"/>
      <c r="DJ62" s="50"/>
      <c r="DK62" s="50"/>
      <c r="DL62" s="50"/>
      <c r="DM62" s="50"/>
      <c r="DN62" s="50"/>
      <c r="DO62" s="264"/>
      <c r="DP62" s="57"/>
      <c r="DQ62" s="17"/>
      <c r="DR62" s="17"/>
      <c r="DS62" s="56"/>
      <c r="DT62" s="50"/>
      <c r="DU62" s="50"/>
      <c r="DV62" s="50"/>
      <c r="DW62" s="50"/>
      <c r="DX62" s="50"/>
      <c r="DY62" s="50"/>
      <c r="DZ62" s="264"/>
      <c r="EA62" s="57"/>
      <c r="EB62" s="17"/>
      <c r="EC62" s="17"/>
      <c r="ED62" s="56"/>
      <c r="EE62" s="50"/>
      <c r="EF62" s="50"/>
      <c r="EG62" s="50"/>
      <c r="EH62" s="50"/>
      <c r="EI62" s="50"/>
      <c r="EJ62" s="50"/>
      <c r="EK62" s="264"/>
      <c r="EL62" s="57"/>
      <c r="EM62" s="17"/>
      <c r="EN62" s="17"/>
      <c r="EO62" s="56"/>
      <c r="EP62" s="50"/>
      <c r="EQ62" s="50"/>
      <c r="ER62" s="50"/>
      <c r="ES62" s="50"/>
      <c r="ET62" s="50"/>
      <c r="EU62" s="50"/>
      <c r="EV62" s="264"/>
      <c r="EW62" s="57"/>
      <c r="EX62" s="17"/>
      <c r="EY62" s="17"/>
      <c r="EZ62" s="56"/>
      <c r="FA62" s="50"/>
      <c r="FB62" s="50"/>
      <c r="FC62" s="50"/>
      <c r="FD62" s="50"/>
      <c r="FE62" s="50"/>
      <c r="FF62" s="50"/>
      <c r="FG62" s="264"/>
      <c r="FH62" s="57"/>
      <c r="FI62" s="17"/>
      <c r="FJ62" s="17"/>
      <c r="FK62" s="56"/>
      <c r="FL62" s="50"/>
      <c r="FM62" s="50"/>
      <c r="FN62" s="50"/>
      <c r="FO62" s="50"/>
      <c r="FP62" s="50"/>
      <c r="FQ62" s="50"/>
      <c r="FR62" s="264"/>
      <c r="FS62" s="57"/>
      <c r="FT62" s="17"/>
      <c r="FU62" s="17"/>
      <c r="FV62" s="56"/>
      <c r="FW62" s="50"/>
      <c r="FX62" s="50"/>
      <c r="FY62" s="50"/>
      <c r="FZ62" s="50"/>
      <c r="GA62" s="50"/>
      <c r="GB62" s="50"/>
      <c r="GC62" s="264"/>
      <c r="GD62" s="57"/>
      <c r="GE62" s="17"/>
      <c r="GF62" s="17"/>
      <c r="GG62" s="56"/>
      <c r="GH62" s="50"/>
      <c r="GI62" s="50"/>
      <c r="GJ62" s="50"/>
      <c r="GK62" s="50"/>
      <c r="GL62" s="50"/>
      <c r="GM62" s="50"/>
      <c r="GN62" s="264"/>
      <c r="GO62" s="57"/>
      <c r="GP62" s="17"/>
      <c r="GQ62" s="17"/>
      <c r="GR62" s="56"/>
      <c r="GS62" s="50"/>
      <c r="GT62" s="50"/>
      <c r="GU62" s="50"/>
      <c r="GV62" s="50"/>
      <c r="GW62" s="50"/>
      <c r="GX62" s="50"/>
      <c r="GY62" s="264"/>
      <c r="GZ62" s="57"/>
      <c r="HA62" s="17"/>
      <c r="HB62" s="17"/>
      <c r="HC62" s="56"/>
      <c r="HD62" s="50"/>
      <c r="HE62" s="50"/>
      <c r="HF62" s="50"/>
      <c r="HG62" s="50"/>
      <c r="HH62" s="50"/>
      <c r="HI62" s="50"/>
      <c r="HJ62" s="264"/>
      <c r="HK62" s="57"/>
      <c r="HL62" s="17"/>
      <c r="HM62" s="17"/>
      <c r="HN62" s="56"/>
      <c r="HO62" s="50"/>
      <c r="HP62" s="50"/>
      <c r="HQ62" s="50"/>
      <c r="HR62" s="50"/>
      <c r="HS62" s="50"/>
      <c r="HT62" s="50"/>
      <c r="HU62" s="264"/>
      <c r="HV62" s="57"/>
      <c r="HW62" s="17"/>
      <c r="HX62" s="17"/>
    </row>
    <row r="63" spans="1:232" x14ac:dyDescent="0.25">
      <c r="A63" s="58"/>
      <c r="B63" s="59"/>
      <c r="C63" s="216"/>
      <c r="D63" s="60"/>
      <c r="E63" s="60"/>
      <c r="F63" s="60"/>
      <c r="G63" s="61"/>
      <c r="H63" s="50"/>
      <c r="I63" s="264"/>
      <c r="J63" s="57"/>
      <c r="K63" s="17"/>
      <c r="L63" s="17"/>
      <c r="M63" s="56"/>
      <c r="N63" s="50"/>
      <c r="O63" s="50"/>
      <c r="P63" s="50"/>
      <c r="Q63" s="50"/>
      <c r="R63" s="50"/>
      <c r="S63" s="50"/>
      <c r="T63" s="264"/>
      <c r="U63" s="57"/>
      <c r="V63" s="17"/>
      <c r="W63" s="17"/>
      <c r="X63" s="56"/>
      <c r="Y63" s="50"/>
      <c r="Z63" s="50"/>
      <c r="AA63" s="50"/>
      <c r="AB63" s="50"/>
      <c r="AC63" s="50"/>
      <c r="AD63" s="50"/>
      <c r="AE63" s="264"/>
      <c r="AF63" s="57"/>
      <c r="AG63" s="17"/>
      <c r="AH63" s="17"/>
      <c r="AI63" s="56"/>
      <c r="AJ63" s="50"/>
      <c r="AK63" s="50"/>
      <c r="AL63" s="50"/>
      <c r="AM63" s="50"/>
      <c r="AN63" s="50"/>
      <c r="AO63" s="50"/>
      <c r="AP63" s="264"/>
      <c r="AQ63" s="57"/>
      <c r="AR63" s="17"/>
      <c r="AS63" s="17"/>
      <c r="AT63" s="56"/>
      <c r="AU63" s="50"/>
      <c r="AV63" s="50"/>
      <c r="AW63" s="50"/>
      <c r="AX63" s="50"/>
      <c r="AY63" s="50"/>
      <c r="AZ63" s="50"/>
      <c r="BA63" s="264"/>
      <c r="BB63" s="57"/>
      <c r="BC63" s="17"/>
      <c r="BD63" s="17"/>
      <c r="BE63" s="56"/>
      <c r="BF63" s="50"/>
      <c r="BG63" s="50"/>
      <c r="BH63" s="50"/>
      <c r="BI63" s="50"/>
      <c r="BJ63" s="50"/>
      <c r="BK63" s="50"/>
      <c r="BL63" s="264"/>
      <c r="BM63" s="57"/>
      <c r="BN63" s="17"/>
      <c r="BO63" s="17"/>
      <c r="BP63" s="56"/>
      <c r="BQ63" s="50"/>
      <c r="BR63" s="50"/>
      <c r="BS63" s="50"/>
      <c r="BT63" s="50"/>
      <c r="BU63" s="50"/>
      <c r="BV63" s="50"/>
      <c r="BW63" s="264"/>
      <c r="BX63" s="57"/>
      <c r="BY63" s="17"/>
      <c r="BZ63" s="17"/>
      <c r="CA63" s="56"/>
      <c r="CB63" s="50"/>
      <c r="CC63" s="50"/>
      <c r="CD63" s="50"/>
      <c r="CE63" s="50"/>
      <c r="CF63" s="50"/>
      <c r="CG63" s="50"/>
      <c r="CH63" s="264"/>
      <c r="CI63" s="57"/>
      <c r="CJ63" s="17"/>
      <c r="CK63" s="17"/>
      <c r="CL63" s="56"/>
      <c r="CM63" s="50"/>
      <c r="CN63" s="50"/>
      <c r="CO63" s="50"/>
      <c r="CP63" s="50"/>
      <c r="CQ63" s="50"/>
      <c r="CR63" s="50"/>
      <c r="CS63" s="264"/>
      <c r="CT63" s="57"/>
      <c r="CU63" s="17"/>
      <c r="CV63" s="17"/>
      <c r="CW63" s="56"/>
      <c r="CX63" s="50"/>
      <c r="CY63" s="50"/>
      <c r="CZ63" s="50"/>
      <c r="DA63" s="50"/>
      <c r="DB63" s="50"/>
      <c r="DC63" s="50"/>
      <c r="DD63" s="264"/>
      <c r="DE63" s="57"/>
      <c r="DF63" s="17"/>
      <c r="DG63" s="17"/>
      <c r="DH63" s="56"/>
      <c r="DI63" s="50"/>
      <c r="DJ63" s="50"/>
      <c r="DK63" s="50"/>
      <c r="DL63" s="50"/>
      <c r="DM63" s="50"/>
      <c r="DN63" s="50"/>
      <c r="DO63" s="264"/>
      <c r="DP63" s="57"/>
      <c r="DQ63" s="17"/>
      <c r="DR63" s="17"/>
      <c r="DS63" s="56"/>
      <c r="DT63" s="50"/>
      <c r="DU63" s="50"/>
      <c r="DV63" s="50"/>
      <c r="DW63" s="50"/>
      <c r="DX63" s="50"/>
      <c r="DY63" s="50"/>
      <c r="DZ63" s="264"/>
      <c r="EA63" s="57"/>
      <c r="EB63" s="17"/>
      <c r="EC63" s="17"/>
      <c r="ED63" s="56"/>
      <c r="EE63" s="50"/>
      <c r="EF63" s="50"/>
      <c r="EG63" s="50"/>
      <c r="EH63" s="50"/>
      <c r="EI63" s="50"/>
      <c r="EJ63" s="50"/>
      <c r="EK63" s="264"/>
      <c r="EL63" s="57"/>
      <c r="EM63" s="17"/>
      <c r="EN63" s="17"/>
      <c r="EO63" s="56"/>
      <c r="EP63" s="50"/>
      <c r="EQ63" s="50"/>
      <c r="ER63" s="50"/>
      <c r="ES63" s="50"/>
      <c r="ET63" s="50"/>
      <c r="EU63" s="50"/>
      <c r="EV63" s="264"/>
      <c r="EW63" s="57"/>
      <c r="EX63" s="17"/>
      <c r="EY63" s="17"/>
      <c r="EZ63" s="56"/>
      <c r="FA63" s="50"/>
      <c r="FB63" s="50"/>
      <c r="FC63" s="50"/>
      <c r="FD63" s="50"/>
      <c r="FE63" s="50"/>
      <c r="FF63" s="50"/>
      <c r="FG63" s="264"/>
      <c r="FH63" s="57"/>
      <c r="FI63" s="17"/>
      <c r="FJ63" s="17"/>
      <c r="FK63" s="56"/>
      <c r="FL63" s="50"/>
      <c r="FM63" s="50"/>
      <c r="FN63" s="50"/>
      <c r="FO63" s="50"/>
      <c r="FP63" s="50"/>
      <c r="FQ63" s="50"/>
      <c r="FR63" s="264"/>
      <c r="FS63" s="57"/>
      <c r="FT63" s="17"/>
      <c r="FU63" s="17"/>
      <c r="FV63" s="56"/>
      <c r="FW63" s="50"/>
      <c r="FX63" s="50"/>
      <c r="FY63" s="50"/>
      <c r="FZ63" s="50"/>
      <c r="GA63" s="50"/>
      <c r="GB63" s="50"/>
      <c r="GC63" s="264"/>
      <c r="GD63" s="57"/>
      <c r="GE63" s="17"/>
      <c r="GF63" s="17"/>
      <c r="GG63" s="56"/>
      <c r="GH63" s="50"/>
      <c r="GI63" s="50"/>
      <c r="GJ63" s="50"/>
      <c r="GK63" s="50"/>
      <c r="GL63" s="50"/>
      <c r="GM63" s="50"/>
      <c r="GN63" s="264"/>
      <c r="GO63" s="57"/>
      <c r="GP63" s="17"/>
      <c r="GQ63" s="17"/>
      <c r="GR63" s="56"/>
      <c r="GS63" s="50"/>
      <c r="GT63" s="50"/>
      <c r="GU63" s="50"/>
      <c r="GV63" s="50"/>
      <c r="GW63" s="50"/>
      <c r="GX63" s="50"/>
      <c r="GY63" s="264"/>
      <c r="GZ63" s="57"/>
      <c r="HA63" s="17"/>
      <c r="HB63" s="17"/>
      <c r="HC63" s="56"/>
      <c r="HD63" s="50"/>
      <c r="HE63" s="50"/>
      <c r="HF63" s="50"/>
      <c r="HG63" s="50"/>
      <c r="HH63" s="50"/>
      <c r="HI63" s="50"/>
      <c r="HJ63" s="264"/>
      <c r="HK63" s="57"/>
      <c r="HL63" s="17"/>
      <c r="HM63" s="17"/>
      <c r="HN63" s="56"/>
      <c r="HO63" s="50"/>
      <c r="HP63" s="50"/>
      <c r="HQ63" s="50"/>
      <c r="HR63" s="50"/>
      <c r="HS63" s="50"/>
      <c r="HT63" s="50"/>
      <c r="HU63" s="264"/>
      <c r="HV63" s="57"/>
      <c r="HW63" s="17"/>
      <c r="HX63" s="17"/>
    </row>
    <row r="64" spans="1:232" x14ac:dyDescent="0.25">
      <c r="A64" s="58"/>
      <c r="B64" s="59"/>
      <c r="C64" s="215"/>
      <c r="D64" s="60"/>
      <c r="E64" s="60"/>
      <c r="F64" s="60"/>
      <c r="G64" s="61"/>
      <c r="H64" s="50"/>
      <c r="I64" s="264"/>
      <c r="J64" s="57"/>
      <c r="K64" s="17"/>
      <c r="L64" s="17"/>
      <c r="M64" s="56"/>
      <c r="N64" s="50"/>
      <c r="O64" s="50"/>
      <c r="P64" s="50"/>
      <c r="Q64" s="50"/>
      <c r="R64" s="50"/>
      <c r="S64" s="50"/>
      <c r="T64" s="264"/>
      <c r="U64" s="57"/>
      <c r="V64" s="17"/>
      <c r="W64" s="17"/>
      <c r="X64" s="56"/>
      <c r="Y64" s="50"/>
      <c r="Z64" s="50"/>
      <c r="AA64" s="50"/>
      <c r="AB64" s="50"/>
      <c r="AC64" s="50"/>
      <c r="AD64" s="50"/>
      <c r="AE64" s="264"/>
      <c r="AF64" s="57"/>
      <c r="AG64" s="17"/>
      <c r="AH64" s="17"/>
      <c r="AI64" s="56"/>
      <c r="AJ64" s="50"/>
      <c r="AK64" s="50"/>
      <c r="AL64" s="50"/>
      <c r="AM64" s="50"/>
      <c r="AN64" s="50"/>
      <c r="AO64" s="50"/>
      <c r="AP64" s="264"/>
      <c r="AQ64" s="57"/>
      <c r="AR64" s="17"/>
      <c r="AS64" s="17"/>
      <c r="AT64" s="56"/>
      <c r="AU64" s="50"/>
      <c r="AV64" s="50"/>
      <c r="AW64" s="50"/>
      <c r="AX64" s="50"/>
      <c r="AY64" s="50"/>
      <c r="AZ64" s="50"/>
      <c r="BA64" s="264"/>
      <c r="BB64" s="57"/>
      <c r="BC64" s="17"/>
      <c r="BD64" s="17"/>
      <c r="BE64" s="56"/>
      <c r="BF64" s="50"/>
      <c r="BG64" s="50"/>
      <c r="BH64" s="50"/>
      <c r="BI64" s="50"/>
      <c r="BJ64" s="50"/>
      <c r="BK64" s="50"/>
      <c r="BL64" s="264"/>
      <c r="BM64" s="57"/>
      <c r="BN64" s="17"/>
      <c r="BO64" s="17"/>
      <c r="BP64" s="56"/>
      <c r="BQ64" s="50"/>
      <c r="BR64" s="50"/>
      <c r="BS64" s="50"/>
      <c r="BT64" s="50"/>
      <c r="BU64" s="50"/>
      <c r="BV64" s="50"/>
      <c r="BW64" s="264"/>
      <c r="BX64" s="57"/>
      <c r="BY64" s="17"/>
      <c r="BZ64" s="17"/>
      <c r="CA64" s="56"/>
      <c r="CB64" s="50"/>
      <c r="CC64" s="50"/>
      <c r="CD64" s="50"/>
      <c r="CE64" s="50"/>
      <c r="CF64" s="50"/>
      <c r="CG64" s="50"/>
      <c r="CH64" s="264"/>
      <c r="CI64" s="57"/>
      <c r="CJ64" s="17"/>
      <c r="CK64" s="17"/>
      <c r="CL64" s="56"/>
      <c r="CM64" s="50"/>
      <c r="CN64" s="50"/>
      <c r="CO64" s="50"/>
      <c r="CP64" s="50"/>
      <c r="CQ64" s="50"/>
      <c r="CR64" s="50"/>
      <c r="CS64" s="264"/>
      <c r="CT64" s="57"/>
      <c r="CU64" s="17"/>
      <c r="CV64" s="17"/>
      <c r="CW64" s="56"/>
      <c r="CX64" s="50"/>
      <c r="CY64" s="50"/>
      <c r="CZ64" s="50"/>
      <c r="DA64" s="50"/>
      <c r="DB64" s="50"/>
      <c r="DC64" s="50"/>
      <c r="DD64" s="264"/>
      <c r="DE64" s="57"/>
      <c r="DF64" s="17"/>
      <c r="DG64" s="17"/>
      <c r="DH64" s="56"/>
      <c r="DI64" s="50"/>
      <c r="DJ64" s="50"/>
      <c r="DK64" s="50"/>
      <c r="DL64" s="50"/>
      <c r="DM64" s="50"/>
      <c r="DN64" s="50"/>
      <c r="DO64" s="264"/>
      <c r="DP64" s="57"/>
      <c r="DQ64" s="17"/>
      <c r="DR64" s="17"/>
      <c r="DS64" s="56"/>
      <c r="DT64" s="50"/>
      <c r="DU64" s="50"/>
      <c r="DV64" s="50"/>
      <c r="DW64" s="50"/>
      <c r="DX64" s="50"/>
      <c r="DY64" s="50"/>
      <c r="DZ64" s="264"/>
      <c r="EA64" s="57"/>
      <c r="EB64" s="17"/>
      <c r="EC64" s="17"/>
      <c r="ED64" s="56"/>
      <c r="EE64" s="50"/>
      <c r="EF64" s="50"/>
      <c r="EG64" s="50"/>
      <c r="EH64" s="50"/>
      <c r="EI64" s="50"/>
      <c r="EJ64" s="50"/>
      <c r="EK64" s="264"/>
      <c r="EL64" s="57"/>
      <c r="EM64" s="17"/>
      <c r="EN64" s="17"/>
      <c r="EO64" s="56"/>
      <c r="EP64" s="50"/>
      <c r="EQ64" s="50"/>
      <c r="ER64" s="50"/>
      <c r="ES64" s="50"/>
      <c r="ET64" s="50"/>
      <c r="EU64" s="50"/>
      <c r="EV64" s="264"/>
      <c r="EW64" s="57"/>
      <c r="EX64" s="17"/>
      <c r="EY64" s="17"/>
      <c r="EZ64" s="56"/>
      <c r="FA64" s="50"/>
      <c r="FB64" s="50"/>
      <c r="FC64" s="50"/>
      <c r="FD64" s="50"/>
      <c r="FE64" s="50"/>
      <c r="FF64" s="50"/>
      <c r="FG64" s="264"/>
      <c r="FH64" s="57"/>
      <c r="FI64" s="17"/>
      <c r="FJ64" s="17"/>
      <c r="FK64" s="56"/>
      <c r="FL64" s="50"/>
      <c r="FM64" s="50"/>
      <c r="FN64" s="50"/>
      <c r="FO64" s="50"/>
      <c r="FP64" s="50"/>
      <c r="FQ64" s="50"/>
      <c r="FR64" s="264"/>
      <c r="FS64" s="57"/>
      <c r="FT64" s="17"/>
      <c r="FU64" s="17"/>
      <c r="FV64" s="56"/>
      <c r="FW64" s="50"/>
      <c r="FX64" s="50"/>
      <c r="FY64" s="50"/>
      <c r="FZ64" s="50"/>
      <c r="GA64" s="50"/>
      <c r="GB64" s="50"/>
      <c r="GC64" s="264"/>
      <c r="GD64" s="57"/>
      <c r="GE64" s="17"/>
      <c r="GF64" s="17"/>
      <c r="GG64" s="56"/>
      <c r="GH64" s="50"/>
      <c r="GI64" s="50"/>
      <c r="GJ64" s="50"/>
      <c r="GK64" s="50"/>
      <c r="GL64" s="50"/>
      <c r="GM64" s="50"/>
      <c r="GN64" s="264"/>
      <c r="GO64" s="57"/>
      <c r="GP64" s="17"/>
      <c r="GQ64" s="17"/>
      <c r="GR64" s="56"/>
      <c r="GS64" s="50"/>
      <c r="GT64" s="50"/>
      <c r="GU64" s="50"/>
      <c r="GV64" s="50"/>
      <c r="GW64" s="50"/>
      <c r="GX64" s="50"/>
      <c r="GY64" s="264"/>
      <c r="GZ64" s="57"/>
      <c r="HA64" s="17"/>
      <c r="HB64" s="17"/>
      <c r="HC64" s="56"/>
      <c r="HD64" s="50"/>
      <c r="HE64" s="50"/>
      <c r="HF64" s="50"/>
      <c r="HG64" s="50"/>
      <c r="HH64" s="50"/>
      <c r="HI64" s="50"/>
      <c r="HJ64" s="264"/>
      <c r="HK64" s="57"/>
      <c r="HL64" s="17"/>
      <c r="HM64" s="17"/>
      <c r="HN64" s="56"/>
      <c r="HO64" s="50"/>
      <c r="HP64" s="50"/>
      <c r="HQ64" s="50"/>
      <c r="HR64" s="50"/>
      <c r="HS64" s="50"/>
      <c r="HT64" s="50"/>
      <c r="HU64" s="264"/>
      <c r="HV64" s="57"/>
      <c r="HW64" s="17"/>
      <c r="HX64" s="17"/>
    </row>
    <row r="65" spans="1:232" x14ac:dyDescent="0.25">
      <c r="A65" s="58"/>
      <c r="B65" s="59"/>
      <c r="C65" s="215"/>
      <c r="D65" s="60"/>
      <c r="E65" s="60"/>
      <c r="F65" s="60"/>
      <c r="G65" s="61"/>
      <c r="H65" s="50"/>
      <c r="I65" s="264"/>
      <c r="J65" s="57"/>
      <c r="K65" s="17"/>
      <c r="L65" s="17"/>
      <c r="M65" s="56"/>
      <c r="N65" s="50"/>
      <c r="O65" s="50"/>
      <c r="P65" s="50"/>
      <c r="Q65" s="50"/>
      <c r="R65" s="50"/>
      <c r="S65" s="50"/>
      <c r="T65" s="264"/>
      <c r="U65" s="57"/>
      <c r="V65" s="17"/>
      <c r="W65" s="17"/>
      <c r="X65" s="56"/>
      <c r="Y65" s="50"/>
      <c r="Z65" s="50"/>
      <c r="AA65" s="50"/>
      <c r="AB65" s="50"/>
      <c r="AC65" s="50"/>
      <c r="AD65" s="50"/>
      <c r="AE65" s="264"/>
      <c r="AF65" s="57"/>
      <c r="AG65" s="17"/>
      <c r="AH65" s="17"/>
      <c r="AI65" s="56"/>
      <c r="AJ65" s="50"/>
      <c r="AK65" s="50"/>
      <c r="AL65" s="50"/>
      <c r="AM65" s="50"/>
      <c r="AN65" s="50"/>
      <c r="AO65" s="50"/>
      <c r="AP65" s="264"/>
      <c r="AQ65" s="57"/>
      <c r="AR65" s="17"/>
      <c r="AS65" s="17"/>
      <c r="AT65" s="56"/>
      <c r="AU65" s="50"/>
      <c r="AV65" s="50"/>
      <c r="AW65" s="50"/>
      <c r="AX65" s="50"/>
      <c r="AY65" s="50"/>
      <c r="AZ65" s="50"/>
      <c r="BA65" s="264"/>
      <c r="BB65" s="57"/>
      <c r="BC65" s="17"/>
      <c r="BD65" s="17"/>
      <c r="BE65" s="56"/>
      <c r="BF65" s="50"/>
      <c r="BG65" s="50"/>
      <c r="BH65" s="50"/>
      <c r="BI65" s="50"/>
      <c r="BJ65" s="50"/>
      <c r="BK65" s="50"/>
      <c r="BL65" s="264"/>
      <c r="BM65" s="57"/>
      <c r="BN65" s="17"/>
      <c r="BO65" s="17"/>
      <c r="BP65" s="56"/>
      <c r="BQ65" s="50"/>
      <c r="BR65" s="50"/>
      <c r="BS65" s="50"/>
      <c r="BT65" s="50"/>
      <c r="BU65" s="50"/>
      <c r="BV65" s="50"/>
      <c r="BW65" s="264"/>
      <c r="BX65" s="57"/>
      <c r="BY65" s="17"/>
      <c r="BZ65" s="17"/>
      <c r="CA65" s="56"/>
      <c r="CB65" s="50"/>
      <c r="CC65" s="50"/>
      <c r="CD65" s="50"/>
      <c r="CE65" s="50"/>
      <c r="CF65" s="50"/>
      <c r="CG65" s="50"/>
      <c r="CH65" s="264"/>
      <c r="CI65" s="57"/>
      <c r="CJ65" s="17"/>
      <c r="CK65" s="17"/>
      <c r="CL65" s="56"/>
      <c r="CM65" s="50"/>
      <c r="CN65" s="50"/>
      <c r="CO65" s="50"/>
      <c r="CP65" s="50"/>
      <c r="CQ65" s="50"/>
      <c r="CR65" s="50"/>
      <c r="CS65" s="264"/>
      <c r="CT65" s="57"/>
      <c r="CU65" s="17"/>
      <c r="CV65" s="17"/>
      <c r="CW65" s="56"/>
      <c r="CX65" s="50"/>
      <c r="CY65" s="50"/>
      <c r="CZ65" s="50"/>
      <c r="DA65" s="50"/>
      <c r="DB65" s="50"/>
      <c r="DC65" s="50"/>
      <c r="DD65" s="264"/>
      <c r="DE65" s="57"/>
      <c r="DF65" s="17"/>
      <c r="DG65" s="17"/>
      <c r="DH65" s="56"/>
      <c r="DI65" s="50"/>
      <c r="DJ65" s="50"/>
      <c r="DK65" s="50"/>
      <c r="DL65" s="50"/>
      <c r="DM65" s="50"/>
      <c r="DN65" s="50"/>
      <c r="DO65" s="264"/>
      <c r="DP65" s="57"/>
      <c r="DQ65" s="17"/>
      <c r="DR65" s="17"/>
      <c r="DS65" s="56"/>
      <c r="DT65" s="50"/>
      <c r="DU65" s="50"/>
      <c r="DV65" s="50"/>
      <c r="DW65" s="50"/>
      <c r="DX65" s="50"/>
      <c r="DY65" s="50"/>
      <c r="DZ65" s="264"/>
      <c r="EA65" s="57"/>
      <c r="EB65" s="17"/>
      <c r="EC65" s="17"/>
      <c r="ED65" s="56"/>
      <c r="EE65" s="50"/>
      <c r="EF65" s="50"/>
      <c r="EG65" s="50"/>
      <c r="EH65" s="50"/>
      <c r="EI65" s="50"/>
      <c r="EJ65" s="50"/>
      <c r="EK65" s="264"/>
      <c r="EL65" s="57"/>
      <c r="EM65" s="17"/>
      <c r="EN65" s="17"/>
      <c r="EO65" s="56"/>
      <c r="EP65" s="50"/>
      <c r="EQ65" s="50"/>
      <c r="ER65" s="50"/>
      <c r="ES65" s="50"/>
      <c r="ET65" s="50"/>
      <c r="EU65" s="50"/>
      <c r="EV65" s="264"/>
      <c r="EW65" s="57"/>
      <c r="EX65" s="17"/>
      <c r="EY65" s="17"/>
      <c r="EZ65" s="56"/>
      <c r="FA65" s="50"/>
      <c r="FB65" s="50"/>
      <c r="FC65" s="50"/>
      <c r="FD65" s="50"/>
      <c r="FE65" s="50"/>
      <c r="FF65" s="50"/>
      <c r="FG65" s="264"/>
      <c r="FH65" s="57"/>
      <c r="FI65" s="17"/>
      <c r="FJ65" s="17"/>
      <c r="FK65" s="56"/>
      <c r="FL65" s="50"/>
      <c r="FM65" s="50"/>
      <c r="FN65" s="50"/>
      <c r="FO65" s="50"/>
      <c r="FP65" s="50"/>
      <c r="FQ65" s="50"/>
      <c r="FR65" s="264"/>
      <c r="FS65" s="57"/>
      <c r="FT65" s="17"/>
      <c r="FU65" s="17"/>
      <c r="FV65" s="56"/>
      <c r="FW65" s="50"/>
      <c r="FX65" s="50"/>
      <c r="FY65" s="50"/>
      <c r="FZ65" s="50"/>
      <c r="GA65" s="50"/>
      <c r="GB65" s="50"/>
      <c r="GC65" s="264"/>
      <c r="GD65" s="57"/>
      <c r="GE65" s="17"/>
      <c r="GF65" s="17"/>
      <c r="GG65" s="56"/>
      <c r="GH65" s="50"/>
      <c r="GI65" s="50"/>
      <c r="GJ65" s="50"/>
      <c r="GK65" s="50"/>
      <c r="GL65" s="50"/>
      <c r="GM65" s="50"/>
      <c r="GN65" s="264"/>
      <c r="GO65" s="57"/>
      <c r="GP65" s="17"/>
      <c r="GQ65" s="17"/>
      <c r="GR65" s="56"/>
      <c r="GS65" s="50"/>
      <c r="GT65" s="50"/>
      <c r="GU65" s="50"/>
      <c r="GV65" s="50"/>
      <c r="GW65" s="50"/>
      <c r="GX65" s="50"/>
      <c r="GY65" s="264"/>
      <c r="GZ65" s="57"/>
      <c r="HA65" s="17"/>
      <c r="HB65" s="17"/>
      <c r="HC65" s="56"/>
      <c r="HD65" s="50"/>
      <c r="HE65" s="50"/>
      <c r="HF65" s="50"/>
      <c r="HG65" s="50"/>
      <c r="HH65" s="50"/>
      <c r="HI65" s="50"/>
      <c r="HJ65" s="264"/>
      <c r="HK65" s="57"/>
      <c r="HL65" s="17"/>
      <c r="HM65" s="17"/>
      <c r="HN65" s="56"/>
      <c r="HO65" s="50"/>
      <c r="HP65" s="50"/>
      <c r="HQ65" s="50"/>
      <c r="HR65" s="50"/>
      <c r="HS65" s="50"/>
      <c r="HT65" s="50"/>
      <c r="HU65" s="264"/>
      <c r="HV65" s="57"/>
      <c r="HW65" s="17"/>
      <c r="HX65" s="17"/>
    </row>
    <row r="66" spans="1:232" x14ac:dyDescent="0.25">
      <c r="A66" s="58"/>
      <c r="B66" s="59"/>
      <c r="C66" s="215"/>
      <c r="D66" s="60"/>
      <c r="E66" s="60"/>
      <c r="F66" s="60"/>
      <c r="G66" s="61"/>
      <c r="H66" s="50"/>
      <c r="I66" s="264"/>
      <c r="J66" s="57"/>
      <c r="K66" s="17"/>
      <c r="L66" s="17"/>
      <c r="M66" s="56"/>
      <c r="N66" s="50"/>
      <c r="O66" s="50"/>
      <c r="P66" s="50"/>
      <c r="Q66" s="50"/>
      <c r="R66" s="50"/>
      <c r="S66" s="50"/>
      <c r="T66" s="264"/>
      <c r="U66" s="57"/>
      <c r="V66" s="17"/>
      <c r="W66" s="17"/>
      <c r="X66" s="56"/>
      <c r="Y66" s="50"/>
      <c r="Z66" s="50"/>
      <c r="AA66" s="50"/>
      <c r="AB66" s="50"/>
      <c r="AC66" s="50"/>
      <c r="AD66" s="50"/>
      <c r="AE66" s="264"/>
      <c r="AF66" s="57"/>
      <c r="AG66" s="17"/>
      <c r="AH66" s="17"/>
      <c r="AI66" s="56"/>
      <c r="AJ66" s="50"/>
      <c r="AK66" s="50"/>
      <c r="AL66" s="50"/>
      <c r="AM66" s="50"/>
      <c r="AN66" s="50"/>
      <c r="AO66" s="50"/>
      <c r="AP66" s="264"/>
      <c r="AQ66" s="57"/>
      <c r="AR66" s="17"/>
      <c r="AS66" s="17"/>
      <c r="AT66" s="56"/>
      <c r="AU66" s="50"/>
      <c r="AV66" s="50"/>
      <c r="AW66" s="50"/>
      <c r="AX66" s="50"/>
      <c r="AY66" s="50"/>
      <c r="AZ66" s="50"/>
      <c r="BA66" s="264"/>
      <c r="BB66" s="57"/>
      <c r="BC66" s="17"/>
      <c r="BD66" s="17"/>
      <c r="BE66" s="56"/>
      <c r="BF66" s="50"/>
      <c r="BG66" s="50"/>
      <c r="BH66" s="50"/>
      <c r="BI66" s="50"/>
      <c r="BJ66" s="50"/>
      <c r="BK66" s="50"/>
      <c r="BL66" s="264"/>
      <c r="BM66" s="57"/>
      <c r="BN66" s="17"/>
      <c r="BO66" s="17"/>
      <c r="BP66" s="56"/>
      <c r="BQ66" s="50"/>
      <c r="BR66" s="50"/>
      <c r="BS66" s="50"/>
      <c r="BT66" s="50"/>
      <c r="BU66" s="50"/>
      <c r="BV66" s="50"/>
      <c r="BW66" s="264"/>
      <c r="BX66" s="57"/>
      <c r="BY66" s="17"/>
      <c r="BZ66" s="17"/>
      <c r="CA66" s="56"/>
      <c r="CB66" s="50"/>
      <c r="CC66" s="50"/>
      <c r="CD66" s="50"/>
      <c r="CE66" s="50"/>
      <c r="CF66" s="50"/>
      <c r="CG66" s="50"/>
      <c r="CH66" s="264"/>
      <c r="CI66" s="57"/>
      <c r="CJ66" s="17"/>
      <c r="CK66" s="17"/>
      <c r="CL66" s="56"/>
      <c r="CM66" s="50"/>
      <c r="CN66" s="50"/>
      <c r="CO66" s="50"/>
      <c r="CP66" s="50"/>
      <c r="CQ66" s="50"/>
      <c r="CR66" s="50"/>
      <c r="CS66" s="264"/>
      <c r="CT66" s="57"/>
      <c r="CU66" s="17"/>
      <c r="CV66" s="17"/>
      <c r="CW66" s="56"/>
      <c r="CX66" s="50"/>
      <c r="CY66" s="50"/>
      <c r="CZ66" s="50"/>
      <c r="DA66" s="50"/>
      <c r="DB66" s="50"/>
      <c r="DC66" s="50"/>
      <c r="DD66" s="264"/>
      <c r="DE66" s="57"/>
      <c r="DF66" s="17"/>
      <c r="DG66" s="17"/>
      <c r="DH66" s="56"/>
      <c r="DI66" s="50"/>
      <c r="DJ66" s="50"/>
      <c r="DK66" s="50"/>
      <c r="DL66" s="50"/>
      <c r="DM66" s="50"/>
      <c r="DN66" s="50"/>
      <c r="DO66" s="264"/>
      <c r="DP66" s="57"/>
      <c r="DQ66" s="17"/>
      <c r="DR66" s="17"/>
      <c r="DS66" s="56"/>
      <c r="DT66" s="50"/>
      <c r="DU66" s="50"/>
      <c r="DV66" s="50"/>
      <c r="DW66" s="50"/>
      <c r="DX66" s="50"/>
      <c r="DY66" s="50"/>
      <c r="DZ66" s="264"/>
      <c r="EA66" s="57"/>
      <c r="EB66" s="17"/>
      <c r="EC66" s="17"/>
      <c r="ED66" s="56"/>
      <c r="EE66" s="50"/>
      <c r="EF66" s="50"/>
      <c r="EG66" s="50"/>
      <c r="EH66" s="50"/>
      <c r="EI66" s="50"/>
      <c r="EJ66" s="50"/>
      <c r="EK66" s="264"/>
      <c r="EL66" s="57"/>
      <c r="EM66" s="17"/>
      <c r="EN66" s="17"/>
      <c r="EO66" s="56"/>
      <c r="EP66" s="50"/>
      <c r="EQ66" s="50"/>
      <c r="ER66" s="50"/>
      <c r="ES66" s="50"/>
      <c r="ET66" s="50"/>
      <c r="EU66" s="50"/>
      <c r="EV66" s="264"/>
      <c r="EW66" s="57"/>
      <c r="EX66" s="17"/>
      <c r="EY66" s="17"/>
      <c r="EZ66" s="56"/>
      <c r="FA66" s="50"/>
      <c r="FB66" s="50"/>
      <c r="FC66" s="50"/>
      <c r="FD66" s="50"/>
      <c r="FE66" s="50"/>
      <c r="FF66" s="50"/>
      <c r="FG66" s="264"/>
      <c r="FH66" s="57"/>
      <c r="FI66" s="17"/>
      <c r="FJ66" s="17"/>
      <c r="FK66" s="56"/>
      <c r="FL66" s="50"/>
      <c r="FM66" s="50"/>
      <c r="FN66" s="50"/>
      <c r="FO66" s="50"/>
      <c r="FP66" s="50"/>
      <c r="FQ66" s="50"/>
      <c r="FR66" s="264"/>
      <c r="FS66" s="57"/>
      <c r="FT66" s="17"/>
      <c r="FU66" s="17"/>
      <c r="FV66" s="56"/>
      <c r="FW66" s="50"/>
      <c r="FX66" s="50"/>
      <c r="FY66" s="50"/>
      <c r="FZ66" s="50"/>
      <c r="GA66" s="50"/>
      <c r="GB66" s="50"/>
      <c r="GC66" s="264"/>
      <c r="GD66" s="57"/>
      <c r="GE66" s="17"/>
      <c r="GF66" s="17"/>
      <c r="GG66" s="56"/>
      <c r="GH66" s="50"/>
      <c r="GI66" s="50"/>
      <c r="GJ66" s="50"/>
      <c r="GK66" s="50"/>
      <c r="GL66" s="50"/>
      <c r="GM66" s="50"/>
      <c r="GN66" s="264"/>
      <c r="GO66" s="57"/>
      <c r="GP66" s="17"/>
      <c r="GQ66" s="17"/>
      <c r="GR66" s="56"/>
      <c r="GS66" s="50"/>
      <c r="GT66" s="50"/>
      <c r="GU66" s="50"/>
      <c r="GV66" s="50"/>
      <c r="GW66" s="50"/>
      <c r="GX66" s="50"/>
      <c r="GY66" s="264"/>
      <c r="GZ66" s="57"/>
      <c r="HA66" s="17"/>
      <c r="HB66" s="17"/>
      <c r="HC66" s="56"/>
      <c r="HD66" s="50"/>
      <c r="HE66" s="50"/>
      <c r="HF66" s="50"/>
      <c r="HG66" s="50"/>
      <c r="HH66" s="50"/>
      <c r="HI66" s="50"/>
      <c r="HJ66" s="264"/>
      <c r="HK66" s="57"/>
      <c r="HL66" s="17"/>
      <c r="HM66" s="17"/>
      <c r="HN66" s="56"/>
      <c r="HO66" s="50"/>
      <c r="HP66" s="50"/>
      <c r="HQ66" s="50"/>
      <c r="HR66" s="50"/>
      <c r="HS66" s="50"/>
      <c r="HT66" s="50"/>
      <c r="HU66" s="264"/>
      <c r="HV66" s="57"/>
      <c r="HW66" s="17"/>
      <c r="HX66" s="17"/>
    </row>
    <row r="67" spans="1:232" x14ac:dyDescent="0.25">
      <c r="A67" s="58"/>
      <c r="B67" s="59"/>
      <c r="C67" s="216"/>
      <c r="D67" s="60"/>
      <c r="E67" s="60"/>
      <c r="F67" s="60"/>
      <c r="G67" s="61"/>
      <c r="H67" s="50"/>
      <c r="I67" s="264"/>
      <c r="J67" s="57"/>
      <c r="K67" s="17"/>
      <c r="L67" s="17"/>
      <c r="M67" s="56"/>
      <c r="N67" s="50"/>
      <c r="O67" s="50"/>
      <c r="P67" s="50"/>
      <c r="Q67" s="50"/>
      <c r="R67" s="50"/>
      <c r="S67" s="50"/>
      <c r="T67" s="264"/>
      <c r="U67" s="57"/>
      <c r="V67" s="17"/>
      <c r="W67" s="17"/>
      <c r="X67" s="56"/>
      <c r="Y67" s="50"/>
      <c r="Z67" s="50"/>
      <c r="AA67" s="50"/>
      <c r="AB67" s="50"/>
      <c r="AC67" s="50"/>
      <c r="AD67" s="50"/>
      <c r="AE67" s="264"/>
      <c r="AF67" s="57"/>
      <c r="AG67" s="17"/>
      <c r="AH67" s="17"/>
      <c r="AI67" s="56"/>
      <c r="AJ67" s="50"/>
      <c r="AK67" s="50"/>
      <c r="AL67" s="50"/>
      <c r="AM67" s="50"/>
      <c r="AN67" s="50"/>
      <c r="AO67" s="50"/>
      <c r="AP67" s="264"/>
      <c r="AQ67" s="57"/>
      <c r="AR67" s="17"/>
      <c r="AS67" s="17"/>
      <c r="AT67" s="56"/>
      <c r="AU67" s="50"/>
      <c r="AV67" s="50"/>
      <c r="AW67" s="50"/>
      <c r="AX67" s="50"/>
      <c r="AY67" s="50"/>
      <c r="AZ67" s="50"/>
      <c r="BA67" s="264"/>
      <c r="BB67" s="57"/>
      <c r="BC67" s="17"/>
      <c r="BD67" s="17"/>
      <c r="BE67" s="56"/>
      <c r="BF67" s="50"/>
      <c r="BG67" s="50"/>
      <c r="BH67" s="50"/>
      <c r="BI67" s="50"/>
      <c r="BJ67" s="50"/>
      <c r="BK67" s="50"/>
      <c r="BL67" s="264"/>
      <c r="BM67" s="57"/>
      <c r="BN67" s="17"/>
      <c r="BO67" s="17"/>
      <c r="BP67" s="56"/>
      <c r="BQ67" s="50"/>
      <c r="BR67" s="50"/>
      <c r="BS67" s="50"/>
      <c r="BT67" s="50"/>
      <c r="BU67" s="50"/>
      <c r="BV67" s="50"/>
      <c r="BW67" s="264"/>
      <c r="BX67" s="57"/>
      <c r="BY67" s="17"/>
      <c r="BZ67" s="17"/>
      <c r="CA67" s="56"/>
      <c r="CB67" s="50"/>
      <c r="CC67" s="50"/>
      <c r="CD67" s="50"/>
      <c r="CE67" s="50"/>
      <c r="CF67" s="50"/>
      <c r="CG67" s="50"/>
      <c r="CH67" s="264"/>
      <c r="CI67" s="57"/>
      <c r="CJ67" s="17"/>
      <c r="CK67" s="17"/>
      <c r="CL67" s="56"/>
      <c r="CM67" s="50"/>
      <c r="CN67" s="50"/>
      <c r="CO67" s="50"/>
      <c r="CP67" s="50"/>
      <c r="CQ67" s="50"/>
      <c r="CR67" s="50"/>
      <c r="CS67" s="264"/>
      <c r="CT67" s="57"/>
      <c r="CU67" s="17"/>
      <c r="CV67" s="17"/>
      <c r="CW67" s="56"/>
      <c r="CX67" s="50"/>
      <c r="CY67" s="50"/>
      <c r="CZ67" s="50"/>
      <c r="DA67" s="50"/>
      <c r="DB67" s="50"/>
      <c r="DC67" s="50"/>
      <c r="DD67" s="264"/>
      <c r="DE67" s="57"/>
      <c r="DF67" s="17"/>
      <c r="DG67" s="17"/>
      <c r="DH67" s="56"/>
      <c r="DI67" s="50"/>
      <c r="DJ67" s="50"/>
      <c r="DK67" s="50"/>
      <c r="DL67" s="50"/>
      <c r="DM67" s="50"/>
      <c r="DN67" s="50"/>
      <c r="DO67" s="264"/>
      <c r="DP67" s="57"/>
      <c r="DQ67" s="17"/>
      <c r="DR67" s="17"/>
      <c r="DS67" s="56"/>
      <c r="DT67" s="50"/>
      <c r="DU67" s="50"/>
      <c r="DV67" s="50"/>
      <c r="DW67" s="50"/>
      <c r="DX67" s="50"/>
      <c r="DY67" s="50"/>
      <c r="DZ67" s="264"/>
      <c r="EA67" s="57"/>
      <c r="EB67" s="17"/>
      <c r="EC67" s="17"/>
      <c r="ED67" s="56"/>
      <c r="EE67" s="50"/>
      <c r="EF67" s="50"/>
      <c r="EG67" s="50"/>
      <c r="EH67" s="50"/>
      <c r="EI67" s="50"/>
      <c r="EJ67" s="50"/>
      <c r="EK67" s="264"/>
      <c r="EL67" s="57"/>
      <c r="EM67" s="17"/>
      <c r="EN67" s="17"/>
      <c r="EO67" s="56"/>
      <c r="EP67" s="50"/>
      <c r="EQ67" s="50"/>
      <c r="ER67" s="50"/>
      <c r="ES67" s="50"/>
      <c r="ET67" s="50"/>
      <c r="EU67" s="50"/>
      <c r="EV67" s="264"/>
      <c r="EW67" s="57"/>
      <c r="EX67" s="17"/>
      <c r="EY67" s="17"/>
      <c r="EZ67" s="56"/>
      <c r="FA67" s="50"/>
      <c r="FB67" s="50"/>
      <c r="FC67" s="50"/>
      <c r="FD67" s="50"/>
      <c r="FE67" s="50"/>
      <c r="FF67" s="50"/>
      <c r="FG67" s="264"/>
      <c r="FH67" s="57"/>
      <c r="FI67" s="17"/>
      <c r="FJ67" s="17"/>
      <c r="FK67" s="56"/>
      <c r="FL67" s="50"/>
      <c r="FM67" s="50"/>
      <c r="FN67" s="50"/>
      <c r="FO67" s="50"/>
      <c r="FP67" s="50"/>
      <c r="FQ67" s="50"/>
      <c r="FR67" s="264"/>
      <c r="FS67" s="57"/>
      <c r="FT67" s="17"/>
      <c r="FU67" s="17"/>
      <c r="FV67" s="56"/>
      <c r="FW67" s="50"/>
      <c r="FX67" s="50"/>
      <c r="FY67" s="50"/>
      <c r="FZ67" s="50"/>
      <c r="GA67" s="50"/>
      <c r="GB67" s="50"/>
      <c r="GC67" s="264"/>
      <c r="GD67" s="57"/>
      <c r="GE67" s="17"/>
      <c r="GF67" s="17"/>
      <c r="GG67" s="56"/>
      <c r="GH67" s="50"/>
      <c r="GI67" s="50"/>
      <c r="GJ67" s="50"/>
      <c r="GK67" s="50"/>
      <c r="GL67" s="50"/>
      <c r="GM67" s="50"/>
      <c r="GN67" s="264"/>
      <c r="GO67" s="57"/>
      <c r="GP67" s="17"/>
      <c r="GQ67" s="17"/>
      <c r="GR67" s="56"/>
      <c r="GS67" s="50"/>
      <c r="GT67" s="50"/>
      <c r="GU67" s="50"/>
      <c r="GV67" s="50"/>
      <c r="GW67" s="50"/>
      <c r="GX67" s="50"/>
      <c r="GY67" s="264"/>
      <c r="GZ67" s="57"/>
      <c r="HA67" s="17"/>
      <c r="HB67" s="17"/>
      <c r="HC67" s="56"/>
      <c r="HD67" s="50"/>
      <c r="HE67" s="50"/>
      <c r="HF67" s="50"/>
      <c r="HG67" s="50"/>
      <c r="HH67" s="50"/>
      <c r="HI67" s="50"/>
      <c r="HJ67" s="264"/>
      <c r="HK67" s="57"/>
      <c r="HL67" s="17"/>
      <c r="HM67" s="17"/>
      <c r="HN67" s="56"/>
      <c r="HO67" s="50"/>
      <c r="HP67" s="50"/>
      <c r="HQ67" s="50"/>
      <c r="HR67" s="50"/>
      <c r="HS67" s="50"/>
      <c r="HT67" s="50"/>
      <c r="HU67" s="264"/>
      <c r="HV67" s="57"/>
      <c r="HW67" s="17"/>
      <c r="HX67" s="17"/>
    </row>
    <row r="68" spans="1:232" x14ac:dyDescent="0.25">
      <c r="A68" s="58"/>
      <c r="B68" s="59"/>
      <c r="C68" s="216"/>
      <c r="D68" s="60"/>
      <c r="E68" s="60"/>
      <c r="F68" s="60"/>
      <c r="G68" s="61"/>
      <c r="H68" s="50"/>
      <c r="I68" s="264"/>
      <c r="J68" s="57"/>
      <c r="K68" s="17"/>
      <c r="L68" s="17"/>
      <c r="M68" s="56"/>
      <c r="N68" s="50"/>
      <c r="O68" s="50"/>
      <c r="P68" s="50"/>
      <c r="Q68" s="50"/>
      <c r="R68" s="50"/>
      <c r="S68" s="50"/>
      <c r="T68" s="264"/>
      <c r="U68" s="57"/>
      <c r="V68" s="17"/>
      <c r="W68" s="17"/>
      <c r="X68" s="56"/>
      <c r="Y68" s="50"/>
      <c r="Z68" s="50"/>
      <c r="AA68" s="50"/>
      <c r="AB68" s="50"/>
      <c r="AC68" s="50"/>
      <c r="AD68" s="50"/>
      <c r="AE68" s="264"/>
      <c r="AF68" s="57"/>
      <c r="AG68" s="17"/>
      <c r="AH68" s="17"/>
      <c r="AI68" s="56"/>
      <c r="AJ68" s="50"/>
      <c r="AK68" s="50"/>
      <c r="AL68" s="50"/>
      <c r="AM68" s="50"/>
      <c r="AN68" s="50"/>
      <c r="AO68" s="50"/>
      <c r="AP68" s="264"/>
      <c r="AQ68" s="57"/>
      <c r="AR68" s="17"/>
      <c r="AS68" s="17"/>
      <c r="AT68" s="56"/>
      <c r="AU68" s="50"/>
      <c r="AV68" s="50"/>
      <c r="AW68" s="50"/>
      <c r="AX68" s="50"/>
      <c r="AY68" s="50"/>
      <c r="AZ68" s="50"/>
      <c r="BA68" s="264"/>
      <c r="BB68" s="57"/>
      <c r="BC68" s="17"/>
      <c r="BD68" s="17"/>
      <c r="BE68" s="56"/>
      <c r="BF68" s="50"/>
      <c r="BG68" s="50"/>
      <c r="BH68" s="50"/>
      <c r="BI68" s="50"/>
      <c r="BJ68" s="50"/>
      <c r="BK68" s="50"/>
      <c r="BL68" s="264"/>
      <c r="BM68" s="57"/>
      <c r="BN68" s="17"/>
      <c r="BO68" s="17"/>
      <c r="BP68" s="56"/>
      <c r="BQ68" s="50"/>
      <c r="BR68" s="50"/>
      <c r="BS68" s="50"/>
      <c r="BT68" s="50"/>
      <c r="BU68" s="50"/>
      <c r="BV68" s="50"/>
      <c r="BW68" s="264"/>
      <c r="BX68" s="57"/>
      <c r="BY68" s="17"/>
      <c r="BZ68" s="17"/>
      <c r="CA68" s="56"/>
      <c r="CB68" s="50"/>
      <c r="CC68" s="50"/>
      <c r="CD68" s="50"/>
      <c r="CE68" s="50"/>
      <c r="CF68" s="50"/>
      <c r="CG68" s="50"/>
      <c r="CH68" s="264"/>
      <c r="CI68" s="57"/>
      <c r="CJ68" s="17"/>
      <c r="CK68" s="17"/>
      <c r="CL68" s="56"/>
      <c r="CM68" s="50"/>
      <c r="CN68" s="50"/>
      <c r="CO68" s="50"/>
      <c r="CP68" s="50"/>
      <c r="CQ68" s="50"/>
      <c r="CR68" s="50"/>
      <c r="CS68" s="264"/>
      <c r="CT68" s="57"/>
      <c r="CU68" s="17"/>
      <c r="CV68" s="17"/>
      <c r="CW68" s="56"/>
      <c r="CX68" s="50"/>
      <c r="CY68" s="50"/>
      <c r="CZ68" s="50"/>
      <c r="DA68" s="50"/>
      <c r="DB68" s="50"/>
      <c r="DC68" s="50"/>
      <c r="DD68" s="264"/>
      <c r="DE68" s="57"/>
      <c r="DF68" s="17"/>
      <c r="DG68" s="17"/>
      <c r="DH68" s="56"/>
      <c r="DI68" s="50"/>
      <c r="DJ68" s="50"/>
      <c r="DK68" s="50"/>
      <c r="DL68" s="50"/>
      <c r="DM68" s="50"/>
      <c r="DN68" s="50"/>
      <c r="DO68" s="264"/>
      <c r="DP68" s="57"/>
      <c r="DQ68" s="17"/>
      <c r="DR68" s="17"/>
      <c r="DS68" s="56"/>
      <c r="DT68" s="50"/>
      <c r="DU68" s="50"/>
      <c r="DV68" s="50"/>
      <c r="DW68" s="50"/>
      <c r="DX68" s="50"/>
      <c r="DY68" s="50"/>
      <c r="DZ68" s="264"/>
      <c r="EA68" s="57"/>
      <c r="EB68" s="17"/>
      <c r="EC68" s="17"/>
      <c r="ED68" s="56"/>
      <c r="EE68" s="50"/>
      <c r="EF68" s="50"/>
      <c r="EG68" s="50"/>
      <c r="EH68" s="50"/>
      <c r="EI68" s="50"/>
      <c r="EJ68" s="50"/>
      <c r="EK68" s="264"/>
      <c r="EL68" s="57"/>
      <c r="EM68" s="17"/>
      <c r="EN68" s="17"/>
      <c r="EO68" s="56"/>
      <c r="EP68" s="50"/>
      <c r="EQ68" s="50"/>
      <c r="ER68" s="50"/>
      <c r="ES68" s="50"/>
      <c r="ET68" s="50"/>
      <c r="EU68" s="50"/>
      <c r="EV68" s="264"/>
      <c r="EW68" s="57"/>
      <c r="EX68" s="17"/>
      <c r="EY68" s="17"/>
      <c r="EZ68" s="56"/>
      <c r="FA68" s="50"/>
      <c r="FB68" s="50"/>
      <c r="FC68" s="50"/>
      <c r="FD68" s="50"/>
      <c r="FE68" s="50"/>
      <c r="FF68" s="50"/>
      <c r="FG68" s="264"/>
      <c r="FH68" s="57"/>
      <c r="FI68" s="17"/>
      <c r="FJ68" s="17"/>
      <c r="FK68" s="56"/>
      <c r="FL68" s="50"/>
      <c r="FM68" s="50"/>
      <c r="FN68" s="50"/>
      <c r="FO68" s="50"/>
      <c r="FP68" s="50"/>
      <c r="FQ68" s="50"/>
      <c r="FR68" s="264"/>
      <c r="FS68" s="57"/>
      <c r="FT68" s="17"/>
      <c r="FU68" s="17"/>
      <c r="FV68" s="56"/>
      <c r="FW68" s="50"/>
      <c r="FX68" s="50"/>
      <c r="FY68" s="50"/>
      <c r="FZ68" s="50"/>
      <c r="GA68" s="50"/>
      <c r="GB68" s="50"/>
      <c r="GC68" s="264"/>
      <c r="GD68" s="57"/>
      <c r="GE68" s="17"/>
      <c r="GF68" s="17"/>
      <c r="GG68" s="56"/>
      <c r="GH68" s="50"/>
      <c r="GI68" s="50"/>
      <c r="GJ68" s="50"/>
      <c r="GK68" s="50"/>
      <c r="GL68" s="50"/>
      <c r="GM68" s="50"/>
      <c r="GN68" s="264"/>
      <c r="GO68" s="57"/>
      <c r="GP68" s="17"/>
      <c r="GQ68" s="17"/>
      <c r="GR68" s="56"/>
      <c r="GS68" s="50"/>
      <c r="GT68" s="50"/>
      <c r="GU68" s="50"/>
      <c r="GV68" s="50"/>
      <c r="GW68" s="50"/>
      <c r="GX68" s="50"/>
      <c r="GY68" s="264"/>
      <c r="GZ68" s="57"/>
      <c r="HA68" s="17"/>
      <c r="HB68" s="17"/>
      <c r="HC68" s="56"/>
      <c r="HD68" s="50"/>
      <c r="HE68" s="50"/>
      <c r="HF68" s="50"/>
      <c r="HG68" s="50"/>
      <c r="HH68" s="50"/>
      <c r="HI68" s="50"/>
      <c r="HJ68" s="264"/>
      <c r="HK68" s="57"/>
      <c r="HL68" s="17"/>
      <c r="HM68" s="17"/>
      <c r="HN68" s="56"/>
      <c r="HO68" s="50"/>
      <c r="HP68" s="50"/>
      <c r="HQ68" s="50"/>
      <c r="HR68" s="50"/>
      <c r="HS68" s="50"/>
      <c r="HT68" s="50"/>
      <c r="HU68" s="264"/>
      <c r="HV68" s="57"/>
      <c r="HW68" s="17"/>
      <c r="HX68" s="17"/>
    </row>
    <row r="69" spans="1:232" x14ac:dyDescent="0.25">
      <c r="A69" s="58"/>
      <c r="B69" s="59"/>
      <c r="C69" s="215"/>
      <c r="D69" s="60"/>
      <c r="E69" s="60"/>
      <c r="F69" s="60"/>
      <c r="G69" s="61"/>
      <c r="H69" s="50"/>
      <c r="I69" s="264"/>
      <c r="J69" s="57"/>
      <c r="K69" s="17"/>
      <c r="L69" s="17"/>
      <c r="M69" s="56"/>
      <c r="N69" s="50"/>
      <c r="O69" s="50"/>
      <c r="P69" s="50"/>
      <c r="Q69" s="50"/>
      <c r="R69" s="50"/>
      <c r="S69" s="50"/>
      <c r="T69" s="264"/>
      <c r="U69" s="57"/>
      <c r="V69" s="17"/>
      <c r="W69" s="17"/>
      <c r="X69" s="56"/>
      <c r="Y69" s="50"/>
      <c r="Z69" s="50"/>
      <c r="AA69" s="50"/>
      <c r="AB69" s="50"/>
      <c r="AC69" s="50"/>
      <c r="AD69" s="50"/>
      <c r="AE69" s="264"/>
      <c r="AF69" s="57"/>
      <c r="AG69" s="17"/>
      <c r="AH69" s="17"/>
      <c r="AI69" s="56"/>
      <c r="AJ69" s="50"/>
      <c r="AK69" s="50"/>
      <c r="AL69" s="50"/>
      <c r="AM69" s="50"/>
      <c r="AN69" s="50"/>
      <c r="AO69" s="50"/>
      <c r="AP69" s="264"/>
      <c r="AQ69" s="57"/>
      <c r="AR69" s="17"/>
      <c r="AS69" s="17"/>
      <c r="AT69" s="56"/>
      <c r="AU69" s="50"/>
      <c r="AV69" s="50"/>
      <c r="AW69" s="50"/>
      <c r="AX69" s="50"/>
      <c r="AY69" s="50"/>
      <c r="AZ69" s="50"/>
      <c r="BA69" s="264"/>
      <c r="BB69" s="57"/>
      <c r="BC69" s="17"/>
      <c r="BD69" s="17"/>
      <c r="BE69" s="56"/>
      <c r="BF69" s="50"/>
      <c r="BG69" s="50"/>
      <c r="BH69" s="50"/>
      <c r="BI69" s="50"/>
      <c r="BJ69" s="50"/>
      <c r="BK69" s="50"/>
      <c r="BL69" s="264"/>
      <c r="BM69" s="57"/>
      <c r="BN69" s="17"/>
      <c r="BO69" s="17"/>
      <c r="BP69" s="56"/>
      <c r="BQ69" s="50"/>
      <c r="BR69" s="50"/>
      <c r="BS69" s="50"/>
      <c r="BT69" s="50"/>
      <c r="BU69" s="50"/>
      <c r="BV69" s="50"/>
      <c r="BW69" s="264"/>
      <c r="BX69" s="57"/>
      <c r="BY69" s="17"/>
      <c r="BZ69" s="17"/>
      <c r="CA69" s="56"/>
      <c r="CB69" s="50"/>
      <c r="CC69" s="50"/>
      <c r="CD69" s="50"/>
      <c r="CE69" s="50"/>
      <c r="CF69" s="50"/>
      <c r="CG69" s="50"/>
      <c r="CH69" s="264"/>
      <c r="CI69" s="57"/>
      <c r="CJ69" s="17"/>
      <c r="CK69" s="17"/>
      <c r="CL69" s="56"/>
      <c r="CM69" s="50"/>
      <c r="CN69" s="50"/>
      <c r="CO69" s="50"/>
      <c r="CP69" s="50"/>
      <c r="CQ69" s="50"/>
      <c r="CR69" s="50"/>
      <c r="CS69" s="264"/>
      <c r="CT69" s="57"/>
      <c r="CU69" s="17"/>
      <c r="CV69" s="17"/>
      <c r="CW69" s="56"/>
      <c r="CX69" s="50"/>
      <c r="CY69" s="50"/>
      <c r="CZ69" s="50"/>
      <c r="DA69" s="50"/>
      <c r="DB69" s="50"/>
      <c r="DC69" s="50"/>
      <c r="DD69" s="264"/>
      <c r="DE69" s="57"/>
      <c r="DF69" s="17"/>
      <c r="DG69" s="17"/>
      <c r="DH69" s="56"/>
      <c r="DI69" s="50"/>
      <c r="DJ69" s="50"/>
      <c r="DK69" s="50"/>
      <c r="DL69" s="50"/>
      <c r="DM69" s="50"/>
      <c r="DN69" s="50"/>
      <c r="DO69" s="264"/>
      <c r="DP69" s="57"/>
      <c r="DQ69" s="17"/>
      <c r="DR69" s="17"/>
      <c r="DS69" s="56"/>
      <c r="DT69" s="50"/>
      <c r="DU69" s="50"/>
      <c r="DV69" s="50"/>
      <c r="DW69" s="50"/>
      <c r="DX69" s="50"/>
      <c r="DY69" s="50"/>
      <c r="DZ69" s="264"/>
      <c r="EA69" s="57"/>
      <c r="EB69" s="17"/>
      <c r="EC69" s="17"/>
      <c r="ED69" s="56"/>
      <c r="EE69" s="50"/>
      <c r="EF69" s="50"/>
      <c r="EG69" s="50"/>
      <c r="EH69" s="50"/>
      <c r="EI69" s="50"/>
      <c r="EJ69" s="50"/>
      <c r="EK69" s="264"/>
      <c r="EL69" s="57"/>
      <c r="EM69" s="17"/>
      <c r="EN69" s="17"/>
      <c r="EO69" s="56"/>
      <c r="EP69" s="50"/>
      <c r="EQ69" s="50"/>
      <c r="ER69" s="50"/>
      <c r="ES69" s="50"/>
      <c r="ET69" s="50"/>
      <c r="EU69" s="50"/>
      <c r="EV69" s="264"/>
      <c r="EW69" s="57"/>
      <c r="EX69" s="17"/>
      <c r="EY69" s="17"/>
      <c r="EZ69" s="56"/>
      <c r="FA69" s="50"/>
      <c r="FB69" s="50"/>
      <c r="FC69" s="50"/>
      <c r="FD69" s="50"/>
      <c r="FE69" s="50"/>
      <c r="FF69" s="50"/>
      <c r="FG69" s="264"/>
      <c r="FH69" s="57"/>
      <c r="FI69" s="17"/>
      <c r="FJ69" s="17"/>
      <c r="FK69" s="56"/>
      <c r="FL69" s="50"/>
      <c r="FM69" s="50"/>
      <c r="FN69" s="50"/>
      <c r="FO69" s="50"/>
      <c r="FP69" s="50"/>
      <c r="FQ69" s="50"/>
      <c r="FR69" s="264"/>
      <c r="FS69" s="57"/>
      <c r="FT69" s="17"/>
      <c r="FU69" s="17"/>
      <c r="FV69" s="56"/>
      <c r="FW69" s="50"/>
      <c r="FX69" s="50"/>
      <c r="FY69" s="50"/>
      <c r="FZ69" s="50"/>
      <c r="GA69" s="50"/>
      <c r="GB69" s="50"/>
      <c r="GC69" s="264"/>
      <c r="GD69" s="57"/>
      <c r="GE69" s="17"/>
      <c r="GF69" s="17"/>
      <c r="GG69" s="56"/>
      <c r="GH69" s="50"/>
      <c r="GI69" s="50"/>
      <c r="GJ69" s="50"/>
      <c r="GK69" s="50"/>
      <c r="GL69" s="50"/>
      <c r="GM69" s="50"/>
      <c r="GN69" s="264"/>
      <c r="GO69" s="57"/>
      <c r="GP69" s="17"/>
      <c r="GQ69" s="17"/>
      <c r="GR69" s="56"/>
      <c r="GS69" s="50"/>
      <c r="GT69" s="50"/>
      <c r="GU69" s="50"/>
      <c r="GV69" s="50"/>
      <c r="GW69" s="50"/>
      <c r="GX69" s="50"/>
      <c r="GY69" s="264"/>
      <c r="GZ69" s="57"/>
      <c r="HA69" s="17"/>
      <c r="HB69" s="17"/>
      <c r="HC69" s="56"/>
      <c r="HD69" s="50"/>
      <c r="HE69" s="50"/>
      <c r="HF69" s="50"/>
      <c r="HG69" s="50"/>
      <c r="HH69" s="50"/>
      <c r="HI69" s="50"/>
      <c r="HJ69" s="264"/>
      <c r="HK69" s="57"/>
      <c r="HL69" s="17"/>
      <c r="HM69" s="17"/>
      <c r="HN69" s="56"/>
      <c r="HO69" s="50"/>
      <c r="HP69" s="50"/>
      <c r="HQ69" s="50"/>
      <c r="HR69" s="50"/>
      <c r="HS69" s="50"/>
      <c r="HT69" s="50"/>
      <c r="HU69" s="264"/>
      <c r="HV69" s="57"/>
      <c r="HW69" s="17"/>
      <c r="HX69" s="17"/>
    </row>
    <row r="70" spans="1:232" x14ac:dyDescent="0.25">
      <c r="A70" s="58"/>
      <c r="B70" s="59"/>
      <c r="C70" s="215"/>
      <c r="D70" s="60"/>
      <c r="E70" s="60"/>
      <c r="F70" s="60"/>
      <c r="G70" s="61"/>
      <c r="H70" s="50"/>
      <c r="I70" s="264"/>
      <c r="J70" s="57"/>
      <c r="K70" s="17"/>
      <c r="L70" s="17"/>
      <c r="M70" s="56"/>
      <c r="N70" s="50"/>
      <c r="O70" s="50"/>
      <c r="P70" s="50"/>
      <c r="Q70" s="50"/>
      <c r="R70" s="50"/>
      <c r="S70" s="50"/>
      <c r="T70" s="264"/>
      <c r="U70" s="57"/>
      <c r="V70" s="17"/>
      <c r="W70" s="17"/>
      <c r="X70" s="56"/>
      <c r="Y70" s="50"/>
      <c r="Z70" s="50"/>
      <c r="AA70" s="50"/>
      <c r="AB70" s="50"/>
      <c r="AC70" s="50"/>
      <c r="AD70" s="50"/>
      <c r="AE70" s="264"/>
      <c r="AF70" s="57"/>
      <c r="AG70" s="17"/>
      <c r="AH70" s="17"/>
      <c r="AI70" s="56"/>
      <c r="AJ70" s="50"/>
      <c r="AK70" s="50"/>
      <c r="AL70" s="50"/>
      <c r="AM70" s="50"/>
      <c r="AN70" s="50"/>
      <c r="AO70" s="50"/>
      <c r="AP70" s="264"/>
      <c r="AQ70" s="57"/>
      <c r="AR70" s="17"/>
      <c r="AS70" s="17"/>
      <c r="AT70" s="56"/>
      <c r="AU70" s="50"/>
      <c r="AV70" s="50"/>
      <c r="AW70" s="50"/>
      <c r="AX70" s="50"/>
      <c r="AY70" s="50"/>
      <c r="AZ70" s="50"/>
      <c r="BA70" s="264"/>
      <c r="BB70" s="57"/>
      <c r="BC70" s="17"/>
      <c r="BD70" s="17"/>
      <c r="BE70" s="56"/>
      <c r="BF70" s="50"/>
      <c r="BG70" s="50"/>
      <c r="BH70" s="50"/>
      <c r="BI70" s="50"/>
      <c r="BJ70" s="50"/>
      <c r="BK70" s="50"/>
      <c r="BL70" s="264"/>
      <c r="BM70" s="57"/>
      <c r="BN70" s="17"/>
      <c r="BO70" s="17"/>
      <c r="BP70" s="56"/>
      <c r="BQ70" s="50"/>
      <c r="BR70" s="50"/>
      <c r="BS70" s="50"/>
      <c r="BT70" s="50"/>
      <c r="BU70" s="50"/>
      <c r="BV70" s="50"/>
      <c r="BW70" s="264"/>
      <c r="BX70" s="57"/>
      <c r="BY70" s="17"/>
      <c r="BZ70" s="17"/>
      <c r="CA70" s="56"/>
      <c r="CB70" s="50"/>
      <c r="CC70" s="50"/>
      <c r="CD70" s="50"/>
      <c r="CE70" s="50"/>
      <c r="CF70" s="50"/>
      <c r="CG70" s="50"/>
      <c r="CH70" s="264"/>
      <c r="CI70" s="57"/>
      <c r="CJ70" s="17"/>
      <c r="CK70" s="17"/>
      <c r="CL70" s="56"/>
      <c r="CM70" s="50"/>
      <c r="CN70" s="50"/>
      <c r="CO70" s="50"/>
      <c r="CP70" s="50"/>
      <c r="CQ70" s="50"/>
      <c r="CR70" s="50"/>
      <c r="CS70" s="264"/>
      <c r="CT70" s="57"/>
      <c r="CU70" s="17"/>
      <c r="CV70" s="17"/>
      <c r="CW70" s="56"/>
      <c r="CX70" s="50"/>
      <c r="CY70" s="50"/>
      <c r="CZ70" s="50"/>
      <c r="DA70" s="50"/>
      <c r="DB70" s="50"/>
      <c r="DC70" s="50"/>
      <c r="DD70" s="264"/>
      <c r="DE70" s="57"/>
      <c r="DF70" s="17"/>
      <c r="DG70" s="17"/>
      <c r="DH70" s="56"/>
      <c r="DI70" s="50"/>
      <c r="DJ70" s="50"/>
      <c r="DK70" s="50"/>
      <c r="DL70" s="50"/>
      <c r="DM70" s="50"/>
      <c r="DN70" s="50"/>
      <c r="DO70" s="264"/>
      <c r="DP70" s="57"/>
      <c r="DQ70" s="17"/>
      <c r="DR70" s="17"/>
      <c r="DS70" s="56"/>
      <c r="DT70" s="50"/>
      <c r="DU70" s="50"/>
      <c r="DV70" s="50"/>
      <c r="DW70" s="50"/>
      <c r="DX70" s="50"/>
      <c r="DY70" s="50"/>
      <c r="DZ70" s="264"/>
      <c r="EA70" s="57"/>
      <c r="EB70" s="17"/>
      <c r="EC70" s="17"/>
      <c r="ED70" s="56"/>
      <c r="EE70" s="50"/>
      <c r="EF70" s="50"/>
      <c r="EG70" s="50"/>
      <c r="EH70" s="50"/>
      <c r="EI70" s="50"/>
      <c r="EJ70" s="50"/>
      <c r="EK70" s="264"/>
      <c r="EL70" s="57"/>
      <c r="EM70" s="17"/>
      <c r="EN70" s="17"/>
      <c r="EO70" s="56"/>
      <c r="EP70" s="50"/>
      <c r="EQ70" s="50"/>
      <c r="ER70" s="50"/>
      <c r="ES70" s="50"/>
      <c r="ET70" s="50"/>
      <c r="EU70" s="50"/>
      <c r="EV70" s="264"/>
      <c r="EW70" s="57"/>
      <c r="EX70" s="17"/>
      <c r="EY70" s="17"/>
      <c r="EZ70" s="56"/>
      <c r="FA70" s="50"/>
      <c r="FB70" s="50"/>
      <c r="FC70" s="50"/>
      <c r="FD70" s="50"/>
      <c r="FE70" s="50"/>
      <c r="FF70" s="50"/>
      <c r="FG70" s="264"/>
      <c r="FH70" s="57"/>
      <c r="FI70" s="17"/>
      <c r="FJ70" s="17"/>
      <c r="FK70" s="56"/>
      <c r="FL70" s="50"/>
      <c r="FM70" s="50"/>
      <c r="FN70" s="50"/>
      <c r="FO70" s="50"/>
      <c r="FP70" s="50"/>
      <c r="FQ70" s="50"/>
      <c r="FR70" s="264"/>
      <c r="FS70" s="57"/>
      <c r="FT70" s="17"/>
      <c r="FU70" s="17"/>
      <c r="FV70" s="56"/>
      <c r="FW70" s="50"/>
      <c r="FX70" s="50"/>
      <c r="FY70" s="50"/>
      <c r="FZ70" s="50"/>
      <c r="GA70" s="50"/>
      <c r="GB70" s="50"/>
      <c r="GC70" s="264"/>
      <c r="GD70" s="57"/>
      <c r="GE70" s="17"/>
      <c r="GF70" s="17"/>
      <c r="GG70" s="56"/>
      <c r="GH70" s="50"/>
      <c r="GI70" s="50"/>
      <c r="GJ70" s="50"/>
      <c r="GK70" s="50"/>
      <c r="GL70" s="50"/>
      <c r="GM70" s="50"/>
      <c r="GN70" s="264"/>
      <c r="GO70" s="57"/>
      <c r="GP70" s="17"/>
      <c r="GQ70" s="17"/>
      <c r="GR70" s="56"/>
      <c r="GS70" s="50"/>
      <c r="GT70" s="50"/>
      <c r="GU70" s="50"/>
      <c r="GV70" s="50"/>
      <c r="GW70" s="50"/>
      <c r="GX70" s="50"/>
      <c r="GY70" s="264"/>
      <c r="GZ70" s="57"/>
      <c r="HA70" s="17"/>
      <c r="HB70" s="17"/>
      <c r="HC70" s="56"/>
      <c r="HD70" s="50"/>
      <c r="HE70" s="50"/>
      <c r="HF70" s="50"/>
      <c r="HG70" s="50"/>
      <c r="HH70" s="50"/>
      <c r="HI70" s="50"/>
      <c r="HJ70" s="264"/>
      <c r="HK70" s="57"/>
      <c r="HL70" s="17"/>
      <c r="HM70" s="17"/>
      <c r="HN70" s="56"/>
      <c r="HO70" s="50"/>
      <c r="HP70" s="50"/>
      <c r="HQ70" s="50"/>
      <c r="HR70" s="50"/>
      <c r="HS70" s="50"/>
      <c r="HT70" s="50"/>
      <c r="HU70" s="264"/>
      <c r="HV70" s="57"/>
      <c r="HW70" s="17"/>
      <c r="HX70" s="17"/>
    </row>
    <row r="71" spans="1:232" x14ac:dyDescent="0.25">
      <c r="A71" s="58"/>
      <c r="B71" s="59"/>
      <c r="C71" s="215"/>
      <c r="D71" s="60"/>
      <c r="E71" s="60"/>
      <c r="F71" s="60"/>
      <c r="G71" s="61"/>
      <c r="H71" s="50"/>
      <c r="I71" s="264"/>
      <c r="J71" s="57"/>
      <c r="K71" s="17"/>
      <c r="L71" s="17"/>
      <c r="M71" s="56"/>
      <c r="N71" s="50"/>
      <c r="O71" s="50"/>
      <c r="P71" s="50"/>
      <c r="Q71" s="50"/>
      <c r="R71" s="50"/>
      <c r="S71" s="50"/>
      <c r="T71" s="264"/>
      <c r="U71" s="57"/>
      <c r="V71" s="17"/>
      <c r="W71" s="17"/>
      <c r="X71" s="56"/>
      <c r="Y71" s="50"/>
      <c r="Z71" s="50"/>
      <c r="AA71" s="50"/>
      <c r="AB71" s="50"/>
      <c r="AC71" s="50"/>
      <c r="AD71" s="50"/>
      <c r="AE71" s="264"/>
      <c r="AF71" s="57"/>
      <c r="AG71" s="17"/>
      <c r="AH71" s="17"/>
      <c r="AI71" s="56"/>
      <c r="AJ71" s="50"/>
      <c r="AK71" s="50"/>
      <c r="AL71" s="50"/>
      <c r="AM71" s="50"/>
      <c r="AN71" s="50"/>
      <c r="AO71" s="50"/>
      <c r="AP71" s="264"/>
      <c r="AQ71" s="57"/>
      <c r="AR71" s="17"/>
      <c r="AS71" s="17"/>
      <c r="AT71" s="56"/>
      <c r="AU71" s="50"/>
      <c r="AV71" s="50"/>
      <c r="AW71" s="50"/>
      <c r="AX71" s="50"/>
      <c r="AY71" s="50"/>
      <c r="AZ71" s="50"/>
      <c r="BA71" s="264"/>
      <c r="BB71" s="57"/>
      <c r="BC71" s="17"/>
      <c r="BD71" s="17"/>
      <c r="BE71" s="56"/>
      <c r="BF71" s="50"/>
      <c r="BG71" s="50"/>
      <c r="BH71" s="50"/>
      <c r="BI71" s="50"/>
      <c r="BJ71" s="50"/>
      <c r="BK71" s="50"/>
      <c r="BL71" s="264"/>
      <c r="BM71" s="57"/>
      <c r="BN71" s="17"/>
      <c r="BO71" s="17"/>
      <c r="BP71" s="56"/>
      <c r="BQ71" s="50"/>
      <c r="BR71" s="50"/>
      <c r="BS71" s="50"/>
      <c r="BT71" s="50"/>
      <c r="BU71" s="50"/>
      <c r="BV71" s="50"/>
      <c r="BW71" s="264"/>
      <c r="BX71" s="57"/>
      <c r="BY71" s="17"/>
      <c r="BZ71" s="17"/>
      <c r="CA71" s="56"/>
      <c r="CB71" s="50"/>
      <c r="CC71" s="50"/>
      <c r="CD71" s="50"/>
      <c r="CE71" s="50"/>
      <c r="CF71" s="50"/>
      <c r="CG71" s="50"/>
      <c r="CH71" s="264"/>
      <c r="CI71" s="57"/>
      <c r="CJ71" s="17"/>
      <c r="CK71" s="17"/>
      <c r="CL71" s="56"/>
      <c r="CM71" s="50"/>
      <c r="CN71" s="50"/>
      <c r="CO71" s="50"/>
      <c r="CP71" s="50"/>
      <c r="CQ71" s="50"/>
      <c r="CR71" s="50"/>
      <c r="CS71" s="264"/>
      <c r="CT71" s="57"/>
      <c r="CU71" s="17"/>
      <c r="CV71" s="17"/>
      <c r="CW71" s="56"/>
      <c r="CX71" s="50"/>
      <c r="CY71" s="50"/>
      <c r="CZ71" s="50"/>
      <c r="DA71" s="50"/>
      <c r="DB71" s="50"/>
      <c r="DC71" s="50"/>
      <c r="DD71" s="264"/>
      <c r="DE71" s="57"/>
      <c r="DF71" s="17"/>
      <c r="DG71" s="17"/>
      <c r="DH71" s="56"/>
      <c r="DI71" s="50"/>
      <c r="DJ71" s="50"/>
      <c r="DK71" s="50"/>
      <c r="DL71" s="50"/>
      <c r="DM71" s="50"/>
      <c r="DN71" s="50"/>
      <c r="DO71" s="264"/>
      <c r="DP71" s="57"/>
      <c r="DQ71" s="17"/>
      <c r="DR71" s="17"/>
      <c r="DS71" s="56"/>
      <c r="DT71" s="50"/>
      <c r="DU71" s="50"/>
      <c r="DV71" s="50"/>
      <c r="DW71" s="50"/>
      <c r="DX71" s="50"/>
      <c r="DY71" s="50"/>
      <c r="DZ71" s="264"/>
      <c r="EA71" s="57"/>
      <c r="EB71" s="17"/>
      <c r="EC71" s="17"/>
      <c r="ED71" s="56"/>
      <c r="EE71" s="50"/>
      <c r="EF71" s="50"/>
      <c r="EG71" s="50"/>
      <c r="EH71" s="50"/>
      <c r="EI71" s="50"/>
      <c r="EJ71" s="50"/>
      <c r="EK71" s="264"/>
      <c r="EL71" s="57"/>
      <c r="EM71" s="17"/>
      <c r="EN71" s="17"/>
      <c r="EO71" s="56"/>
      <c r="EP71" s="50"/>
      <c r="EQ71" s="50"/>
      <c r="ER71" s="50"/>
      <c r="ES71" s="50"/>
      <c r="ET71" s="50"/>
      <c r="EU71" s="50"/>
      <c r="EV71" s="264"/>
      <c r="EW71" s="57"/>
      <c r="EX71" s="17"/>
      <c r="EY71" s="17"/>
      <c r="EZ71" s="56"/>
      <c r="FA71" s="50"/>
      <c r="FB71" s="50"/>
      <c r="FC71" s="50"/>
      <c r="FD71" s="50"/>
      <c r="FE71" s="50"/>
      <c r="FF71" s="50"/>
      <c r="FG71" s="264"/>
      <c r="FH71" s="57"/>
      <c r="FI71" s="17"/>
      <c r="FJ71" s="17"/>
      <c r="FK71" s="56"/>
      <c r="FL71" s="50"/>
      <c r="FM71" s="50"/>
      <c r="FN71" s="50"/>
      <c r="FO71" s="50"/>
      <c r="FP71" s="50"/>
      <c r="FQ71" s="50"/>
      <c r="FR71" s="264"/>
      <c r="FS71" s="57"/>
      <c r="FT71" s="17"/>
      <c r="FU71" s="17"/>
      <c r="FV71" s="56"/>
      <c r="FW71" s="50"/>
      <c r="FX71" s="50"/>
      <c r="FY71" s="50"/>
      <c r="FZ71" s="50"/>
      <c r="GA71" s="50"/>
      <c r="GB71" s="50"/>
      <c r="GC71" s="264"/>
      <c r="GD71" s="57"/>
      <c r="GE71" s="17"/>
      <c r="GF71" s="17"/>
      <c r="GG71" s="56"/>
      <c r="GH71" s="50"/>
      <c r="GI71" s="50"/>
      <c r="GJ71" s="50"/>
      <c r="GK71" s="50"/>
      <c r="GL71" s="50"/>
      <c r="GM71" s="50"/>
      <c r="GN71" s="264"/>
      <c r="GO71" s="57"/>
      <c r="GP71" s="17"/>
      <c r="GQ71" s="17"/>
      <c r="GR71" s="56"/>
      <c r="GS71" s="50"/>
      <c r="GT71" s="50"/>
      <c r="GU71" s="50"/>
      <c r="GV71" s="50"/>
      <c r="GW71" s="50"/>
      <c r="GX71" s="50"/>
      <c r="GY71" s="264"/>
      <c r="GZ71" s="57"/>
      <c r="HA71" s="17"/>
      <c r="HB71" s="17"/>
      <c r="HC71" s="56"/>
      <c r="HD71" s="50"/>
      <c r="HE71" s="50"/>
      <c r="HF71" s="50"/>
      <c r="HG71" s="50"/>
      <c r="HH71" s="50"/>
      <c r="HI71" s="50"/>
      <c r="HJ71" s="264"/>
      <c r="HK71" s="57"/>
      <c r="HL71" s="17"/>
      <c r="HM71" s="17"/>
      <c r="HN71" s="56"/>
      <c r="HO71" s="50"/>
      <c r="HP71" s="50"/>
      <c r="HQ71" s="50"/>
      <c r="HR71" s="50"/>
      <c r="HS71" s="50"/>
      <c r="HT71" s="50"/>
      <c r="HU71" s="264"/>
      <c r="HV71" s="57"/>
      <c r="HW71" s="17"/>
      <c r="HX71" s="17"/>
    </row>
    <row r="72" spans="1:232" x14ac:dyDescent="0.25">
      <c r="A72" s="58"/>
      <c r="B72" s="59"/>
      <c r="C72" s="216"/>
      <c r="D72" s="60"/>
      <c r="E72" s="60"/>
      <c r="F72" s="60"/>
      <c r="G72" s="61"/>
      <c r="H72" s="50"/>
      <c r="I72" s="264"/>
      <c r="J72" s="57"/>
      <c r="K72" s="17"/>
      <c r="L72" s="17"/>
      <c r="M72" s="56"/>
      <c r="N72" s="50"/>
      <c r="O72" s="50"/>
      <c r="P72" s="50"/>
      <c r="Q72" s="50"/>
      <c r="R72" s="50"/>
      <c r="S72" s="50"/>
      <c r="T72" s="264"/>
      <c r="U72" s="57"/>
      <c r="V72" s="17"/>
      <c r="W72" s="17"/>
      <c r="X72" s="56"/>
      <c r="Y72" s="50"/>
      <c r="Z72" s="50"/>
      <c r="AA72" s="50"/>
      <c r="AB72" s="50"/>
      <c r="AC72" s="50"/>
      <c r="AD72" s="50"/>
      <c r="AE72" s="264"/>
      <c r="AF72" s="57"/>
      <c r="AG72" s="17"/>
      <c r="AH72" s="17"/>
      <c r="AI72" s="56"/>
      <c r="AJ72" s="50"/>
      <c r="AK72" s="50"/>
      <c r="AL72" s="50"/>
      <c r="AM72" s="50"/>
      <c r="AN72" s="50"/>
      <c r="AO72" s="50"/>
      <c r="AP72" s="264"/>
      <c r="AQ72" s="57"/>
      <c r="AR72" s="17"/>
      <c r="AS72" s="17"/>
      <c r="AT72" s="56"/>
      <c r="AU72" s="50"/>
      <c r="AV72" s="50"/>
      <c r="AW72" s="50"/>
      <c r="AX72" s="50"/>
      <c r="AY72" s="50"/>
      <c r="AZ72" s="50"/>
      <c r="BA72" s="264"/>
      <c r="BB72" s="57"/>
      <c r="BC72" s="17"/>
      <c r="BD72" s="17"/>
      <c r="BE72" s="56"/>
      <c r="BF72" s="50"/>
      <c r="BG72" s="50"/>
      <c r="BH72" s="50"/>
      <c r="BI72" s="50"/>
      <c r="BJ72" s="50"/>
      <c r="BK72" s="50"/>
      <c r="BL72" s="264"/>
      <c r="BM72" s="57"/>
      <c r="BN72" s="17"/>
      <c r="BO72" s="17"/>
      <c r="BP72" s="56"/>
      <c r="BQ72" s="50"/>
      <c r="BR72" s="50"/>
      <c r="BS72" s="50"/>
      <c r="BT72" s="50"/>
      <c r="BU72" s="50"/>
      <c r="BV72" s="50"/>
      <c r="BW72" s="264"/>
      <c r="BX72" s="57"/>
      <c r="BY72" s="17"/>
      <c r="BZ72" s="17"/>
      <c r="CA72" s="56"/>
      <c r="CB72" s="50"/>
      <c r="CC72" s="50"/>
      <c r="CD72" s="50"/>
      <c r="CE72" s="50"/>
      <c r="CF72" s="50"/>
      <c r="CG72" s="50"/>
      <c r="CH72" s="264"/>
      <c r="CI72" s="57"/>
      <c r="CJ72" s="17"/>
      <c r="CK72" s="17"/>
      <c r="CL72" s="56"/>
      <c r="CM72" s="50"/>
      <c r="CN72" s="50"/>
      <c r="CO72" s="50"/>
      <c r="CP72" s="50"/>
      <c r="CQ72" s="50"/>
      <c r="CR72" s="50"/>
      <c r="CS72" s="264"/>
      <c r="CT72" s="57"/>
      <c r="CU72" s="17"/>
      <c r="CV72" s="17"/>
      <c r="CW72" s="56"/>
      <c r="CX72" s="50"/>
      <c r="CY72" s="50"/>
      <c r="CZ72" s="50"/>
      <c r="DA72" s="50"/>
      <c r="DB72" s="50"/>
      <c r="DC72" s="50"/>
      <c r="DD72" s="264"/>
      <c r="DE72" s="57"/>
      <c r="DF72" s="17"/>
      <c r="DG72" s="17"/>
      <c r="DH72" s="56"/>
      <c r="DI72" s="50"/>
      <c r="DJ72" s="50"/>
      <c r="DK72" s="50"/>
      <c r="DL72" s="50"/>
      <c r="DM72" s="50"/>
      <c r="DN72" s="50"/>
      <c r="DO72" s="264"/>
      <c r="DP72" s="57"/>
      <c r="DQ72" s="17"/>
      <c r="DR72" s="17"/>
      <c r="DS72" s="56"/>
      <c r="DT72" s="50"/>
      <c r="DU72" s="50"/>
      <c r="DV72" s="50"/>
      <c r="DW72" s="50"/>
      <c r="DX72" s="50"/>
      <c r="DY72" s="50"/>
      <c r="DZ72" s="264"/>
      <c r="EA72" s="57"/>
      <c r="EB72" s="17"/>
      <c r="EC72" s="17"/>
      <c r="ED72" s="56"/>
      <c r="EE72" s="50"/>
      <c r="EF72" s="50"/>
      <c r="EG72" s="50"/>
      <c r="EH72" s="50"/>
      <c r="EI72" s="50"/>
      <c r="EJ72" s="50"/>
      <c r="EK72" s="264"/>
      <c r="EL72" s="57"/>
      <c r="EM72" s="17"/>
      <c r="EN72" s="17"/>
      <c r="EO72" s="56"/>
      <c r="EP72" s="50"/>
      <c r="EQ72" s="50"/>
      <c r="ER72" s="50"/>
      <c r="ES72" s="50"/>
      <c r="ET72" s="50"/>
      <c r="EU72" s="50"/>
      <c r="EV72" s="264"/>
      <c r="EW72" s="57"/>
      <c r="EX72" s="17"/>
      <c r="EY72" s="17"/>
      <c r="EZ72" s="56"/>
      <c r="FA72" s="50"/>
      <c r="FB72" s="50"/>
      <c r="FC72" s="50"/>
      <c r="FD72" s="50"/>
      <c r="FE72" s="50"/>
      <c r="FF72" s="50"/>
      <c r="FG72" s="264"/>
      <c r="FH72" s="57"/>
      <c r="FI72" s="17"/>
      <c r="FJ72" s="17"/>
      <c r="FK72" s="56"/>
      <c r="FL72" s="50"/>
      <c r="FM72" s="50"/>
      <c r="FN72" s="50"/>
      <c r="FO72" s="50"/>
      <c r="FP72" s="50"/>
      <c r="FQ72" s="50"/>
      <c r="FR72" s="264"/>
      <c r="FS72" s="57"/>
      <c r="FT72" s="17"/>
      <c r="FU72" s="17"/>
      <c r="FV72" s="56"/>
      <c r="FW72" s="50"/>
      <c r="FX72" s="50"/>
      <c r="FY72" s="50"/>
      <c r="FZ72" s="50"/>
      <c r="GA72" s="50"/>
      <c r="GB72" s="50"/>
      <c r="GC72" s="264"/>
      <c r="GD72" s="57"/>
      <c r="GE72" s="17"/>
      <c r="GF72" s="17"/>
      <c r="GG72" s="56"/>
      <c r="GH72" s="50"/>
      <c r="GI72" s="50"/>
      <c r="GJ72" s="50"/>
      <c r="GK72" s="50"/>
      <c r="GL72" s="50"/>
      <c r="GM72" s="50"/>
      <c r="GN72" s="264"/>
      <c r="GO72" s="57"/>
      <c r="GP72" s="17"/>
      <c r="GQ72" s="17"/>
      <c r="GR72" s="56"/>
      <c r="GS72" s="50"/>
      <c r="GT72" s="50"/>
      <c r="GU72" s="50"/>
      <c r="GV72" s="50"/>
      <c r="GW72" s="50"/>
      <c r="GX72" s="50"/>
      <c r="GY72" s="264"/>
      <c r="GZ72" s="57"/>
      <c r="HA72" s="17"/>
      <c r="HB72" s="17"/>
      <c r="HC72" s="56"/>
      <c r="HD72" s="50"/>
      <c r="HE72" s="50"/>
      <c r="HF72" s="50"/>
      <c r="HG72" s="50"/>
      <c r="HH72" s="50"/>
      <c r="HI72" s="50"/>
      <c r="HJ72" s="264"/>
      <c r="HK72" s="57"/>
      <c r="HL72" s="17"/>
      <c r="HM72" s="17"/>
      <c r="HN72" s="56"/>
      <c r="HO72" s="50"/>
      <c r="HP72" s="50"/>
      <c r="HQ72" s="50"/>
      <c r="HR72" s="50"/>
      <c r="HS72" s="50"/>
      <c r="HT72" s="50"/>
      <c r="HU72" s="264"/>
      <c r="HV72" s="57"/>
      <c r="HW72" s="17"/>
      <c r="HX72" s="17"/>
    </row>
    <row r="73" spans="1:232" x14ac:dyDescent="0.25">
      <c r="A73" s="58"/>
      <c r="B73" s="59"/>
      <c r="C73" s="215"/>
      <c r="D73" s="60"/>
      <c r="E73" s="60"/>
      <c r="F73" s="60"/>
      <c r="G73" s="61"/>
      <c r="H73" s="50"/>
      <c r="I73" s="264"/>
      <c r="J73" s="57"/>
      <c r="K73" s="17"/>
      <c r="L73" s="17"/>
      <c r="M73" s="56"/>
      <c r="N73" s="50"/>
      <c r="O73" s="50"/>
      <c r="P73" s="50"/>
      <c r="Q73" s="50"/>
      <c r="R73" s="50"/>
      <c r="S73" s="50"/>
      <c r="T73" s="264"/>
      <c r="U73" s="57"/>
      <c r="V73" s="17"/>
      <c r="W73" s="17"/>
      <c r="X73" s="56"/>
      <c r="Y73" s="50"/>
      <c r="Z73" s="50"/>
      <c r="AA73" s="50"/>
      <c r="AB73" s="50"/>
      <c r="AC73" s="50"/>
      <c r="AD73" s="50"/>
      <c r="AE73" s="264"/>
      <c r="AF73" s="57"/>
      <c r="AG73" s="17"/>
      <c r="AH73" s="17"/>
      <c r="AI73" s="56"/>
      <c r="AJ73" s="50"/>
      <c r="AK73" s="50"/>
      <c r="AL73" s="50"/>
      <c r="AM73" s="50"/>
      <c r="AN73" s="50"/>
      <c r="AO73" s="50"/>
      <c r="AP73" s="264"/>
      <c r="AQ73" s="57"/>
      <c r="AR73" s="17"/>
      <c r="AS73" s="17"/>
      <c r="AT73" s="56"/>
      <c r="AU73" s="50"/>
      <c r="AV73" s="50"/>
      <c r="AW73" s="50"/>
      <c r="AX73" s="50"/>
      <c r="AY73" s="50"/>
      <c r="AZ73" s="50"/>
      <c r="BA73" s="264"/>
      <c r="BB73" s="57"/>
      <c r="BC73" s="17"/>
      <c r="BD73" s="17"/>
      <c r="BE73" s="56"/>
      <c r="BF73" s="50"/>
      <c r="BG73" s="50"/>
      <c r="BH73" s="50"/>
      <c r="BI73" s="50"/>
      <c r="BJ73" s="50"/>
      <c r="BK73" s="50"/>
      <c r="BL73" s="264"/>
      <c r="BM73" s="57"/>
      <c r="BN73" s="17"/>
      <c r="BO73" s="17"/>
      <c r="BP73" s="56"/>
      <c r="BQ73" s="50"/>
      <c r="BR73" s="50"/>
      <c r="BS73" s="50"/>
      <c r="BT73" s="50"/>
      <c r="BU73" s="50"/>
      <c r="BV73" s="50"/>
      <c r="BW73" s="264"/>
      <c r="BX73" s="57"/>
      <c r="BY73" s="17"/>
      <c r="BZ73" s="17"/>
      <c r="CA73" s="56"/>
      <c r="CB73" s="50"/>
      <c r="CC73" s="50"/>
      <c r="CD73" s="50"/>
      <c r="CE73" s="50"/>
      <c r="CF73" s="50"/>
      <c r="CG73" s="50"/>
      <c r="CH73" s="264"/>
      <c r="CI73" s="57"/>
      <c r="CJ73" s="17"/>
      <c r="CK73" s="17"/>
      <c r="CL73" s="56"/>
      <c r="CM73" s="50"/>
      <c r="CN73" s="50"/>
      <c r="CO73" s="50"/>
      <c r="CP73" s="50"/>
      <c r="CQ73" s="50"/>
      <c r="CR73" s="50"/>
      <c r="CS73" s="264"/>
      <c r="CT73" s="57"/>
      <c r="CU73" s="17"/>
      <c r="CV73" s="17"/>
      <c r="CW73" s="56"/>
      <c r="CX73" s="50"/>
      <c r="CY73" s="50"/>
      <c r="CZ73" s="50"/>
      <c r="DA73" s="50"/>
      <c r="DB73" s="50"/>
      <c r="DC73" s="50"/>
      <c r="DD73" s="264"/>
      <c r="DE73" s="57"/>
      <c r="DF73" s="17"/>
      <c r="DG73" s="17"/>
      <c r="DH73" s="56"/>
      <c r="DI73" s="50"/>
      <c r="DJ73" s="50"/>
      <c r="DK73" s="50"/>
      <c r="DL73" s="50"/>
      <c r="DM73" s="50"/>
      <c r="DN73" s="50"/>
      <c r="DO73" s="264"/>
      <c r="DP73" s="57"/>
      <c r="DQ73" s="17"/>
      <c r="DR73" s="17"/>
      <c r="DS73" s="56"/>
      <c r="DT73" s="50"/>
      <c r="DU73" s="50"/>
      <c r="DV73" s="50"/>
      <c r="DW73" s="50"/>
      <c r="DX73" s="50"/>
      <c r="DY73" s="50"/>
      <c r="DZ73" s="264"/>
      <c r="EA73" s="57"/>
      <c r="EB73" s="17"/>
      <c r="EC73" s="17"/>
      <c r="ED73" s="56"/>
      <c r="EE73" s="50"/>
      <c r="EF73" s="50"/>
      <c r="EG73" s="50"/>
      <c r="EH73" s="50"/>
      <c r="EI73" s="50"/>
      <c r="EJ73" s="50"/>
      <c r="EK73" s="264"/>
      <c r="EL73" s="57"/>
      <c r="EM73" s="17"/>
      <c r="EN73" s="17"/>
      <c r="EO73" s="56"/>
      <c r="EP73" s="50"/>
      <c r="EQ73" s="50"/>
      <c r="ER73" s="50"/>
      <c r="ES73" s="50"/>
      <c r="ET73" s="50"/>
      <c r="EU73" s="50"/>
      <c r="EV73" s="264"/>
      <c r="EW73" s="57"/>
      <c r="EX73" s="17"/>
      <c r="EY73" s="17"/>
      <c r="EZ73" s="56"/>
      <c r="FA73" s="50"/>
      <c r="FB73" s="50"/>
      <c r="FC73" s="50"/>
      <c r="FD73" s="50"/>
      <c r="FE73" s="50"/>
      <c r="FF73" s="50"/>
      <c r="FG73" s="264"/>
      <c r="FH73" s="57"/>
      <c r="FI73" s="17"/>
      <c r="FJ73" s="17"/>
      <c r="FK73" s="56"/>
      <c r="FL73" s="50"/>
      <c r="FM73" s="50"/>
      <c r="FN73" s="50"/>
      <c r="FO73" s="50"/>
      <c r="FP73" s="50"/>
      <c r="FQ73" s="50"/>
      <c r="FR73" s="264"/>
      <c r="FS73" s="57"/>
      <c r="FT73" s="17"/>
      <c r="FU73" s="17"/>
      <c r="FV73" s="56"/>
      <c r="FW73" s="50"/>
      <c r="FX73" s="50"/>
      <c r="FY73" s="50"/>
      <c r="FZ73" s="50"/>
      <c r="GA73" s="50"/>
      <c r="GB73" s="50"/>
      <c r="GC73" s="264"/>
      <c r="GD73" s="57"/>
      <c r="GE73" s="17"/>
      <c r="GF73" s="17"/>
      <c r="GG73" s="56"/>
      <c r="GH73" s="50"/>
      <c r="GI73" s="50"/>
      <c r="GJ73" s="50"/>
      <c r="GK73" s="50"/>
      <c r="GL73" s="50"/>
      <c r="GM73" s="50"/>
      <c r="GN73" s="264"/>
      <c r="GO73" s="57"/>
      <c r="GP73" s="17"/>
      <c r="GQ73" s="17"/>
      <c r="GR73" s="56"/>
      <c r="GS73" s="50"/>
      <c r="GT73" s="50"/>
      <c r="GU73" s="50"/>
      <c r="GV73" s="50"/>
      <c r="GW73" s="50"/>
      <c r="GX73" s="50"/>
      <c r="GY73" s="264"/>
      <c r="GZ73" s="57"/>
      <c r="HA73" s="17"/>
      <c r="HB73" s="17"/>
      <c r="HC73" s="56"/>
      <c r="HD73" s="50"/>
      <c r="HE73" s="50"/>
      <c r="HF73" s="50"/>
      <c r="HG73" s="50"/>
      <c r="HH73" s="50"/>
      <c r="HI73" s="50"/>
      <c r="HJ73" s="264"/>
      <c r="HK73" s="57"/>
      <c r="HL73" s="17"/>
      <c r="HM73" s="17"/>
      <c r="HN73" s="56"/>
      <c r="HO73" s="50"/>
      <c r="HP73" s="50"/>
      <c r="HQ73" s="50"/>
      <c r="HR73" s="50"/>
      <c r="HS73" s="50"/>
      <c r="HT73" s="50"/>
      <c r="HU73" s="264"/>
      <c r="HV73" s="57"/>
      <c r="HW73" s="17"/>
      <c r="HX73" s="17"/>
    </row>
    <row r="74" spans="1:232" x14ac:dyDescent="0.25">
      <c r="A74" s="58"/>
      <c r="B74" s="59"/>
      <c r="C74" s="215"/>
      <c r="D74" s="60"/>
      <c r="E74" s="60"/>
      <c r="F74" s="60"/>
      <c r="G74" s="61"/>
      <c r="H74" s="50"/>
      <c r="I74" s="264"/>
      <c r="J74" s="57"/>
      <c r="K74" s="17"/>
      <c r="L74" s="17"/>
      <c r="M74" s="56"/>
      <c r="N74" s="50"/>
      <c r="O74" s="50"/>
      <c r="P74" s="50"/>
      <c r="Q74" s="50"/>
      <c r="R74" s="50"/>
      <c r="S74" s="50"/>
      <c r="T74" s="264"/>
      <c r="U74" s="57"/>
      <c r="V74" s="17"/>
      <c r="W74" s="17"/>
      <c r="X74" s="56"/>
      <c r="Y74" s="50"/>
      <c r="Z74" s="50"/>
      <c r="AA74" s="50"/>
      <c r="AB74" s="50"/>
      <c r="AC74" s="50"/>
      <c r="AD74" s="50"/>
      <c r="AE74" s="264"/>
      <c r="AF74" s="57"/>
      <c r="AG74" s="17"/>
      <c r="AH74" s="17"/>
      <c r="AI74" s="56"/>
      <c r="AJ74" s="50"/>
      <c r="AK74" s="50"/>
      <c r="AL74" s="50"/>
      <c r="AM74" s="50"/>
      <c r="AN74" s="50"/>
      <c r="AO74" s="50"/>
      <c r="AP74" s="264"/>
      <c r="AQ74" s="57"/>
      <c r="AR74" s="17"/>
      <c r="AS74" s="17"/>
      <c r="AT74" s="56"/>
      <c r="AU74" s="50"/>
      <c r="AV74" s="50"/>
      <c r="AW74" s="50"/>
      <c r="AX74" s="50"/>
      <c r="AY74" s="50"/>
      <c r="AZ74" s="50"/>
      <c r="BA74" s="264"/>
      <c r="BB74" s="57"/>
      <c r="BC74" s="17"/>
      <c r="BD74" s="17"/>
      <c r="BE74" s="56"/>
      <c r="BF74" s="50"/>
      <c r="BG74" s="50"/>
      <c r="BH74" s="50"/>
      <c r="BI74" s="50"/>
      <c r="BJ74" s="50"/>
      <c r="BK74" s="50"/>
      <c r="BL74" s="264"/>
      <c r="BM74" s="57"/>
      <c r="BN74" s="17"/>
      <c r="BO74" s="17"/>
      <c r="BP74" s="56"/>
      <c r="BQ74" s="50"/>
      <c r="BR74" s="50"/>
      <c r="BS74" s="50"/>
      <c r="BT74" s="50"/>
      <c r="BU74" s="50"/>
      <c r="BV74" s="50"/>
      <c r="BW74" s="264"/>
      <c r="BX74" s="57"/>
      <c r="BY74" s="17"/>
      <c r="BZ74" s="17"/>
      <c r="CA74" s="56"/>
      <c r="CB74" s="50"/>
      <c r="CC74" s="50"/>
      <c r="CD74" s="50"/>
      <c r="CE74" s="50"/>
      <c r="CF74" s="50"/>
      <c r="CG74" s="50"/>
      <c r="CH74" s="264"/>
      <c r="CI74" s="57"/>
      <c r="CJ74" s="17"/>
      <c r="CK74" s="17"/>
      <c r="CL74" s="56"/>
      <c r="CM74" s="50"/>
      <c r="CN74" s="50"/>
      <c r="CO74" s="50"/>
      <c r="CP74" s="50"/>
      <c r="CQ74" s="50"/>
      <c r="CR74" s="50"/>
      <c r="CS74" s="264"/>
      <c r="CT74" s="57"/>
      <c r="CU74" s="17"/>
      <c r="CV74" s="17"/>
      <c r="CW74" s="56"/>
      <c r="CX74" s="50"/>
      <c r="CY74" s="50"/>
      <c r="CZ74" s="50"/>
      <c r="DA74" s="50"/>
      <c r="DB74" s="50"/>
      <c r="DC74" s="50"/>
      <c r="DD74" s="264"/>
      <c r="DE74" s="57"/>
      <c r="DF74" s="17"/>
      <c r="DG74" s="17"/>
      <c r="DH74" s="56"/>
      <c r="DI74" s="50"/>
      <c r="DJ74" s="50"/>
      <c r="DK74" s="50"/>
      <c r="DL74" s="50"/>
      <c r="DM74" s="50"/>
      <c r="DN74" s="50"/>
      <c r="DO74" s="264"/>
      <c r="DP74" s="57"/>
      <c r="DQ74" s="17"/>
      <c r="DR74" s="17"/>
      <c r="DS74" s="56"/>
      <c r="DT74" s="50"/>
      <c r="DU74" s="50"/>
      <c r="DV74" s="50"/>
      <c r="DW74" s="50"/>
      <c r="DX74" s="50"/>
      <c r="DY74" s="50"/>
      <c r="DZ74" s="264"/>
      <c r="EA74" s="57"/>
      <c r="EB74" s="17"/>
      <c r="EC74" s="17"/>
      <c r="ED74" s="56"/>
      <c r="EE74" s="50"/>
      <c r="EF74" s="50"/>
      <c r="EG74" s="50"/>
      <c r="EH74" s="50"/>
      <c r="EI74" s="50"/>
      <c r="EJ74" s="50"/>
      <c r="EK74" s="264"/>
      <c r="EL74" s="57"/>
      <c r="EM74" s="17"/>
      <c r="EN74" s="17"/>
      <c r="EO74" s="56"/>
      <c r="EP74" s="50"/>
      <c r="EQ74" s="50"/>
      <c r="ER74" s="50"/>
      <c r="ES74" s="50"/>
      <c r="ET74" s="50"/>
      <c r="EU74" s="50"/>
      <c r="EV74" s="264"/>
      <c r="EW74" s="57"/>
      <c r="EX74" s="17"/>
      <c r="EY74" s="17"/>
      <c r="EZ74" s="56"/>
      <c r="FA74" s="50"/>
      <c r="FB74" s="50"/>
      <c r="FC74" s="50"/>
      <c r="FD74" s="50"/>
      <c r="FE74" s="50"/>
      <c r="FF74" s="50"/>
      <c r="FG74" s="264"/>
      <c r="FH74" s="57"/>
      <c r="FI74" s="17"/>
      <c r="FJ74" s="17"/>
      <c r="FK74" s="56"/>
      <c r="FL74" s="50"/>
      <c r="FM74" s="50"/>
      <c r="FN74" s="50"/>
      <c r="FO74" s="50"/>
      <c r="FP74" s="50"/>
      <c r="FQ74" s="50"/>
      <c r="FR74" s="264"/>
      <c r="FS74" s="57"/>
      <c r="FT74" s="17"/>
      <c r="FU74" s="17"/>
      <c r="FV74" s="56"/>
      <c r="FW74" s="50"/>
      <c r="FX74" s="50"/>
      <c r="FY74" s="50"/>
      <c r="FZ74" s="50"/>
      <c r="GA74" s="50"/>
      <c r="GB74" s="50"/>
      <c r="GC74" s="264"/>
      <c r="GD74" s="57"/>
      <c r="GE74" s="17"/>
      <c r="GF74" s="17"/>
      <c r="GG74" s="56"/>
      <c r="GH74" s="50"/>
      <c r="GI74" s="50"/>
      <c r="GJ74" s="50"/>
      <c r="GK74" s="50"/>
      <c r="GL74" s="50"/>
      <c r="GM74" s="50"/>
      <c r="GN74" s="264"/>
      <c r="GO74" s="57"/>
      <c r="GP74" s="17"/>
      <c r="GQ74" s="17"/>
      <c r="GR74" s="56"/>
      <c r="GS74" s="50"/>
      <c r="GT74" s="50"/>
      <c r="GU74" s="50"/>
      <c r="GV74" s="50"/>
      <c r="GW74" s="50"/>
      <c r="GX74" s="50"/>
      <c r="GY74" s="264"/>
      <c r="GZ74" s="57"/>
      <c r="HA74" s="17"/>
      <c r="HB74" s="17"/>
      <c r="HC74" s="56"/>
      <c r="HD74" s="50"/>
      <c r="HE74" s="50"/>
      <c r="HF74" s="50"/>
      <c r="HG74" s="50"/>
      <c r="HH74" s="50"/>
      <c r="HI74" s="50"/>
      <c r="HJ74" s="264"/>
      <c r="HK74" s="57"/>
      <c r="HL74" s="17"/>
      <c r="HM74" s="17"/>
      <c r="HN74" s="56"/>
      <c r="HO74" s="50"/>
      <c r="HP74" s="50"/>
      <c r="HQ74" s="50"/>
      <c r="HR74" s="50"/>
      <c r="HS74" s="50"/>
      <c r="HT74" s="50"/>
      <c r="HU74" s="264"/>
      <c r="HV74" s="57"/>
      <c r="HW74" s="17"/>
      <c r="HX74" s="17"/>
    </row>
    <row r="75" spans="1:232" x14ac:dyDescent="0.25">
      <c r="A75" s="58"/>
      <c r="B75" s="59"/>
      <c r="C75" s="215"/>
      <c r="D75" s="60"/>
      <c r="E75" s="60"/>
      <c r="F75" s="60"/>
      <c r="G75" s="61"/>
      <c r="H75" s="50"/>
      <c r="I75" s="264"/>
      <c r="J75" s="57"/>
      <c r="K75" s="17"/>
      <c r="L75" s="17"/>
      <c r="M75" s="56"/>
      <c r="N75" s="50"/>
      <c r="O75" s="50"/>
      <c r="P75" s="50"/>
      <c r="Q75" s="50"/>
      <c r="R75" s="50"/>
      <c r="S75" s="50"/>
      <c r="T75" s="264"/>
      <c r="U75" s="57"/>
      <c r="V75" s="17"/>
      <c r="W75" s="17"/>
      <c r="X75" s="56"/>
      <c r="Y75" s="50"/>
      <c r="Z75" s="50"/>
      <c r="AA75" s="50"/>
      <c r="AB75" s="50"/>
      <c r="AC75" s="50"/>
      <c r="AD75" s="50"/>
      <c r="AE75" s="264"/>
      <c r="AF75" s="57"/>
      <c r="AG75" s="17"/>
      <c r="AH75" s="17"/>
      <c r="AI75" s="56"/>
      <c r="AJ75" s="50"/>
      <c r="AK75" s="50"/>
      <c r="AL75" s="50"/>
      <c r="AM75" s="50"/>
      <c r="AN75" s="50"/>
      <c r="AO75" s="50"/>
      <c r="AP75" s="264"/>
      <c r="AQ75" s="57"/>
      <c r="AR75" s="17"/>
      <c r="AS75" s="17"/>
      <c r="AT75" s="56"/>
      <c r="AU75" s="50"/>
      <c r="AV75" s="50"/>
      <c r="AW75" s="50"/>
      <c r="AX75" s="50"/>
      <c r="AY75" s="50"/>
      <c r="AZ75" s="50"/>
      <c r="BA75" s="264"/>
      <c r="BB75" s="57"/>
      <c r="BC75" s="17"/>
      <c r="BD75" s="17"/>
      <c r="BE75" s="56"/>
      <c r="BF75" s="50"/>
      <c r="BG75" s="50"/>
      <c r="BH75" s="50"/>
      <c r="BI75" s="50"/>
      <c r="BJ75" s="50"/>
      <c r="BK75" s="50"/>
      <c r="BL75" s="264"/>
      <c r="BM75" s="57"/>
      <c r="BN75" s="17"/>
      <c r="BO75" s="17"/>
      <c r="BP75" s="56"/>
      <c r="BQ75" s="50"/>
      <c r="BR75" s="50"/>
      <c r="BS75" s="50"/>
      <c r="BT75" s="50"/>
      <c r="BU75" s="50"/>
      <c r="BV75" s="50"/>
      <c r="BW75" s="264"/>
      <c r="BX75" s="57"/>
      <c r="BY75" s="17"/>
      <c r="BZ75" s="17"/>
      <c r="CA75" s="56"/>
      <c r="CB75" s="50"/>
      <c r="CC75" s="50"/>
      <c r="CD75" s="50"/>
      <c r="CE75" s="50"/>
      <c r="CF75" s="50"/>
      <c r="CG75" s="50"/>
      <c r="CH75" s="264"/>
      <c r="CI75" s="57"/>
      <c r="CJ75" s="17"/>
      <c r="CK75" s="17"/>
      <c r="CL75" s="56"/>
      <c r="CM75" s="50"/>
      <c r="CN75" s="50"/>
      <c r="CO75" s="50"/>
      <c r="CP75" s="50"/>
      <c r="CQ75" s="50"/>
      <c r="CR75" s="50"/>
      <c r="CS75" s="264"/>
      <c r="CT75" s="57"/>
      <c r="CU75" s="17"/>
      <c r="CV75" s="17"/>
      <c r="CW75" s="56"/>
      <c r="CX75" s="50"/>
      <c r="CY75" s="50"/>
      <c r="CZ75" s="50"/>
      <c r="DA75" s="50"/>
      <c r="DB75" s="50"/>
      <c r="DC75" s="50"/>
      <c r="DD75" s="264"/>
      <c r="DE75" s="57"/>
      <c r="DF75" s="17"/>
      <c r="DG75" s="17"/>
      <c r="DH75" s="56"/>
      <c r="DI75" s="50"/>
      <c r="DJ75" s="50"/>
      <c r="DK75" s="50"/>
      <c r="DL75" s="50"/>
      <c r="DM75" s="50"/>
      <c r="DN75" s="50"/>
      <c r="DO75" s="264"/>
      <c r="DP75" s="57"/>
      <c r="DQ75" s="17"/>
      <c r="DR75" s="17"/>
      <c r="DS75" s="56"/>
      <c r="DT75" s="50"/>
      <c r="DU75" s="50"/>
      <c r="DV75" s="50"/>
      <c r="DW75" s="50"/>
      <c r="DX75" s="50"/>
      <c r="DY75" s="50"/>
      <c r="DZ75" s="264"/>
      <c r="EA75" s="57"/>
      <c r="EB75" s="17"/>
      <c r="EC75" s="17"/>
      <c r="ED75" s="56"/>
      <c r="EE75" s="50"/>
      <c r="EF75" s="50"/>
      <c r="EG75" s="50"/>
      <c r="EH75" s="50"/>
      <c r="EI75" s="50"/>
      <c r="EJ75" s="50"/>
      <c r="EK75" s="264"/>
      <c r="EL75" s="57"/>
      <c r="EM75" s="17"/>
      <c r="EN75" s="17"/>
      <c r="EO75" s="56"/>
      <c r="EP75" s="50"/>
      <c r="EQ75" s="50"/>
      <c r="ER75" s="50"/>
      <c r="ES75" s="50"/>
      <c r="ET75" s="50"/>
      <c r="EU75" s="50"/>
      <c r="EV75" s="264"/>
      <c r="EW75" s="57"/>
      <c r="EX75" s="17"/>
      <c r="EY75" s="17"/>
      <c r="EZ75" s="56"/>
      <c r="FA75" s="50"/>
      <c r="FB75" s="50"/>
      <c r="FC75" s="50"/>
      <c r="FD75" s="50"/>
      <c r="FE75" s="50"/>
      <c r="FF75" s="50"/>
      <c r="FG75" s="264"/>
      <c r="FH75" s="57"/>
      <c r="FI75" s="17"/>
      <c r="FJ75" s="17"/>
      <c r="FK75" s="56"/>
      <c r="FL75" s="50"/>
      <c r="FM75" s="50"/>
      <c r="FN75" s="50"/>
      <c r="FO75" s="50"/>
      <c r="FP75" s="50"/>
      <c r="FQ75" s="50"/>
      <c r="FR75" s="264"/>
      <c r="FS75" s="57"/>
      <c r="FT75" s="17"/>
      <c r="FU75" s="17"/>
      <c r="FV75" s="56"/>
      <c r="FW75" s="50"/>
      <c r="FX75" s="50"/>
      <c r="FY75" s="50"/>
      <c r="FZ75" s="50"/>
      <c r="GA75" s="50"/>
      <c r="GB75" s="50"/>
      <c r="GC75" s="264"/>
      <c r="GD75" s="57"/>
      <c r="GE75" s="17"/>
      <c r="GF75" s="17"/>
      <c r="GG75" s="56"/>
      <c r="GH75" s="50"/>
      <c r="GI75" s="50"/>
      <c r="GJ75" s="50"/>
      <c r="GK75" s="50"/>
      <c r="GL75" s="50"/>
      <c r="GM75" s="50"/>
      <c r="GN75" s="264"/>
      <c r="GO75" s="57"/>
      <c r="GP75" s="17"/>
      <c r="GQ75" s="17"/>
      <c r="GR75" s="56"/>
      <c r="GS75" s="50"/>
      <c r="GT75" s="50"/>
      <c r="GU75" s="50"/>
      <c r="GV75" s="50"/>
      <c r="GW75" s="50"/>
      <c r="GX75" s="50"/>
      <c r="GY75" s="264"/>
      <c r="GZ75" s="57"/>
      <c r="HA75" s="17"/>
      <c r="HB75" s="17"/>
      <c r="HC75" s="56"/>
      <c r="HD75" s="50"/>
      <c r="HE75" s="50"/>
      <c r="HF75" s="50"/>
      <c r="HG75" s="50"/>
      <c r="HH75" s="50"/>
      <c r="HI75" s="50"/>
      <c r="HJ75" s="264"/>
      <c r="HK75" s="57"/>
      <c r="HL75" s="17"/>
      <c r="HM75" s="17"/>
      <c r="HN75" s="56"/>
      <c r="HO75" s="50"/>
      <c r="HP75" s="50"/>
      <c r="HQ75" s="50"/>
      <c r="HR75" s="50"/>
      <c r="HS75" s="50"/>
      <c r="HT75" s="50"/>
      <c r="HU75" s="264"/>
      <c r="HV75" s="57"/>
      <c r="HW75" s="17"/>
      <c r="HX75" s="17"/>
    </row>
    <row r="76" spans="1:232" x14ac:dyDescent="0.25">
      <c r="A76" s="58"/>
      <c r="B76" s="59"/>
      <c r="C76" s="215"/>
      <c r="D76" s="60"/>
      <c r="E76" s="60"/>
      <c r="F76" s="60"/>
      <c r="G76" s="61"/>
      <c r="H76" s="50"/>
      <c r="I76" s="264"/>
      <c r="J76" s="57"/>
      <c r="K76" s="17"/>
      <c r="L76" s="17"/>
      <c r="M76" s="56"/>
      <c r="N76" s="50"/>
      <c r="O76" s="50"/>
      <c r="P76" s="50"/>
      <c r="Q76" s="50"/>
      <c r="R76" s="50"/>
      <c r="S76" s="50"/>
      <c r="T76" s="264"/>
      <c r="U76" s="57"/>
      <c r="V76" s="17"/>
      <c r="W76" s="17"/>
      <c r="X76" s="56"/>
      <c r="Y76" s="50"/>
      <c r="Z76" s="50"/>
      <c r="AA76" s="50"/>
      <c r="AB76" s="50"/>
      <c r="AC76" s="50"/>
      <c r="AD76" s="50"/>
      <c r="AE76" s="264"/>
      <c r="AF76" s="57"/>
      <c r="AG76" s="17"/>
      <c r="AH76" s="17"/>
      <c r="AI76" s="56"/>
      <c r="AJ76" s="50"/>
      <c r="AK76" s="50"/>
      <c r="AL76" s="50"/>
      <c r="AM76" s="50"/>
      <c r="AN76" s="50"/>
      <c r="AO76" s="50"/>
      <c r="AP76" s="264"/>
      <c r="AQ76" s="57"/>
      <c r="AR76" s="17"/>
      <c r="AS76" s="17"/>
      <c r="AT76" s="56"/>
      <c r="AU76" s="50"/>
      <c r="AV76" s="50"/>
      <c r="AW76" s="50"/>
      <c r="AX76" s="50"/>
      <c r="AY76" s="50"/>
      <c r="AZ76" s="50"/>
      <c r="BA76" s="264"/>
      <c r="BB76" s="57"/>
      <c r="BC76" s="17"/>
      <c r="BD76" s="17"/>
      <c r="BE76" s="56"/>
      <c r="BF76" s="50"/>
      <c r="BG76" s="50"/>
      <c r="BH76" s="50"/>
      <c r="BI76" s="50"/>
      <c r="BJ76" s="50"/>
      <c r="BK76" s="50"/>
      <c r="BL76" s="264"/>
      <c r="BM76" s="57"/>
      <c r="BN76" s="17"/>
      <c r="BO76" s="17"/>
      <c r="BP76" s="56"/>
      <c r="BQ76" s="50"/>
      <c r="BR76" s="50"/>
      <c r="BS76" s="50"/>
      <c r="BT76" s="50"/>
      <c r="BU76" s="50"/>
      <c r="BV76" s="50"/>
      <c r="BW76" s="264"/>
      <c r="BX76" s="57"/>
      <c r="BY76" s="17"/>
      <c r="BZ76" s="17"/>
      <c r="CA76" s="56"/>
      <c r="CB76" s="50"/>
      <c r="CC76" s="50"/>
      <c r="CD76" s="50"/>
      <c r="CE76" s="50"/>
      <c r="CF76" s="50"/>
      <c r="CG76" s="50"/>
      <c r="CH76" s="264"/>
      <c r="CI76" s="57"/>
      <c r="CJ76" s="17"/>
      <c r="CK76" s="17"/>
      <c r="CL76" s="56"/>
      <c r="CM76" s="50"/>
      <c r="CN76" s="50"/>
      <c r="CO76" s="50"/>
      <c r="CP76" s="50"/>
      <c r="CQ76" s="50"/>
      <c r="CR76" s="50"/>
      <c r="CS76" s="264"/>
      <c r="CT76" s="57"/>
      <c r="CU76" s="17"/>
      <c r="CV76" s="17"/>
      <c r="CW76" s="56"/>
      <c r="CX76" s="50"/>
      <c r="CY76" s="50"/>
      <c r="CZ76" s="50"/>
      <c r="DA76" s="50"/>
      <c r="DB76" s="50"/>
      <c r="DC76" s="50"/>
      <c r="DD76" s="264"/>
      <c r="DE76" s="57"/>
      <c r="DF76" s="17"/>
      <c r="DG76" s="17"/>
      <c r="DH76" s="56"/>
      <c r="DI76" s="50"/>
      <c r="DJ76" s="50"/>
      <c r="DK76" s="50"/>
      <c r="DL76" s="50"/>
      <c r="DM76" s="50"/>
      <c r="DN76" s="50"/>
      <c r="DO76" s="264"/>
      <c r="DP76" s="57"/>
      <c r="DQ76" s="17"/>
      <c r="DR76" s="17"/>
      <c r="DS76" s="56"/>
      <c r="DT76" s="50"/>
      <c r="DU76" s="50"/>
      <c r="DV76" s="50"/>
      <c r="DW76" s="50"/>
      <c r="DX76" s="50"/>
      <c r="DY76" s="50"/>
      <c r="DZ76" s="264"/>
      <c r="EA76" s="57"/>
      <c r="EB76" s="17"/>
      <c r="EC76" s="17"/>
      <c r="ED76" s="56"/>
      <c r="EE76" s="50"/>
      <c r="EF76" s="50"/>
      <c r="EG76" s="50"/>
      <c r="EH76" s="50"/>
      <c r="EI76" s="50"/>
      <c r="EJ76" s="50"/>
      <c r="EK76" s="264"/>
      <c r="EL76" s="57"/>
      <c r="EM76" s="17"/>
      <c r="EN76" s="17"/>
      <c r="EO76" s="56"/>
      <c r="EP76" s="50"/>
      <c r="EQ76" s="50"/>
      <c r="ER76" s="50"/>
      <c r="ES76" s="50"/>
      <c r="ET76" s="50"/>
      <c r="EU76" s="50"/>
      <c r="EV76" s="264"/>
      <c r="EW76" s="57"/>
      <c r="EX76" s="17"/>
      <c r="EY76" s="17"/>
      <c r="EZ76" s="56"/>
      <c r="FA76" s="50"/>
      <c r="FB76" s="50"/>
      <c r="FC76" s="50"/>
      <c r="FD76" s="50"/>
      <c r="FE76" s="50"/>
      <c r="FF76" s="50"/>
      <c r="FG76" s="264"/>
      <c r="FH76" s="57"/>
      <c r="FI76" s="17"/>
      <c r="FJ76" s="17"/>
      <c r="FK76" s="56"/>
      <c r="FL76" s="50"/>
      <c r="FM76" s="50"/>
      <c r="FN76" s="50"/>
      <c r="FO76" s="50"/>
      <c r="FP76" s="50"/>
      <c r="FQ76" s="50"/>
      <c r="FR76" s="264"/>
      <c r="FS76" s="57"/>
      <c r="FT76" s="17"/>
      <c r="FU76" s="17"/>
      <c r="FV76" s="56"/>
      <c r="FW76" s="50"/>
      <c r="FX76" s="50"/>
      <c r="FY76" s="50"/>
      <c r="FZ76" s="50"/>
      <c r="GA76" s="50"/>
      <c r="GB76" s="50"/>
      <c r="GC76" s="264"/>
      <c r="GD76" s="57"/>
      <c r="GE76" s="17"/>
      <c r="GF76" s="17"/>
      <c r="GG76" s="56"/>
      <c r="GH76" s="50"/>
      <c r="GI76" s="50"/>
      <c r="GJ76" s="50"/>
      <c r="GK76" s="50"/>
      <c r="GL76" s="50"/>
      <c r="GM76" s="50"/>
      <c r="GN76" s="264"/>
      <c r="GO76" s="57"/>
      <c r="GP76" s="17"/>
      <c r="GQ76" s="17"/>
      <c r="GR76" s="56"/>
      <c r="GS76" s="50"/>
      <c r="GT76" s="50"/>
      <c r="GU76" s="50"/>
      <c r="GV76" s="50"/>
      <c r="GW76" s="50"/>
      <c r="GX76" s="50"/>
      <c r="GY76" s="264"/>
      <c r="GZ76" s="57"/>
      <c r="HA76" s="17"/>
      <c r="HB76" s="17"/>
      <c r="HC76" s="56"/>
      <c r="HD76" s="50"/>
      <c r="HE76" s="50"/>
      <c r="HF76" s="50"/>
      <c r="HG76" s="50"/>
      <c r="HH76" s="50"/>
      <c r="HI76" s="50"/>
      <c r="HJ76" s="264"/>
      <c r="HK76" s="57"/>
      <c r="HL76" s="17"/>
      <c r="HM76" s="17"/>
      <c r="HN76" s="56"/>
      <c r="HO76" s="50"/>
      <c r="HP76" s="50"/>
      <c r="HQ76" s="50"/>
      <c r="HR76" s="50"/>
      <c r="HS76" s="50"/>
      <c r="HT76" s="50"/>
      <c r="HU76" s="264"/>
      <c r="HV76" s="57"/>
      <c r="HW76" s="17"/>
      <c r="HX76" s="17"/>
    </row>
    <row r="77" spans="1:232" x14ac:dyDescent="0.25">
      <c r="A77" s="58"/>
      <c r="B77" s="59"/>
      <c r="C77" s="215"/>
      <c r="D77" s="60"/>
      <c r="E77" s="60"/>
      <c r="F77" s="60"/>
      <c r="G77" s="61"/>
      <c r="H77" s="50"/>
      <c r="I77" s="264"/>
      <c r="J77" s="57"/>
      <c r="K77" s="17"/>
      <c r="L77" s="17"/>
      <c r="M77" s="56"/>
      <c r="N77" s="50"/>
      <c r="O77" s="50"/>
      <c r="P77" s="50"/>
      <c r="Q77" s="50"/>
      <c r="R77" s="50"/>
      <c r="S77" s="50"/>
      <c r="T77" s="264"/>
      <c r="U77" s="57"/>
      <c r="V77" s="17"/>
      <c r="W77" s="17"/>
      <c r="X77" s="56"/>
      <c r="Y77" s="50"/>
      <c r="Z77" s="50"/>
      <c r="AA77" s="50"/>
      <c r="AB77" s="50"/>
      <c r="AC77" s="50"/>
      <c r="AD77" s="50"/>
      <c r="AE77" s="264"/>
      <c r="AF77" s="57"/>
      <c r="AG77" s="17"/>
      <c r="AH77" s="17"/>
      <c r="AI77" s="56"/>
      <c r="AJ77" s="50"/>
      <c r="AK77" s="50"/>
      <c r="AL77" s="50"/>
      <c r="AM77" s="50"/>
      <c r="AN77" s="50"/>
      <c r="AO77" s="50"/>
      <c r="AP77" s="264"/>
      <c r="AQ77" s="57"/>
      <c r="AR77" s="17"/>
      <c r="AS77" s="17"/>
      <c r="AT77" s="56"/>
      <c r="AU77" s="50"/>
      <c r="AV77" s="50"/>
      <c r="AW77" s="50"/>
      <c r="AX77" s="50"/>
      <c r="AY77" s="50"/>
      <c r="AZ77" s="50"/>
      <c r="BA77" s="264"/>
      <c r="BB77" s="57"/>
      <c r="BC77" s="17"/>
      <c r="BD77" s="17"/>
      <c r="BE77" s="56"/>
      <c r="BF77" s="50"/>
      <c r="BG77" s="50"/>
      <c r="BH77" s="50"/>
      <c r="BI77" s="50"/>
      <c r="BJ77" s="50"/>
      <c r="BK77" s="50"/>
      <c r="BL77" s="264"/>
      <c r="BM77" s="57"/>
      <c r="BN77" s="17"/>
      <c r="BO77" s="17"/>
      <c r="BP77" s="56"/>
      <c r="BQ77" s="50"/>
      <c r="BR77" s="50"/>
      <c r="BS77" s="50"/>
      <c r="BT77" s="50"/>
      <c r="BU77" s="50"/>
      <c r="BV77" s="50"/>
      <c r="BW77" s="264"/>
      <c r="BX77" s="57"/>
      <c r="BY77" s="17"/>
      <c r="BZ77" s="17"/>
      <c r="CA77" s="56"/>
      <c r="CB77" s="50"/>
      <c r="CC77" s="50"/>
      <c r="CD77" s="50"/>
      <c r="CE77" s="50"/>
      <c r="CF77" s="50"/>
      <c r="CG77" s="50"/>
      <c r="CH77" s="264"/>
      <c r="CI77" s="57"/>
      <c r="CJ77" s="17"/>
      <c r="CK77" s="17"/>
      <c r="CL77" s="56"/>
      <c r="CM77" s="50"/>
      <c r="CN77" s="50"/>
      <c r="CO77" s="50"/>
      <c r="CP77" s="50"/>
      <c r="CQ77" s="50"/>
      <c r="CR77" s="50"/>
      <c r="CS77" s="264"/>
      <c r="CT77" s="57"/>
      <c r="CU77" s="17"/>
      <c r="CV77" s="17"/>
      <c r="CW77" s="56"/>
      <c r="CX77" s="50"/>
      <c r="CY77" s="50"/>
      <c r="CZ77" s="50"/>
      <c r="DA77" s="50"/>
      <c r="DB77" s="50"/>
      <c r="DC77" s="50"/>
      <c r="DD77" s="264"/>
      <c r="DE77" s="57"/>
      <c r="DF77" s="17"/>
      <c r="DG77" s="17"/>
      <c r="DH77" s="56"/>
      <c r="DI77" s="50"/>
      <c r="DJ77" s="50"/>
      <c r="DK77" s="50"/>
      <c r="DL77" s="50"/>
      <c r="DM77" s="50"/>
      <c r="DN77" s="50"/>
      <c r="DO77" s="264"/>
      <c r="DP77" s="57"/>
      <c r="DQ77" s="17"/>
      <c r="DR77" s="17"/>
      <c r="DS77" s="56"/>
      <c r="DT77" s="50"/>
      <c r="DU77" s="50"/>
      <c r="DV77" s="50"/>
      <c r="DW77" s="50"/>
      <c r="DX77" s="50"/>
      <c r="DY77" s="50"/>
      <c r="DZ77" s="264"/>
      <c r="EA77" s="57"/>
      <c r="EB77" s="17"/>
      <c r="EC77" s="17"/>
      <c r="ED77" s="56"/>
      <c r="EE77" s="50"/>
      <c r="EF77" s="50"/>
      <c r="EG77" s="50"/>
      <c r="EH77" s="50"/>
      <c r="EI77" s="50"/>
      <c r="EJ77" s="50"/>
      <c r="EK77" s="264"/>
      <c r="EL77" s="57"/>
      <c r="EM77" s="17"/>
      <c r="EN77" s="17"/>
      <c r="EO77" s="56"/>
      <c r="EP77" s="50"/>
      <c r="EQ77" s="50"/>
      <c r="ER77" s="50"/>
      <c r="ES77" s="50"/>
      <c r="ET77" s="50"/>
      <c r="EU77" s="50"/>
      <c r="EV77" s="264"/>
      <c r="EW77" s="57"/>
      <c r="EX77" s="17"/>
      <c r="EY77" s="17"/>
      <c r="EZ77" s="56"/>
      <c r="FA77" s="50"/>
      <c r="FB77" s="50"/>
      <c r="FC77" s="50"/>
      <c r="FD77" s="50"/>
      <c r="FE77" s="50"/>
      <c r="FF77" s="50"/>
      <c r="FG77" s="264"/>
      <c r="FH77" s="57"/>
      <c r="FI77" s="17"/>
      <c r="FJ77" s="17"/>
      <c r="FK77" s="56"/>
      <c r="FL77" s="50"/>
      <c r="FM77" s="50"/>
      <c r="FN77" s="50"/>
      <c r="FO77" s="50"/>
      <c r="FP77" s="50"/>
      <c r="FQ77" s="50"/>
      <c r="FR77" s="264"/>
      <c r="FS77" s="57"/>
      <c r="FT77" s="17"/>
      <c r="FU77" s="17"/>
      <c r="FV77" s="56"/>
      <c r="FW77" s="50"/>
      <c r="FX77" s="50"/>
      <c r="FY77" s="50"/>
      <c r="FZ77" s="50"/>
      <c r="GA77" s="50"/>
      <c r="GB77" s="50"/>
      <c r="GC77" s="264"/>
      <c r="GD77" s="57"/>
      <c r="GE77" s="17"/>
      <c r="GF77" s="17"/>
      <c r="GG77" s="56"/>
      <c r="GH77" s="50"/>
      <c r="GI77" s="50"/>
      <c r="GJ77" s="50"/>
      <c r="GK77" s="50"/>
      <c r="GL77" s="50"/>
      <c r="GM77" s="50"/>
      <c r="GN77" s="264"/>
      <c r="GO77" s="57"/>
      <c r="GP77" s="17"/>
      <c r="GQ77" s="17"/>
      <c r="GR77" s="56"/>
      <c r="GS77" s="50"/>
      <c r="GT77" s="50"/>
      <c r="GU77" s="50"/>
      <c r="GV77" s="50"/>
      <c r="GW77" s="50"/>
      <c r="GX77" s="50"/>
      <c r="GY77" s="264"/>
      <c r="GZ77" s="57"/>
      <c r="HA77" s="17"/>
      <c r="HB77" s="17"/>
      <c r="HC77" s="56"/>
      <c r="HD77" s="50"/>
      <c r="HE77" s="50"/>
      <c r="HF77" s="50"/>
      <c r="HG77" s="50"/>
      <c r="HH77" s="50"/>
      <c r="HI77" s="50"/>
      <c r="HJ77" s="264"/>
      <c r="HK77" s="57"/>
      <c r="HL77" s="17"/>
      <c r="HM77" s="17"/>
      <c r="HN77" s="56"/>
      <c r="HO77" s="50"/>
      <c r="HP77" s="50"/>
      <c r="HQ77" s="50"/>
      <c r="HR77" s="50"/>
      <c r="HS77" s="50"/>
      <c r="HT77" s="50"/>
      <c r="HU77" s="264"/>
      <c r="HV77" s="57"/>
      <c r="HW77" s="17"/>
      <c r="HX77" s="17"/>
    </row>
    <row r="78" spans="1:232" x14ac:dyDescent="0.25">
      <c r="A78" s="58"/>
      <c r="B78" s="59"/>
      <c r="C78" s="215"/>
      <c r="D78" s="60"/>
      <c r="E78" s="60"/>
      <c r="F78" s="60"/>
      <c r="G78" s="61"/>
      <c r="H78" s="50"/>
      <c r="I78" s="264"/>
      <c r="J78" s="57"/>
      <c r="K78" s="17"/>
      <c r="L78" s="17"/>
      <c r="M78" s="56"/>
      <c r="N78" s="50"/>
      <c r="O78" s="50"/>
      <c r="P78" s="50"/>
      <c r="Q78" s="50"/>
      <c r="R78" s="50"/>
      <c r="S78" s="50"/>
      <c r="T78" s="264"/>
      <c r="U78" s="57"/>
      <c r="V78" s="17"/>
      <c r="W78" s="17"/>
      <c r="X78" s="56"/>
      <c r="Y78" s="50"/>
      <c r="Z78" s="50"/>
      <c r="AA78" s="50"/>
      <c r="AB78" s="50"/>
      <c r="AC78" s="50"/>
      <c r="AD78" s="50"/>
      <c r="AE78" s="264"/>
      <c r="AF78" s="57"/>
      <c r="AG78" s="17"/>
      <c r="AH78" s="17"/>
      <c r="AI78" s="56"/>
      <c r="AJ78" s="50"/>
      <c r="AK78" s="50"/>
      <c r="AL78" s="50"/>
      <c r="AM78" s="50"/>
      <c r="AN78" s="50"/>
      <c r="AO78" s="50"/>
      <c r="AP78" s="264"/>
      <c r="AQ78" s="57"/>
      <c r="AR78" s="17"/>
      <c r="AS78" s="17"/>
      <c r="AT78" s="56"/>
      <c r="AU78" s="50"/>
      <c r="AV78" s="50"/>
      <c r="AW78" s="50"/>
      <c r="AX78" s="50"/>
      <c r="AY78" s="50"/>
      <c r="AZ78" s="50"/>
      <c r="BA78" s="264"/>
      <c r="BB78" s="57"/>
      <c r="BC78" s="17"/>
      <c r="BD78" s="17"/>
      <c r="BE78" s="56"/>
      <c r="BF78" s="50"/>
      <c r="BG78" s="50"/>
      <c r="BH78" s="50"/>
      <c r="BI78" s="50"/>
      <c r="BJ78" s="50"/>
      <c r="BK78" s="50"/>
      <c r="BL78" s="264"/>
      <c r="BM78" s="57"/>
      <c r="BN78" s="17"/>
      <c r="BO78" s="17"/>
      <c r="BP78" s="56"/>
      <c r="BQ78" s="50"/>
      <c r="BR78" s="50"/>
      <c r="BS78" s="50"/>
      <c r="BT78" s="50"/>
      <c r="BU78" s="50"/>
      <c r="BV78" s="50"/>
      <c r="BW78" s="264"/>
      <c r="BX78" s="57"/>
      <c r="BY78" s="17"/>
      <c r="BZ78" s="17"/>
      <c r="CA78" s="56"/>
      <c r="CB78" s="50"/>
      <c r="CC78" s="50"/>
      <c r="CD78" s="50"/>
      <c r="CE78" s="50"/>
      <c r="CF78" s="50"/>
      <c r="CG78" s="50"/>
      <c r="CH78" s="264"/>
      <c r="CI78" s="57"/>
      <c r="CJ78" s="17"/>
      <c r="CK78" s="17"/>
      <c r="CL78" s="56"/>
      <c r="CM78" s="50"/>
      <c r="CN78" s="50"/>
      <c r="CO78" s="50"/>
      <c r="CP78" s="50"/>
      <c r="CQ78" s="50"/>
      <c r="CR78" s="50"/>
      <c r="CS78" s="264"/>
      <c r="CT78" s="57"/>
      <c r="CU78" s="17"/>
      <c r="CV78" s="17"/>
      <c r="CW78" s="56"/>
      <c r="CX78" s="50"/>
      <c r="CY78" s="50"/>
      <c r="CZ78" s="50"/>
      <c r="DA78" s="50"/>
      <c r="DB78" s="50"/>
      <c r="DC78" s="50"/>
      <c r="DD78" s="264"/>
      <c r="DE78" s="57"/>
      <c r="DF78" s="17"/>
      <c r="DG78" s="17"/>
      <c r="DH78" s="56"/>
      <c r="DI78" s="50"/>
      <c r="DJ78" s="50"/>
      <c r="DK78" s="50"/>
      <c r="DL78" s="50"/>
      <c r="DM78" s="50"/>
      <c r="DN78" s="50"/>
      <c r="DO78" s="264"/>
      <c r="DP78" s="57"/>
      <c r="DQ78" s="17"/>
      <c r="DR78" s="17"/>
      <c r="DS78" s="56"/>
      <c r="DT78" s="50"/>
      <c r="DU78" s="50"/>
      <c r="DV78" s="50"/>
      <c r="DW78" s="50"/>
      <c r="DX78" s="50"/>
      <c r="DY78" s="50"/>
      <c r="DZ78" s="264"/>
      <c r="EA78" s="57"/>
      <c r="EB78" s="17"/>
      <c r="EC78" s="17"/>
      <c r="ED78" s="56"/>
      <c r="EE78" s="50"/>
      <c r="EF78" s="50"/>
      <c r="EG78" s="50"/>
      <c r="EH78" s="50"/>
      <c r="EI78" s="50"/>
      <c r="EJ78" s="50"/>
      <c r="EK78" s="264"/>
      <c r="EL78" s="57"/>
      <c r="EM78" s="17"/>
      <c r="EN78" s="17"/>
      <c r="EO78" s="56"/>
      <c r="EP78" s="50"/>
      <c r="EQ78" s="50"/>
      <c r="ER78" s="50"/>
      <c r="ES78" s="50"/>
      <c r="ET78" s="50"/>
      <c r="EU78" s="50"/>
      <c r="EV78" s="264"/>
      <c r="EW78" s="57"/>
      <c r="EX78" s="17"/>
      <c r="EY78" s="17"/>
      <c r="EZ78" s="56"/>
      <c r="FA78" s="50"/>
      <c r="FB78" s="50"/>
      <c r="FC78" s="50"/>
      <c r="FD78" s="50"/>
      <c r="FE78" s="50"/>
      <c r="FF78" s="50"/>
      <c r="FG78" s="264"/>
      <c r="FH78" s="57"/>
      <c r="FI78" s="17"/>
      <c r="FJ78" s="17"/>
      <c r="FK78" s="56"/>
      <c r="FL78" s="50"/>
      <c r="FM78" s="50"/>
      <c r="FN78" s="50"/>
      <c r="FO78" s="50"/>
      <c r="FP78" s="50"/>
      <c r="FQ78" s="50"/>
      <c r="FR78" s="264"/>
      <c r="FS78" s="57"/>
      <c r="FT78" s="17"/>
      <c r="FU78" s="17"/>
      <c r="FV78" s="56"/>
      <c r="FW78" s="50"/>
      <c r="FX78" s="50"/>
      <c r="FY78" s="50"/>
      <c r="FZ78" s="50"/>
      <c r="GA78" s="50"/>
      <c r="GB78" s="50"/>
      <c r="GC78" s="264"/>
      <c r="GD78" s="57"/>
      <c r="GE78" s="17"/>
      <c r="GF78" s="17"/>
      <c r="GG78" s="56"/>
      <c r="GH78" s="50"/>
      <c r="GI78" s="50"/>
      <c r="GJ78" s="50"/>
      <c r="GK78" s="50"/>
      <c r="GL78" s="50"/>
      <c r="GM78" s="50"/>
      <c r="GN78" s="264"/>
      <c r="GO78" s="57"/>
      <c r="GP78" s="17"/>
      <c r="GQ78" s="17"/>
      <c r="GR78" s="56"/>
      <c r="GS78" s="50"/>
      <c r="GT78" s="50"/>
      <c r="GU78" s="50"/>
      <c r="GV78" s="50"/>
      <c r="GW78" s="50"/>
      <c r="GX78" s="50"/>
      <c r="GY78" s="264"/>
      <c r="GZ78" s="57"/>
      <c r="HA78" s="17"/>
      <c r="HB78" s="17"/>
      <c r="HC78" s="56"/>
      <c r="HD78" s="50"/>
      <c r="HE78" s="50"/>
      <c r="HF78" s="50"/>
      <c r="HG78" s="50"/>
      <c r="HH78" s="50"/>
      <c r="HI78" s="50"/>
      <c r="HJ78" s="264"/>
      <c r="HK78" s="57"/>
      <c r="HL78" s="17"/>
      <c r="HM78" s="17"/>
      <c r="HN78" s="56"/>
      <c r="HO78" s="50"/>
      <c r="HP78" s="50"/>
      <c r="HQ78" s="50"/>
      <c r="HR78" s="50"/>
      <c r="HS78" s="50"/>
      <c r="HT78" s="50"/>
      <c r="HU78" s="264"/>
      <c r="HV78" s="57"/>
      <c r="HW78" s="17"/>
      <c r="HX78" s="17"/>
    </row>
    <row r="79" spans="1:232" x14ac:dyDescent="0.25">
      <c r="A79" s="58"/>
      <c r="B79" s="59"/>
      <c r="C79" s="216"/>
      <c r="D79" s="60"/>
      <c r="E79" s="60"/>
      <c r="F79" s="60"/>
      <c r="G79" s="61"/>
      <c r="H79" s="50"/>
      <c r="I79" s="264"/>
      <c r="J79" s="57"/>
      <c r="K79" s="17"/>
      <c r="L79" s="17"/>
      <c r="M79" s="56"/>
      <c r="N79" s="50"/>
      <c r="O79" s="50"/>
      <c r="P79" s="50"/>
      <c r="Q79" s="50"/>
      <c r="R79" s="50"/>
      <c r="S79" s="50"/>
      <c r="T79" s="264"/>
      <c r="U79" s="57"/>
      <c r="V79" s="17"/>
      <c r="W79" s="17"/>
      <c r="X79" s="56"/>
      <c r="Y79" s="50"/>
      <c r="Z79" s="50"/>
      <c r="AA79" s="50"/>
      <c r="AB79" s="50"/>
      <c r="AC79" s="50"/>
      <c r="AD79" s="50"/>
      <c r="AE79" s="264"/>
      <c r="AF79" s="57"/>
      <c r="AG79" s="17"/>
      <c r="AH79" s="17"/>
      <c r="AI79" s="56"/>
      <c r="AJ79" s="50"/>
      <c r="AK79" s="50"/>
      <c r="AL79" s="50"/>
      <c r="AM79" s="50"/>
      <c r="AN79" s="50"/>
      <c r="AO79" s="50"/>
      <c r="AP79" s="264"/>
      <c r="AQ79" s="57"/>
      <c r="AR79" s="17"/>
      <c r="AS79" s="17"/>
      <c r="AT79" s="56"/>
      <c r="AU79" s="50"/>
      <c r="AV79" s="50"/>
      <c r="AW79" s="50"/>
      <c r="AX79" s="50"/>
      <c r="AY79" s="50"/>
      <c r="AZ79" s="50"/>
      <c r="BA79" s="264"/>
      <c r="BB79" s="57"/>
      <c r="BC79" s="17"/>
      <c r="BD79" s="17"/>
      <c r="BE79" s="56"/>
      <c r="BF79" s="50"/>
      <c r="BG79" s="50"/>
      <c r="BH79" s="50"/>
      <c r="BI79" s="50"/>
      <c r="BJ79" s="50"/>
      <c r="BK79" s="50"/>
      <c r="BL79" s="264"/>
      <c r="BM79" s="57"/>
      <c r="BN79" s="17"/>
      <c r="BO79" s="17"/>
      <c r="BP79" s="56"/>
      <c r="BQ79" s="50"/>
      <c r="BR79" s="50"/>
      <c r="BS79" s="50"/>
      <c r="BT79" s="50"/>
      <c r="BU79" s="50"/>
      <c r="BV79" s="50"/>
      <c r="BW79" s="264"/>
      <c r="BX79" s="57"/>
      <c r="BY79" s="17"/>
      <c r="BZ79" s="17"/>
      <c r="CA79" s="56"/>
      <c r="CB79" s="50"/>
      <c r="CC79" s="50"/>
      <c r="CD79" s="50"/>
      <c r="CE79" s="50"/>
      <c r="CF79" s="50"/>
      <c r="CG79" s="50"/>
      <c r="CH79" s="264"/>
      <c r="CI79" s="57"/>
      <c r="CJ79" s="17"/>
      <c r="CK79" s="17"/>
      <c r="CL79" s="56"/>
      <c r="CM79" s="50"/>
      <c r="CN79" s="50"/>
      <c r="CO79" s="50"/>
      <c r="CP79" s="50"/>
      <c r="CQ79" s="50"/>
      <c r="CR79" s="50"/>
      <c r="CS79" s="264"/>
      <c r="CT79" s="57"/>
      <c r="CU79" s="17"/>
      <c r="CV79" s="17"/>
      <c r="CW79" s="56"/>
      <c r="CX79" s="50"/>
      <c r="CY79" s="50"/>
      <c r="CZ79" s="50"/>
      <c r="DA79" s="50"/>
      <c r="DB79" s="50"/>
      <c r="DC79" s="50"/>
      <c r="DD79" s="264"/>
      <c r="DE79" s="57"/>
      <c r="DF79" s="17"/>
      <c r="DG79" s="17"/>
      <c r="DH79" s="56"/>
      <c r="DI79" s="50"/>
      <c r="DJ79" s="50"/>
      <c r="DK79" s="50"/>
      <c r="DL79" s="50"/>
      <c r="DM79" s="50"/>
      <c r="DN79" s="50"/>
      <c r="DO79" s="264"/>
      <c r="DP79" s="57"/>
      <c r="DQ79" s="17"/>
      <c r="DR79" s="17"/>
      <c r="DS79" s="56"/>
      <c r="DT79" s="50"/>
      <c r="DU79" s="50"/>
      <c r="DV79" s="50"/>
      <c r="DW79" s="50"/>
      <c r="DX79" s="50"/>
      <c r="DY79" s="50"/>
      <c r="DZ79" s="264"/>
      <c r="EA79" s="57"/>
      <c r="EB79" s="17"/>
      <c r="EC79" s="17"/>
      <c r="ED79" s="56"/>
      <c r="EE79" s="50"/>
      <c r="EF79" s="50"/>
      <c r="EG79" s="50"/>
      <c r="EH79" s="50"/>
      <c r="EI79" s="50"/>
      <c r="EJ79" s="50"/>
      <c r="EK79" s="264"/>
      <c r="EL79" s="57"/>
      <c r="EM79" s="17"/>
      <c r="EN79" s="17"/>
      <c r="EO79" s="56"/>
      <c r="EP79" s="50"/>
      <c r="EQ79" s="50"/>
      <c r="ER79" s="50"/>
      <c r="ES79" s="50"/>
      <c r="ET79" s="50"/>
      <c r="EU79" s="50"/>
      <c r="EV79" s="264"/>
      <c r="EW79" s="57"/>
      <c r="EX79" s="17"/>
      <c r="EY79" s="17"/>
      <c r="EZ79" s="56"/>
      <c r="FA79" s="50"/>
      <c r="FB79" s="50"/>
      <c r="FC79" s="50"/>
      <c r="FD79" s="50"/>
      <c r="FE79" s="50"/>
      <c r="FF79" s="50"/>
      <c r="FG79" s="264"/>
      <c r="FH79" s="57"/>
      <c r="FI79" s="17"/>
      <c r="FJ79" s="17"/>
      <c r="FK79" s="56"/>
      <c r="FL79" s="50"/>
      <c r="FM79" s="50"/>
      <c r="FN79" s="50"/>
      <c r="FO79" s="50"/>
      <c r="FP79" s="50"/>
      <c r="FQ79" s="50"/>
      <c r="FR79" s="264"/>
      <c r="FS79" s="57"/>
      <c r="FT79" s="17"/>
      <c r="FU79" s="17"/>
      <c r="FV79" s="56"/>
      <c r="FW79" s="50"/>
      <c r="FX79" s="50"/>
      <c r="FY79" s="50"/>
      <c r="FZ79" s="50"/>
      <c r="GA79" s="50"/>
      <c r="GB79" s="50"/>
      <c r="GC79" s="264"/>
      <c r="GD79" s="57"/>
      <c r="GE79" s="17"/>
      <c r="GF79" s="17"/>
      <c r="GG79" s="56"/>
      <c r="GH79" s="50"/>
      <c r="GI79" s="50"/>
      <c r="GJ79" s="50"/>
      <c r="GK79" s="50"/>
      <c r="GL79" s="50"/>
      <c r="GM79" s="50"/>
      <c r="GN79" s="264"/>
      <c r="GO79" s="57"/>
      <c r="GP79" s="17"/>
      <c r="GQ79" s="17"/>
      <c r="GR79" s="56"/>
      <c r="GS79" s="50"/>
      <c r="GT79" s="50"/>
      <c r="GU79" s="50"/>
      <c r="GV79" s="50"/>
      <c r="GW79" s="50"/>
      <c r="GX79" s="50"/>
      <c r="GY79" s="264"/>
      <c r="GZ79" s="57"/>
      <c r="HA79" s="17"/>
      <c r="HB79" s="17"/>
      <c r="HC79" s="56"/>
      <c r="HD79" s="50"/>
      <c r="HE79" s="50"/>
      <c r="HF79" s="50"/>
      <c r="HG79" s="50"/>
      <c r="HH79" s="50"/>
      <c r="HI79" s="50"/>
      <c r="HJ79" s="264"/>
      <c r="HK79" s="57"/>
      <c r="HL79" s="17"/>
      <c r="HM79" s="17"/>
      <c r="HN79" s="56"/>
      <c r="HO79" s="50"/>
      <c r="HP79" s="50"/>
      <c r="HQ79" s="50"/>
      <c r="HR79" s="50"/>
      <c r="HS79" s="50"/>
      <c r="HT79" s="50"/>
      <c r="HU79" s="264"/>
      <c r="HV79" s="57"/>
      <c r="HW79" s="17"/>
      <c r="HX79" s="17"/>
    </row>
    <row r="80" spans="1:232" x14ac:dyDescent="0.25">
      <c r="A80" s="58"/>
      <c r="B80" s="59"/>
      <c r="C80" s="215"/>
      <c r="D80" s="60"/>
      <c r="E80" s="60"/>
      <c r="F80" s="60"/>
      <c r="G80" s="61"/>
      <c r="H80" s="50"/>
      <c r="I80" s="264"/>
      <c r="J80" s="57"/>
      <c r="K80" s="17"/>
      <c r="L80" s="17"/>
      <c r="M80" s="56"/>
      <c r="N80" s="50"/>
      <c r="O80" s="50"/>
      <c r="P80" s="50"/>
      <c r="Q80" s="50"/>
      <c r="R80" s="50"/>
      <c r="S80" s="50"/>
      <c r="T80" s="264"/>
      <c r="U80" s="57"/>
      <c r="V80" s="17"/>
      <c r="W80" s="17"/>
      <c r="X80" s="56"/>
      <c r="Y80" s="50"/>
      <c r="Z80" s="50"/>
      <c r="AA80" s="50"/>
      <c r="AB80" s="50"/>
      <c r="AC80" s="50"/>
      <c r="AD80" s="50"/>
      <c r="AE80" s="264"/>
      <c r="AF80" s="57"/>
      <c r="AG80" s="17"/>
      <c r="AH80" s="17"/>
      <c r="AI80" s="56"/>
      <c r="AJ80" s="50"/>
      <c r="AK80" s="50"/>
      <c r="AL80" s="50"/>
      <c r="AM80" s="50"/>
      <c r="AN80" s="50"/>
      <c r="AO80" s="50"/>
      <c r="AP80" s="264"/>
      <c r="AQ80" s="57"/>
      <c r="AR80" s="17"/>
      <c r="AS80" s="17"/>
      <c r="AT80" s="56"/>
      <c r="AU80" s="50"/>
      <c r="AV80" s="50"/>
      <c r="AW80" s="50"/>
      <c r="AX80" s="50"/>
      <c r="AY80" s="50"/>
      <c r="AZ80" s="50"/>
      <c r="BA80" s="264"/>
      <c r="BB80" s="57"/>
      <c r="BC80" s="17"/>
      <c r="BD80" s="17"/>
      <c r="BE80" s="56"/>
      <c r="BF80" s="50"/>
      <c r="BG80" s="50"/>
      <c r="BH80" s="50"/>
      <c r="BI80" s="50"/>
      <c r="BJ80" s="50"/>
      <c r="BK80" s="50"/>
      <c r="BL80" s="264"/>
      <c r="BM80" s="57"/>
      <c r="BN80" s="17"/>
      <c r="BO80" s="17"/>
      <c r="BP80" s="56"/>
      <c r="BQ80" s="50"/>
      <c r="BR80" s="50"/>
      <c r="BS80" s="50"/>
      <c r="BT80" s="50"/>
      <c r="BU80" s="50"/>
      <c r="BV80" s="50"/>
      <c r="BW80" s="264"/>
      <c r="BX80" s="57"/>
      <c r="BY80" s="17"/>
      <c r="BZ80" s="17"/>
      <c r="CA80" s="56"/>
      <c r="CB80" s="50"/>
      <c r="CC80" s="50"/>
      <c r="CD80" s="50"/>
      <c r="CE80" s="50"/>
      <c r="CF80" s="50"/>
      <c r="CG80" s="50"/>
      <c r="CH80" s="264"/>
      <c r="CI80" s="57"/>
      <c r="CJ80" s="17"/>
      <c r="CK80" s="17"/>
      <c r="CL80" s="56"/>
      <c r="CM80" s="50"/>
      <c r="CN80" s="50"/>
      <c r="CO80" s="50"/>
      <c r="CP80" s="50"/>
      <c r="CQ80" s="50"/>
      <c r="CR80" s="50"/>
      <c r="CS80" s="264"/>
      <c r="CT80" s="57"/>
      <c r="CU80" s="17"/>
      <c r="CV80" s="17"/>
      <c r="CW80" s="56"/>
      <c r="CX80" s="50"/>
      <c r="CY80" s="50"/>
      <c r="CZ80" s="50"/>
      <c r="DA80" s="50"/>
      <c r="DB80" s="50"/>
      <c r="DC80" s="50"/>
      <c r="DD80" s="264"/>
      <c r="DE80" s="57"/>
      <c r="DF80" s="17"/>
      <c r="DG80" s="17"/>
      <c r="DH80" s="56"/>
      <c r="DI80" s="50"/>
      <c r="DJ80" s="50"/>
      <c r="DK80" s="50"/>
      <c r="DL80" s="50"/>
      <c r="DM80" s="50"/>
      <c r="DN80" s="50"/>
      <c r="DO80" s="264"/>
      <c r="DP80" s="57"/>
      <c r="DQ80" s="17"/>
      <c r="DR80" s="17"/>
      <c r="DS80" s="56"/>
      <c r="DT80" s="50"/>
      <c r="DU80" s="50"/>
      <c r="DV80" s="50"/>
      <c r="DW80" s="50"/>
      <c r="DX80" s="50"/>
      <c r="DY80" s="50"/>
      <c r="DZ80" s="264"/>
      <c r="EA80" s="57"/>
      <c r="EB80" s="17"/>
      <c r="EC80" s="17"/>
      <c r="ED80" s="56"/>
      <c r="EE80" s="50"/>
      <c r="EF80" s="50"/>
      <c r="EG80" s="50"/>
      <c r="EH80" s="50"/>
      <c r="EI80" s="50"/>
      <c r="EJ80" s="50"/>
      <c r="EK80" s="264"/>
      <c r="EL80" s="57"/>
      <c r="EM80" s="17"/>
      <c r="EN80" s="17"/>
      <c r="EO80" s="56"/>
      <c r="EP80" s="50"/>
      <c r="EQ80" s="50"/>
      <c r="ER80" s="50"/>
      <c r="ES80" s="50"/>
      <c r="ET80" s="50"/>
      <c r="EU80" s="50"/>
      <c r="EV80" s="264"/>
      <c r="EW80" s="57"/>
      <c r="EX80" s="17"/>
      <c r="EY80" s="17"/>
      <c r="EZ80" s="56"/>
      <c r="FA80" s="50"/>
      <c r="FB80" s="50"/>
      <c r="FC80" s="50"/>
      <c r="FD80" s="50"/>
      <c r="FE80" s="50"/>
      <c r="FF80" s="50"/>
      <c r="FG80" s="264"/>
      <c r="FH80" s="57"/>
      <c r="FI80" s="17"/>
      <c r="FJ80" s="17"/>
      <c r="FK80" s="56"/>
      <c r="FL80" s="50"/>
      <c r="FM80" s="50"/>
      <c r="FN80" s="50"/>
      <c r="FO80" s="50"/>
      <c r="FP80" s="50"/>
      <c r="FQ80" s="50"/>
      <c r="FR80" s="264"/>
      <c r="FS80" s="57"/>
      <c r="FT80" s="17"/>
      <c r="FU80" s="17"/>
      <c r="FV80" s="56"/>
      <c r="FW80" s="50"/>
      <c r="FX80" s="50"/>
      <c r="FY80" s="50"/>
      <c r="FZ80" s="50"/>
      <c r="GA80" s="50"/>
      <c r="GB80" s="50"/>
      <c r="GC80" s="264"/>
      <c r="GD80" s="57"/>
      <c r="GE80" s="17"/>
      <c r="GF80" s="17"/>
      <c r="GG80" s="56"/>
      <c r="GH80" s="50"/>
      <c r="GI80" s="50"/>
      <c r="GJ80" s="50"/>
      <c r="GK80" s="50"/>
      <c r="GL80" s="50"/>
      <c r="GM80" s="50"/>
      <c r="GN80" s="264"/>
      <c r="GO80" s="57"/>
      <c r="GP80" s="17"/>
      <c r="GQ80" s="17"/>
      <c r="GR80" s="56"/>
      <c r="GS80" s="50"/>
      <c r="GT80" s="50"/>
      <c r="GU80" s="50"/>
      <c r="GV80" s="50"/>
      <c r="GW80" s="50"/>
      <c r="GX80" s="50"/>
      <c r="GY80" s="264"/>
      <c r="GZ80" s="57"/>
      <c r="HA80" s="17"/>
      <c r="HB80" s="17"/>
      <c r="HC80" s="56"/>
      <c r="HD80" s="50"/>
      <c r="HE80" s="50"/>
      <c r="HF80" s="50"/>
      <c r="HG80" s="50"/>
      <c r="HH80" s="50"/>
      <c r="HI80" s="50"/>
      <c r="HJ80" s="264"/>
      <c r="HK80" s="57"/>
      <c r="HL80" s="17"/>
      <c r="HM80" s="17"/>
      <c r="HN80" s="56"/>
      <c r="HO80" s="50"/>
      <c r="HP80" s="50"/>
      <c r="HQ80" s="50"/>
      <c r="HR80" s="50"/>
      <c r="HS80" s="50"/>
      <c r="HT80" s="50"/>
      <c r="HU80" s="264"/>
      <c r="HV80" s="57"/>
      <c r="HW80" s="17"/>
      <c r="HX80" s="17"/>
    </row>
    <row r="81" spans="1:232" x14ac:dyDescent="0.25">
      <c r="A81" s="58"/>
      <c r="B81" s="59"/>
      <c r="C81" s="215"/>
      <c r="D81" s="60"/>
      <c r="E81" s="60"/>
      <c r="F81" s="60"/>
      <c r="G81" s="61"/>
      <c r="H81" s="50"/>
      <c r="I81" s="264"/>
      <c r="J81" s="57"/>
      <c r="K81" s="17"/>
      <c r="L81" s="17"/>
      <c r="M81" s="56"/>
      <c r="N81" s="50"/>
      <c r="O81" s="50"/>
      <c r="P81" s="50"/>
      <c r="Q81" s="50"/>
      <c r="R81" s="50"/>
      <c r="S81" s="50"/>
      <c r="T81" s="264"/>
      <c r="U81" s="57"/>
      <c r="V81" s="17"/>
      <c r="W81" s="17"/>
      <c r="X81" s="56"/>
      <c r="Y81" s="50"/>
      <c r="Z81" s="50"/>
      <c r="AA81" s="50"/>
      <c r="AB81" s="50"/>
      <c r="AC81" s="50"/>
      <c r="AD81" s="50"/>
      <c r="AE81" s="264"/>
      <c r="AF81" s="57"/>
      <c r="AG81" s="17"/>
      <c r="AH81" s="17"/>
      <c r="AI81" s="56"/>
      <c r="AJ81" s="50"/>
      <c r="AK81" s="50"/>
      <c r="AL81" s="50"/>
      <c r="AM81" s="50"/>
      <c r="AN81" s="50"/>
      <c r="AO81" s="50"/>
      <c r="AP81" s="264"/>
      <c r="AQ81" s="57"/>
      <c r="AR81" s="17"/>
      <c r="AS81" s="17"/>
      <c r="AT81" s="56"/>
      <c r="AU81" s="50"/>
      <c r="AV81" s="50"/>
      <c r="AW81" s="50"/>
      <c r="AX81" s="50"/>
      <c r="AY81" s="50"/>
      <c r="AZ81" s="50"/>
      <c r="BA81" s="264"/>
      <c r="BB81" s="57"/>
      <c r="BC81" s="17"/>
      <c r="BD81" s="17"/>
      <c r="BE81" s="56"/>
      <c r="BF81" s="50"/>
      <c r="BG81" s="50"/>
      <c r="BH81" s="50"/>
      <c r="BI81" s="50"/>
      <c r="BJ81" s="50"/>
      <c r="BK81" s="50"/>
      <c r="BL81" s="264"/>
      <c r="BM81" s="57"/>
      <c r="BN81" s="17"/>
      <c r="BO81" s="17"/>
      <c r="BP81" s="56"/>
      <c r="BQ81" s="50"/>
      <c r="BR81" s="50"/>
      <c r="BS81" s="50"/>
      <c r="BT81" s="50"/>
      <c r="BU81" s="50"/>
      <c r="BV81" s="50"/>
      <c r="BW81" s="264"/>
      <c r="BX81" s="57"/>
      <c r="BY81" s="17"/>
      <c r="BZ81" s="17"/>
      <c r="CA81" s="56"/>
      <c r="CB81" s="50"/>
      <c r="CC81" s="50"/>
      <c r="CD81" s="50"/>
      <c r="CE81" s="50"/>
      <c r="CF81" s="50"/>
      <c r="CG81" s="50"/>
      <c r="CH81" s="264"/>
      <c r="CI81" s="57"/>
      <c r="CJ81" s="17"/>
      <c r="CK81" s="17"/>
      <c r="CL81" s="56"/>
      <c r="CM81" s="50"/>
      <c r="CN81" s="50"/>
      <c r="CO81" s="50"/>
      <c r="CP81" s="50"/>
      <c r="CQ81" s="50"/>
      <c r="CR81" s="50"/>
      <c r="CS81" s="264"/>
      <c r="CT81" s="57"/>
      <c r="CU81" s="17"/>
      <c r="CV81" s="17"/>
      <c r="CW81" s="56"/>
      <c r="CX81" s="50"/>
      <c r="CY81" s="50"/>
      <c r="CZ81" s="50"/>
      <c r="DA81" s="50"/>
      <c r="DB81" s="50"/>
      <c r="DC81" s="50"/>
      <c r="DD81" s="264"/>
      <c r="DE81" s="57"/>
      <c r="DF81" s="17"/>
      <c r="DG81" s="17"/>
      <c r="DH81" s="56"/>
      <c r="DI81" s="50"/>
      <c r="DJ81" s="50"/>
      <c r="DK81" s="50"/>
      <c r="DL81" s="50"/>
      <c r="DM81" s="50"/>
      <c r="DN81" s="50"/>
      <c r="DO81" s="264"/>
      <c r="DP81" s="57"/>
      <c r="DQ81" s="17"/>
      <c r="DR81" s="17"/>
      <c r="DS81" s="56"/>
      <c r="DT81" s="50"/>
      <c r="DU81" s="50"/>
      <c r="DV81" s="50"/>
      <c r="DW81" s="50"/>
      <c r="DX81" s="50"/>
      <c r="DY81" s="50"/>
      <c r="DZ81" s="264"/>
      <c r="EA81" s="57"/>
      <c r="EB81" s="17"/>
      <c r="EC81" s="17"/>
      <c r="ED81" s="56"/>
      <c r="EE81" s="50"/>
      <c r="EF81" s="50"/>
      <c r="EG81" s="50"/>
      <c r="EH81" s="50"/>
      <c r="EI81" s="50"/>
      <c r="EJ81" s="50"/>
      <c r="EK81" s="264"/>
      <c r="EL81" s="57"/>
      <c r="EM81" s="17"/>
      <c r="EN81" s="17"/>
      <c r="EO81" s="56"/>
      <c r="EP81" s="50"/>
      <c r="EQ81" s="50"/>
      <c r="ER81" s="50"/>
      <c r="ES81" s="50"/>
      <c r="ET81" s="50"/>
      <c r="EU81" s="50"/>
      <c r="EV81" s="264"/>
      <c r="EW81" s="57"/>
      <c r="EX81" s="17"/>
      <c r="EY81" s="17"/>
      <c r="EZ81" s="56"/>
      <c r="FA81" s="50"/>
      <c r="FB81" s="50"/>
      <c r="FC81" s="50"/>
      <c r="FD81" s="50"/>
      <c r="FE81" s="50"/>
      <c r="FF81" s="50"/>
      <c r="FG81" s="264"/>
      <c r="FH81" s="57"/>
      <c r="FI81" s="17"/>
      <c r="FJ81" s="17"/>
      <c r="FK81" s="56"/>
      <c r="FL81" s="50"/>
      <c r="FM81" s="50"/>
      <c r="FN81" s="50"/>
      <c r="FO81" s="50"/>
      <c r="FP81" s="50"/>
      <c r="FQ81" s="50"/>
      <c r="FR81" s="264"/>
      <c r="FS81" s="57"/>
      <c r="FT81" s="17"/>
      <c r="FU81" s="17"/>
      <c r="FV81" s="56"/>
      <c r="FW81" s="50"/>
      <c r="FX81" s="50"/>
      <c r="FY81" s="50"/>
      <c r="FZ81" s="50"/>
      <c r="GA81" s="50"/>
      <c r="GB81" s="50"/>
      <c r="GC81" s="264"/>
      <c r="GD81" s="57"/>
      <c r="GE81" s="17"/>
      <c r="GF81" s="17"/>
      <c r="GG81" s="56"/>
      <c r="GH81" s="50"/>
      <c r="GI81" s="50"/>
      <c r="GJ81" s="50"/>
      <c r="GK81" s="50"/>
      <c r="GL81" s="50"/>
      <c r="GM81" s="50"/>
      <c r="GN81" s="264"/>
      <c r="GO81" s="57"/>
      <c r="GP81" s="17"/>
      <c r="GQ81" s="17"/>
      <c r="GR81" s="56"/>
      <c r="GS81" s="50"/>
      <c r="GT81" s="50"/>
      <c r="GU81" s="50"/>
      <c r="GV81" s="50"/>
      <c r="GW81" s="50"/>
      <c r="GX81" s="50"/>
      <c r="GY81" s="264"/>
      <c r="GZ81" s="57"/>
      <c r="HA81" s="17"/>
      <c r="HB81" s="17"/>
      <c r="HC81" s="56"/>
      <c r="HD81" s="50"/>
      <c r="HE81" s="50"/>
      <c r="HF81" s="50"/>
      <c r="HG81" s="50"/>
      <c r="HH81" s="50"/>
      <c r="HI81" s="50"/>
      <c r="HJ81" s="264"/>
      <c r="HK81" s="57"/>
      <c r="HL81" s="17"/>
      <c r="HM81" s="17"/>
      <c r="HN81" s="56"/>
      <c r="HO81" s="50"/>
      <c r="HP81" s="50"/>
      <c r="HQ81" s="50"/>
      <c r="HR81" s="50"/>
      <c r="HS81" s="50"/>
      <c r="HT81" s="50"/>
      <c r="HU81" s="264"/>
      <c r="HV81" s="57"/>
      <c r="HW81" s="17"/>
      <c r="HX81" s="17"/>
    </row>
    <row r="82" spans="1:232" x14ac:dyDescent="0.25">
      <c r="A82" s="58"/>
      <c r="B82" s="59"/>
      <c r="C82" s="215"/>
      <c r="D82" s="60"/>
      <c r="E82" s="60"/>
      <c r="F82" s="60"/>
      <c r="G82" s="61"/>
      <c r="H82" s="50"/>
      <c r="I82" s="264"/>
      <c r="J82" s="57"/>
      <c r="K82" s="17"/>
      <c r="L82" s="17"/>
      <c r="M82" s="56"/>
      <c r="N82" s="50"/>
      <c r="O82" s="50"/>
      <c r="P82" s="50"/>
      <c r="Q82" s="50"/>
      <c r="R82" s="50"/>
      <c r="S82" s="50"/>
      <c r="T82" s="264"/>
      <c r="U82" s="57"/>
      <c r="V82" s="17"/>
      <c r="W82" s="17"/>
      <c r="X82" s="56"/>
      <c r="Y82" s="50"/>
      <c r="Z82" s="50"/>
      <c r="AA82" s="50"/>
      <c r="AB82" s="50"/>
      <c r="AC82" s="50"/>
      <c r="AD82" s="50"/>
      <c r="AE82" s="264"/>
      <c r="AF82" s="57"/>
      <c r="AG82" s="17"/>
      <c r="AH82" s="17"/>
      <c r="AI82" s="56"/>
      <c r="AJ82" s="50"/>
      <c r="AK82" s="50"/>
      <c r="AL82" s="50"/>
      <c r="AM82" s="50"/>
      <c r="AN82" s="50"/>
      <c r="AO82" s="50"/>
      <c r="AP82" s="264"/>
      <c r="AQ82" s="57"/>
      <c r="AR82" s="17"/>
      <c r="AS82" s="17"/>
      <c r="AT82" s="56"/>
      <c r="AU82" s="50"/>
      <c r="AV82" s="50"/>
      <c r="AW82" s="50"/>
      <c r="AX82" s="50"/>
      <c r="AY82" s="50"/>
      <c r="AZ82" s="50"/>
      <c r="BA82" s="264"/>
      <c r="BB82" s="57"/>
      <c r="BC82" s="17"/>
      <c r="BD82" s="17"/>
      <c r="BE82" s="56"/>
      <c r="BF82" s="50"/>
      <c r="BG82" s="50"/>
      <c r="BH82" s="50"/>
      <c r="BI82" s="50"/>
      <c r="BJ82" s="50"/>
      <c r="BK82" s="50"/>
      <c r="BL82" s="264"/>
      <c r="BM82" s="57"/>
      <c r="BN82" s="17"/>
      <c r="BO82" s="17"/>
      <c r="BP82" s="56"/>
      <c r="BQ82" s="50"/>
      <c r="BR82" s="50"/>
      <c r="BS82" s="50"/>
      <c r="BT82" s="50"/>
      <c r="BU82" s="50"/>
      <c r="BV82" s="50"/>
      <c r="BW82" s="264"/>
      <c r="BX82" s="57"/>
      <c r="BY82" s="17"/>
      <c r="BZ82" s="17"/>
      <c r="CA82" s="56"/>
      <c r="CB82" s="50"/>
      <c r="CC82" s="50"/>
      <c r="CD82" s="50"/>
      <c r="CE82" s="50"/>
      <c r="CF82" s="50"/>
      <c r="CG82" s="50"/>
      <c r="CH82" s="264"/>
      <c r="CI82" s="57"/>
      <c r="CJ82" s="17"/>
      <c r="CK82" s="17"/>
      <c r="CL82" s="56"/>
      <c r="CM82" s="50"/>
      <c r="CN82" s="50"/>
      <c r="CO82" s="50"/>
      <c r="CP82" s="50"/>
      <c r="CQ82" s="50"/>
      <c r="CR82" s="50"/>
      <c r="CS82" s="264"/>
      <c r="CT82" s="57"/>
      <c r="CU82" s="17"/>
      <c r="CV82" s="17"/>
      <c r="CW82" s="56"/>
      <c r="CX82" s="50"/>
      <c r="CY82" s="50"/>
      <c r="CZ82" s="50"/>
      <c r="DA82" s="50"/>
      <c r="DB82" s="50"/>
      <c r="DC82" s="50"/>
      <c r="DD82" s="264"/>
      <c r="DE82" s="57"/>
      <c r="DF82" s="17"/>
      <c r="DG82" s="17"/>
      <c r="DH82" s="56"/>
      <c r="DI82" s="50"/>
      <c r="DJ82" s="50"/>
      <c r="DK82" s="50"/>
      <c r="DL82" s="50"/>
      <c r="DM82" s="50"/>
      <c r="DN82" s="50"/>
      <c r="DO82" s="264"/>
      <c r="DP82" s="57"/>
      <c r="DQ82" s="17"/>
      <c r="DR82" s="17"/>
      <c r="DS82" s="56"/>
      <c r="DT82" s="50"/>
      <c r="DU82" s="50"/>
      <c r="DV82" s="50"/>
      <c r="DW82" s="50"/>
      <c r="DX82" s="50"/>
      <c r="DY82" s="50"/>
      <c r="DZ82" s="264"/>
      <c r="EA82" s="57"/>
      <c r="EB82" s="17"/>
      <c r="EC82" s="17"/>
      <c r="ED82" s="56"/>
      <c r="EE82" s="50"/>
      <c r="EF82" s="50"/>
      <c r="EG82" s="50"/>
      <c r="EH82" s="50"/>
      <c r="EI82" s="50"/>
      <c r="EJ82" s="50"/>
      <c r="EK82" s="264"/>
      <c r="EL82" s="57"/>
      <c r="EM82" s="17"/>
      <c r="EN82" s="17"/>
      <c r="EO82" s="56"/>
      <c r="EP82" s="50"/>
      <c r="EQ82" s="50"/>
      <c r="ER82" s="50"/>
      <c r="ES82" s="50"/>
      <c r="ET82" s="50"/>
      <c r="EU82" s="50"/>
      <c r="EV82" s="264"/>
      <c r="EW82" s="57"/>
      <c r="EX82" s="17"/>
      <c r="EY82" s="17"/>
      <c r="EZ82" s="56"/>
      <c r="FA82" s="50"/>
      <c r="FB82" s="50"/>
      <c r="FC82" s="50"/>
      <c r="FD82" s="50"/>
      <c r="FE82" s="50"/>
      <c r="FF82" s="50"/>
      <c r="FG82" s="264"/>
      <c r="FH82" s="57"/>
      <c r="FI82" s="17"/>
      <c r="FJ82" s="17"/>
      <c r="FK82" s="56"/>
      <c r="FL82" s="50"/>
      <c r="FM82" s="50"/>
      <c r="FN82" s="50"/>
      <c r="FO82" s="50"/>
      <c r="FP82" s="50"/>
      <c r="FQ82" s="50"/>
      <c r="FR82" s="264"/>
      <c r="FS82" s="57"/>
      <c r="FT82" s="17"/>
      <c r="FU82" s="17"/>
      <c r="FV82" s="56"/>
      <c r="FW82" s="50"/>
      <c r="FX82" s="50"/>
      <c r="FY82" s="50"/>
      <c r="FZ82" s="50"/>
      <c r="GA82" s="50"/>
      <c r="GB82" s="50"/>
      <c r="GC82" s="264"/>
      <c r="GD82" s="57"/>
      <c r="GE82" s="17"/>
      <c r="GF82" s="17"/>
      <c r="GG82" s="56"/>
      <c r="GH82" s="50"/>
      <c r="GI82" s="50"/>
      <c r="GJ82" s="50"/>
      <c r="GK82" s="50"/>
      <c r="GL82" s="50"/>
      <c r="GM82" s="50"/>
      <c r="GN82" s="264"/>
      <c r="GO82" s="57"/>
      <c r="GP82" s="17"/>
      <c r="GQ82" s="17"/>
      <c r="GR82" s="56"/>
      <c r="GS82" s="50"/>
      <c r="GT82" s="50"/>
      <c r="GU82" s="50"/>
      <c r="GV82" s="50"/>
      <c r="GW82" s="50"/>
      <c r="GX82" s="50"/>
      <c r="GY82" s="264"/>
      <c r="GZ82" s="57"/>
      <c r="HA82" s="17"/>
      <c r="HB82" s="17"/>
      <c r="HC82" s="56"/>
      <c r="HD82" s="50"/>
      <c r="HE82" s="50"/>
      <c r="HF82" s="50"/>
      <c r="HG82" s="50"/>
      <c r="HH82" s="50"/>
      <c r="HI82" s="50"/>
      <c r="HJ82" s="264"/>
      <c r="HK82" s="57"/>
      <c r="HL82" s="17"/>
      <c r="HM82" s="17"/>
      <c r="HN82" s="56"/>
      <c r="HO82" s="50"/>
      <c r="HP82" s="50"/>
      <c r="HQ82" s="50"/>
      <c r="HR82" s="50"/>
      <c r="HS82" s="50"/>
      <c r="HT82" s="50"/>
      <c r="HU82" s="264"/>
      <c r="HV82" s="57"/>
      <c r="HW82" s="17"/>
      <c r="HX82" s="17"/>
    </row>
    <row r="83" spans="1:232" x14ac:dyDescent="0.25">
      <c r="A83" s="58"/>
      <c r="B83" s="59"/>
      <c r="C83" s="215"/>
      <c r="D83" s="60"/>
      <c r="E83" s="60"/>
      <c r="F83" s="60"/>
      <c r="G83" s="61"/>
      <c r="H83" s="50"/>
      <c r="I83" s="264"/>
      <c r="J83" s="57"/>
      <c r="K83" s="17"/>
      <c r="L83" s="17"/>
      <c r="M83" s="56"/>
      <c r="N83" s="50"/>
      <c r="O83" s="50"/>
      <c r="P83" s="50"/>
      <c r="Q83" s="50"/>
      <c r="R83" s="50"/>
      <c r="S83" s="50"/>
      <c r="T83" s="264"/>
      <c r="U83" s="57"/>
      <c r="V83" s="17"/>
      <c r="W83" s="17"/>
      <c r="X83" s="56"/>
      <c r="Y83" s="50"/>
      <c r="Z83" s="50"/>
      <c r="AA83" s="50"/>
      <c r="AB83" s="50"/>
      <c r="AC83" s="50"/>
      <c r="AD83" s="50"/>
      <c r="AE83" s="264"/>
      <c r="AF83" s="57"/>
      <c r="AG83" s="17"/>
      <c r="AH83" s="17"/>
      <c r="AI83" s="56"/>
      <c r="AJ83" s="50"/>
      <c r="AK83" s="50"/>
      <c r="AL83" s="50"/>
      <c r="AM83" s="50"/>
      <c r="AN83" s="50"/>
      <c r="AO83" s="50"/>
      <c r="AP83" s="264"/>
      <c r="AQ83" s="57"/>
      <c r="AR83" s="17"/>
      <c r="AS83" s="17"/>
      <c r="AT83" s="56"/>
      <c r="AU83" s="50"/>
      <c r="AV83" s="50"/>
      <c r="AW83" s="50"/>
      <c r="AX83" s="50"/>
      <c r="AY83" s="50"/>
      <c r="AZ83" s="50"/>
      <c r="BA83" s="264"/>
      <c r="BB83" s="57"/>
      <c r="BC83" s="17"/>
      <c r="BD83" s="17"/>
      <c r="BE83" s="56"/>
      <c r="BF83" s="50"/>
      <c r="BG83" s="50"/>
      <c r="BH83" s="50"/>
      <c r="BI83" s="50"/>
      <c r="BJ83" s="50"/>
      <c r="BK83" s="50"/>
      <c r="BL83" s="264"/>
      <c r="BM83" s="57"/>
      <c r="BN83" s="17"/>
      <c r="BO83" s="17"/>
      <c r="BP83" s="56"/>
      <c r="BQ83" s="50"/>
      <c r="BR83" s="50"/>
      <c r="BS83" s="50"/>
      <c r="BT83" s="50"/>
      <c r="BU83" s="50"/>
      <c r="BV83" s="50"/>
      <c r="BW83" s="264"/>
      <c r="BX83" s="57"/>
      <c r="BY83" s="17"/>
      <c r="BZ83" s="17"/>
      <c r="CA83" s="56"/>
      <c r="CB83" s="50"/>
      <c r="CC83" s="50"/>
      <c r="CD83" s="50"/>
      <c r="CE83" s="50"/>
      <c r="CF83" s="50"/>
      <c r="CG83" s="50"/>
      <c r="CH83" s="264"/>
      <c r="CI83" s="57"/>
      <c r="CJ83" s="17"/>
      <c r="CK83" s="17"/>
      <c r="CL83" s="56"/>
      <c r="CM83" s="50"/>
      <c r="CN83" s="50"/>
      <c r="CO83" s="50"/>
      <c r="CP83" s="50"/>
      <c r="CQ83" s="50"/>
      <c r="CR83" s="50"/>
      <c r="CS83" s="264"/>
      <c r="CT83" s="57"/>
      <c r="CU83" s="17"/>
      <c r="CV83" s="17"/>
      <c r="CW83" s="56"/>
      <c r="CX83" s="50"/>
      <c r="CY83" s="50"/>
      <c r="CZ83" s="50"/>
      <c r="DA83" s="50"/>
      <c r="DB83" s="50"/>
      <c r="DC83" s="50"/>
      <c r="DD83" s="264"/>
      <c r="DE83" s="57"/>
      <c r="DF83" s="17"/>
      <c r="DG83" s="17"/>
      <c r="DH83" s="56"/>
      <c r="DI83" s="50"/>
      <c r="DJ83" s="50"/>
      <c r="DK83" s="50"/>
      <c r="DL83" s="50"/>
      <c r="DM83" s="50"/>
      <c r="DN83" s="50"/>
      <c r="DO83" s="264"/>
      <c r="DP83" s="57"/>
      <c r="DQ83" s="17"/>
      <c r="DR83" s="17"/>
      <c r="DS83" s="56"/>
      <c r="DT83" s="50"/>
      <c r="DU83" s="50"/>
      <c r="DV83" s="50"/>
      <c r="DW83" s="50"/>
      <c r="DX83" s="50"/>
      <c r="DY83" s="50"/>
      <c r="DZ83" s="264"/>
      <c r="EA83" s="57"/>
      <c r="EB83" s="17"/>
      <c r="EC83" s="17"/>
      <c r="ED83" s="56"/>
      <c r="EE83" s="50"/>
      <c r="EF83" s="50"/>
      <c r="EG83" s="50"/>
      <c r="EH83" s="50"/>
      <c r="EI83" s="50"/>
      <c r="EJ83" s="50"/>
      <c r="EK83" s="264"/>
      <c r="EL83" s="57"/>
      <c r="EM83" s="17"/>
      <c r="EN83" s="17"/>
      <c r="EO83" s="56"/>
      <c r="EP83" s="50"/>
      <c r="EQ83" s="50"/>
      <c r="ER83" s="50"/>
      <c r="ES83" s="50"/>
      <c r="ET83" s="50"/>
      <c r="EU83" s="50"/>
      <c r="EV83" s="264"/>
      <c r="EW83" s="57"/>
      <c r="EX83" s="17"/>
      <c r="EY83" s="17"/>
      <c r="EZ83" s="56"/>
      <c r="FA83" s="50"/>
      <c r="FB83" s="50"/>
      <c r="FC83" s="50"/>
      <c r="FD83" s="50"/>
      <c r="FE83" s="50"/>
      <c r="FF83" s="50"/>
      <c r="FG83" s="264"/>
      <c r="FH83" s="57"/>
      <c r="FI83" s="17"/>
      <c r="FJ83" s="17"/>
      <c r="FK83" s="56"/>
      <c r="FL83" s="50"/>
      <c r="FM83" s="50"/>
      <c r="FN83" s="50"/>
      <c r="FO83" s="50"/>
      <c r="FP83" s="50"/>
      <c r="FQ83" s="50"/>
      <c r="FR83" s="264"/>
      <c r="FS83" s="57"/>
      <c r="FT83" s="17"/>
      <c r="FU83" s="17"/>
      <c r="FV83" s="56"/>
      <c r="FW83" s="50"/>
      <c r="FX83" s="50"/>
      <c r="FY83" s="50"/>
      <c r="FZ83" s="50"/>
      <c r="GA83" s="50"/>
      <c r="GB83" s="50"/>
      <c r="GC83" s="264"/>
      <c r="GD83" s="57"/>
      <c r="GE83" s="17"/>
      <c r="GF83" s="17"/>
      <c r="GG83" s="56"/>
      <c r="GH83" s="50"/>
      <c r="GI83" s="50"/>
      <c r="GJ83" s="50"/>
      <c r="GK83" s="50"/>
      <c r="GL83" s="50"/>
      <c r="GM83" s="50"/>
      <c r="GN83" s="264"/>
      <c r="GO83" s="57"/>
      <c r="GP83" s="17"/>
      <c r="GQ83" s="17"/>
      <c r="GR83" s="56"/>
      <c r="GS83" s="50"/>
      <c r="GT83" s="50"/>
      <c r="GU83" s="50"/>
      <c r="GV83" s="50"/>
      <c r="GW83" s="50"/>
      <c r="GX83" s="50"/>
      <c r="GY83" s="264"/>
      <c r="GZ83" s="57"/>
      <c r="HA83" s="17"/>
      <c r="HB83" s="17"/>
      <c r="HC83" s="56"/>
      <c r="HD83" s="50"/>
      <c r="HE83" s="50"/>
      <c r="HF83" s="50"/>
      <c r="HG83" s="50"/>
      <c r="HH83" s="50"/>
      <c r="HI83" s="50"/>
      <c r="HJ83" s="264"/>
      <c r="HK83" s="57"/>
      <c r="HL83" s="17"/>
      <c r="HM83" s="17"/>
      <c r="HN83" s="56"/>
      <c r="HO83" s="50"/>
      <c r="HP83" s="50"/>
      <c r="HQ83" s="50"/>
      <c r="HR83" s="50"/>
      <c r="HS83" s="50"/>
      <c r="HT83" s="50"/>
      <c r="HU83" s="264"/>
      <c r="HV83" s="57"/>
      <c r="HW83" s="17"/>
      <c r="HX83" s="17"/>
    </row>
    <row r="84" spans="1:232" x14ac:dyDescent="0.25">
      <c r="A84" s="58"/>
      <c r="B84" s="59"/>
      <c r="C84" s="215"/>
      <c r="D84" s="60"/>
      <c r="E84" s="60"/>
      <c r="F84" s="60"/>
      <c r="G84" s="61"/>
      <c r="H84" s="50"/>
      <c r="I84" s="264"/>
      <c r="J84" s="57"/>
      <c r="K84" s="17"/>
      <c r="L84" s="17"/>
      <c r="M84" s="56"/>
      <c r="N84" s="50"/>
      <c r="O84" s="50"/>
      <c r="P84" s="50"/>
      <c r="Q84" s="50"/>
      <c r="R84" s="50"/>
      <c r="S84" s="50"/>
      <c r="T84" s="264"/>
      <c r="U84" s="57"/>
      <c r="V84" s="17"/>
      <c r="W84" s="17"/>
      <c r="X84" s="56"/>
      <c r="Y84" s="50"/>
      <c r="Z84" s="50"/>
      <c r="AA84" s="50"/>
      <c r="AB84" s="50"/>
      <c r="AC84" s="50"/>
      <c r="AD84" s="50"/>
      <c r="AE84" s="264"/>
      <c r="AF84" s="57"/>
      <c r="AG84" s="17"/>
      <c r="AH84" s="17"/>
      <c r="AI84" s="56"/>
      <c r="AJ84" s="50"/>
      <c r="AK84" s="50"/>
      <c r="AL84" s="50"/>
      <c r="AM84" s="50"/>
      <c r="AN84" s="50"/>
      <c r="AO84" s="50"/>
      <c r="AP84" s="264"/>
      <c r="AQ84" s="57"/>
      <c r="AR84" s="17"/>
      <c r="AS84" s="17"/>
      <c r="AT84" s="56"/>
      <c r="AU84" s="50"/>
      <c r="AV84" s="50"/>
      <c r="AW84" s="50"/>
      <c r="AX84" s="50"/>
      <c r="AY84" s="50"/>
      <c r="AZ84" s="50"/>
      <c r="BA84" s="264"/>
      <c r="BB84" s="57"/>
      <c r="BC84" s="17"/>
      <c r="BD84" s="17"/>
      <c r="BE84" s="56"/>
      <c r="BF84" s="50"/>
      <c r="BG84" s="50"/>
      <c r="BH84" s="50"/>
      <c r="BI84" s="50"/>
      <c r="BJ84" s="50"/>
      <c r="BK84" s="50"/>
      <c r="BL84" s="264"/>
      <c r="BM84" s="57"/>
      <c r="BN84" s="17"/>
      <c r="BO84" s="17"/>
      <c r="BP84" s="56"/>
      <c r="BQ84" s="50"/>
      <c r="BR84" s="50"/>
      <c r="BS84" s="50"/>
      <c r="BT84" s="50"/>
      <c r="BU84" s="50"/>
      <c r="BV84" s="50"/>
      <c r="BW84" s="264"/>
      <c r="BX84" s="57"/>
      <c r="BY84" s="17"/>
      <c r="BZ84" s="17"/>
      <c r="CA84" s="56"/>
      <c r="CB84" s="50"/>
      <c r="CC84" s="50"/>
      <c r="CD84" s="50"/>
      <c r="CE84" s="50"/>
      <c r="CF84" s="50"/>
      <c r="CG84" s="50"/>
      <c r="CH84" s="264"/>
      <c r="CI84" s="57"/>
      <c r="CJ84" s="17"/>
      <c r="CK84" s="17"/>
      <c r="CL84" s="56"/>
      <c r="CM84" s="50"/>
      <c r="CN84" s="50"/>
      <c r="CO84" s="50"/>
      <c r="CP84" s="50"/>
      <c r="CQ84" s="50"/>
      <c r="CR84" s="50"/>
      <c r="CS84" s="264"/>
      <c r="CT84" s="57"/>
      <c r="CU84" s="17"/>
      <c r="CV84" s="17"/>
      <c r="CW84" s="56"/>
      <c r="CX84" s="50"/>
      <c r="CY84" s="50"/>
      <c r="CZ84" s="50"/>
      <c r="DA84" s="50"/>
      <c r="DB84" s="50"/>
      <c r="DC84" s="50"/>
      <c r="DD84" s="264"/>
      <c r="DE84" s="57"/>
      <c r="DF84" s="17"/>
      <c r="DG84" s="17"/>
      <c r="DH84" s="56"/>
      <c r="DI84" s="50"/>
      <c r="DJ84" s="50"/>
      <c r="DK84" s="50"/>
      <c r="DL84" s="50"/>
      <c r="DM84" s="50"/>
      <c r="DN84" s="50"/>
      <c r="DO84" s="264"/>
      <c r="DP84" s="57"/>
      <c r="DQ84" s="17"/>
      <c r="DR84" s="17"/>
      <c r="DS84" s="56"/>
      <c r="DT84" s="50"/>
      <c r="DU84" s="50"/>
      <c r="DV84" s="50"/>
      <c r="DW84" s="50"/>
      <c r="DX84" s="50"/>
      <c r="DY84" s="50"/>
      <c r="DZ84" s="264"/>
      <c r="EA84" s="57"/>
      <c r="EB84" s="17"/>
      <c r="EC84" s="17"/>
      <c r="ED84" s="56"/>
      <c r="EE84" s="50"/>
      <c r="EF84" s="50"/>
      <c r="EG84" s="50"/>
      <c r="EH84" s="50"/>
      <c r="EI84" s="50"/>
      <c r="EJ84" s="50"/>
      <c r="EK84" s="264"/>
      <c r="EL84" s="57"/>
      <c r="EM84" s="17"/>
      <c r="EN84" s="17"/>
      <c r="EO84" s="56"/>
      <c r="EP84" s="50"/>
      <c r="EQ84" s="50"/>
      <c r="ER84" s="50"/>
      <c r="ES84" s="50"/>
      <c r="ET84" s="50"/>
      <c r="EU84" s="50"/>
      <c r="EV84" s="264"/>
      <c r="EW84" s="57"/>
      <c r="EX84" s="17"/>
      <c r="EY84" s="17"/>
      <c r="EZ84" s="56"/>
      <c r="FA84" s="50"/>
      <c r="FB84" s="50"/>
      <c r="FC84" s="50"/>
      <c r="FD84" s="50"/>
      <c r="FE84" s="50"/>
      <c r="FF84" s="50"/>
      <c r="FG84" s="264"/>
      <c r="FH84" s="57"/>
      <c r="FI84" s="17"/>
      <c r="FJ84" s="17"/>
      <c r="FK84" s="56"/>
      <c r="FL84" s="50"/>
      <c r="FM84" s="50"/>
      <c r="FN84" s="50"/>
      <c r="FO84" s="50"/>
      <c r="FP84" s="50"/>
      <c r="FQ84" s="50"/>
      <c r="FR84" s="264"/>
      <c r="FS84" s="57"/>
      <c r="FT84" s="17"/>
      <c r="FU84" s="17"/>
      <c r="FV84" s="56"/>
      <c r="FW84" s="50"/>
      <c r="FX84" s="50"/>
      <c r="FY84" s="50"/>
      <c r="FZ84" s="50"/>
      <c r="GA84" s="50"/>
      <c r="GB84" s="50"/>
      <c r="GC84" s="264"/>
      <c r="GD84" s="57"/>
      <c r="GE84" s="17"/>
      <c r="GF84" s="17"/>
      <c r="GG84" s="56"/>
      <c r="GH84" s="50"/>
      <c r="GI84" s="50"/>
      <c r="GJ84" s="50"/>
      <c r="GK84" s="50"/>
      <c r="GL84" s="50"/>
      <c r="GM84" s="50"/>
      <c r="GN84" s="264"/>
      <c r="GO84" s="57"/>
      <c r="GP84" s="17"/>
      <c r="GQ84" s="17"/>
      <c r="GR84" s="56"/>
      <c r="GS84" s="50"/>
      <c r="GT84" s="50"/>
      <c r="GU84" s="50"/>
      <c r="GV84" s="50"/>
      <c r="GW84" s="50"/>
      <c r="GX84" s="50"/>
      <c r="GY84" s="264"/>
      <c r="GZ84" s="57"/>
      <c r="HA84" s="17"/>
      <c r="HB84" s="17"/>
      <c r="HC84" s="56"/>
      <c r="HD84" s="50"/>
      <c r="HE84" s="50"/>
      <c r="HF84" s="50"/>
      <c r="HG84" s="50"/>
      <c r="HH84" s="50"/>
      <c r="HI84" s="50"/>
      <c r="HJ84" s="264"/>
      <c r="HK84" s="57"/>
      <c r="HL84" s="17"/>
      <c r="HM84" s="17"/>
      <c r="HN84" s="56"/>
      <c r="HO84" s="50"/>
      <c r="HP84" s="50"/>
      <c r="HQ84" s="50"/>
      <c r="HR84" s="50"/>
      <c r="HS84" s="50"/>
      <c r="HT84" s="50"/>
      <c r="HU84" s="264"/>
      <c r="HV84" s="57"/>
      <c r="HW84" s="17"/>
      <c r="HX84" s="17"/>
    </row>
    <row r="85" spans="1:232" x14ac:dyDescent="0.25">
      <c r="A85" s="58"/>
      <c r="B85" s="59"/>
      <c r="C85" s="215"/>
      <c r="D85" s="60"/>
      <c r="E85" s="60"/>
      <c r="F85" s="60"/>
      <c r="G85" s="61"/>
      <c r="H85" s="50"/>
      <c r="I85" s="264"/>
      <c r="J85" s="57"/>
      <c r="K85" s="17"/>
      <c r="L85" s="17"/>
      <c r="M85" s="56"/>
      <c r="N85" s="50"/>
      <c r="O85" s="50"/>
      <c r="P85" s="50"/>
      <c r="Q85" s="50"/>
      <c r="R85" s="50"/>
      <c r="S85" s="50"/>
      <c r="T85" s="264"/>
      <c r="U85" s="57"/>
      <c r="V85" s="17"/>
      <c r="W85" s="17"/>
      <c r="X85" s="56"/>
      <c r="Y85" s="50"/>
      <c r="Z85" s="50"/>
      <c r="AA85" s="50"/>
      <c r="AB85" s="50"/>
      <c r="AC85" s="50"/>
      <c r="AD85" s="50"/>
      <c r="AE85" s="264"/>
      <c r="AF85" s="57"/>
      <c r="AG85" s="17"/>
      <c r="AH85" s="17"/>
      <c r="AI85" s="56"/>
      <c r="AJ85" s="50"/>
      <c r="AK85" s="50"/>
      <c r="AL85" s="50"/>
      <c r="AM85" s="50"/>
      <c r="AN85" s="50"/>
      <c r="AO85" s="50"/>
      <c r="AP85" s="264"/>
      <c r="AQ85" s="57"/>
      <c r="AR85" s="17"/>
      <c r="AS85" s="17"/>
      <c r="AT85" s="56"/>
      <c r="AU85" s="50"/>
      <c r="AV85" s="50"/>
      <c r="AW85" s="50"/>
      <c r="AX85" s="50"/>
      <c r="AY85" s="50"/>
      <c r="AZ85" s="50"/>
      <c r="BA85" s="264"/>
      <c r="BB85" s="57"/>
      <c r="BC85" s="17"/>
      <c r="BD85" s="17"/>
      <c r="BE85" s="56"/>
      <c r="BF85" s="50"/>
      <c r="BG85" s="50"/>
      <c r="BH85" s="50"/>
      <c r="BI85" s="50"/>
      <c r="BJ85" s="50"/>
      <c r="BK85" s="50"/>
      <c r="BL85" s="264"/>
      <c r="BM85" s="57"/>
      <c r="BN85" s="17"/>
      <c r="BO85" s="17"/>
      <c r="BP85" s="56"/>
      <c r="BQ85" s="50"/>
      <c r="BR85" s="50"/>
      <c r="BS85" s="50"/>
      <c r="BT85" s="50"/>
      <c r="BU85" s="50"/>
      <c r="BV85" s="50"/>
      <c r="BW85" s="264"/>
      <c r="BX85" s="57"/>
      <c r="BY85" s="17"/>
      <c r="BZ85" s="17"/>
      <c r="CA85" s="56"/>
      <c r="CB85" s="50"/>
      <c r="CC85" s="50"/>
      <c r="CD85" s="50"/>
      <c r="CE85" s="50"/>
      <c r="CF85" s="50"/>
      <c r="CG85" s="50"/>
      <c r="CH85" s="264"/>
      <c r="CI85" s="57"/>
      <c r="CJ85" s="17"/>
      <c r="CK85" s="17"/>
      <c r="CL85" s="56"/>
      <c r="CM85" s="50"/>
      <c r="CN85" s="50"/>
      <c r="CO85" s="50"/>
      <c r="CP85" s="50"/>
      <c r="CQ85" s="50"/>
      <c r="CR85" s="50"/>
      <c r="CS85" s="264"/>
      <c r="CT85" s="57"/>
      <c r="CU85" s="17"/>
      <c r="CV85" s="17"/>
      <c r="CW85" s="56"/>
      <c r="CX85" s="50"/>
      <c r="CY85" s="50"/>
      <c r="CZ85" s="50"/>
      <c r="DA85" s="50"/>
      <c r="DB85" s="50"/>
      <c r="DC85" s="50"/>
      <c r="DD85" s="264"/>
      <c r="DE85" s="57"/>
      <c r="DF85" s="17"/>
      <c r="DG85" s="17"/>
      <c r="DH85" s="56"/>
      <c r="DI85" s="50"/>
      <c r="DJ85" s="50"/>
      <c r="DK85" s="50"/>
      <c r="DL85" s="50"/>
      <c r="DM85" s="50"/>
      <c r="DN85" s="50"/>
      <c r="DO85" s="264"/>
      <c r="DP85" s="57"/>
      <c r="DQ85" s="17"/>
      <c r="DR85" s="17"/>
      <c r="DS85" s="56"/>
      <c r="DT85" s="50"/>
      <c r="DU85" s="50"/>
      <c r="DV85" s="50"/>
      <c r="DW85" s="50"/>
      <c r="DX85" s="50"/>
      <c r="DY85" s="50"/>
      <c r="DZ85" s="264"/>
      <c r="EA85" s="57"/>
      <c r="EB85" s="17"/>
      <c r="EC85" s="17"/>
      <c r="ED85" s="56"/>
      <c r="EE85" s="50"/>
      <c r="EF85" s="50"/>
      <c r="EG85" s="50"/>
      <c r="EH85" s="50"/>
      <c r="EI85" s="50"/>
      <c r="EJ85" s="50"/>
      <c r="EK85" s="264"/>
      <c r="EL85" s="57"/>
      <c r="EM85" s="17"/>
      <c r="EN85" s="17"/>
      <c r="EO85" s="56"/>
      <c r="EP85" s="50"/>
      <c r="EQ85" s="50"/>
      <c r="ER85" s="50"/>
      <c r="ES85" s="50"/>
      <c r="ET85" s="50"/>
      <c r="EU85" s="50"/>
      <c r="EV85" s="264"/>
      <c r="EW85" s="57"/>
      <c r="EX85" s="17"/>
      <c r="EY85" s="17"/>
      <c r="EZ85" s="56"/>
      <c r="FA85" s="50"/>
      <c r="FB85" s="50"/>
      <c r="FC85" s="50"/>
      <c r="FD85" s="50"/>
      <c r="FE85" s="50"/>
      <c r="FF85" s="50"/>
      <c r="FG85" s="264"/>
      <c r="FH85" s="57"/>
      <c r="FI85" s="17"/>
      <c r="FJ85" s="17"/>
      <c r="FK85" s="56"/>
      <c r="FL85" s="50"/>
      <c r="FM85" s="50"/>
      <c r="FN85" s="50"/>
      <c r="FO85" s="50"/>
      <c r="FP85" s="50"/>
      <c r="FQ85" s="50"/>
      <c r="FR85" s="264"/>
      <c r="FS85" s="57"/>
      <c r="FT85" s="17"/>
      <c r="FU85" s="17"/>
      <c r="FV85" s="56"/>
      <c r="FW85" s="50"/>
      <c r="FX85" s="50"/>
      <c r="FY85" s="50"/>
      <c r="FZ85" s="50"/>
      <c r="GA85" s="50"/>
      <c r="GB85" s="50"/>
      <c r="GC85" s="264"/>
      <c r="GD85" s="57"/>
      <c r="GE85" s="17"/>
      <c r="GF85" s="17"/>
      <c r="GG85" s="56"/>
      <c r="GH85" s="50"/>
      <c r="GI85" s="50"/>
      <c r="GJ85" s="50"/>
      <c r="GK85" s="50"/>
      <c r="GL85" s="50"/>
      <c r="GM85" s="50"/>
      <c r="GN85" s="264"/>
      <c r="GO85" s="57"/>
      <c r="GP85" s="17"/>
      <c r="GQ85" s="17"/>
      <c r="GR85" s="56"/>
      <c r="GS85" s="50"/>
      <c r="GT85" s="50"/>
      <c r="GU85" s="50"/>
      <c r="GV85" s="50"/>
      <c r="GW85" s="50"/>
      <c r="GX85" s="50"/>
      <c r="GY85" s="264"/>
      <c r="GZ85" s="57"/>
      <c r="HA85" s="17"/>
      <c r="HB85" s="17"/>
      <c r="HC85" s="56"/>
      <c r="HD85" s="50"/>
      <c r="HE85" s="50"/>
      <c r="HF85" s="50"/>
      <c r="HG85" s="50"/>
      <c r="HH85" s="50"/>
      <c r="HI85" s="50"/>
      <c r="HJ85" s="264"/>
      <c r="HK85" s="57"/>
      <c r="HL85" s="17"/>
      <c r="HM85" s="17"/>
      <c r="HN85" s="56"/>
      <c r="HO85" s="50"/>
      <c r="HP85" s="50"/>
      <c r="HQ85" s="50"/>
      <c r="HR85" s="50"/>
      <c r="HS85" s="50"/>
      <c r="HT85" s="50"/>
      <c r="HU85" s="264"/>
      <c r="HV85" s="57"/>
      <c r="HW85" s="17"/>
      <c r="HX85" s="17"/>
    </row>
    <row r="86" spans="1:232" x14ac:dyDescent="0.25">
      <c r="A86" s="58"/>
      <c r="B86" s="59"/>
      <c r="C86" s="215"/>
      <c r="D86" s="60"/>
      <c r="E86" s="60"/>
      <c r="F86" s="60"/>
      <c r="G86" s="61"/>
      <c r="H86" s="50"/>
      <c r="I86" s="264"/>
      <c r="J86" s="57"/>
      <c r="K86" s="17"/>
      <c r="L86" s="17"/>
      <c r="M86" s="56"/>
      <c r="N86" s="50"/>
      <c r="O86" s="50"/>
      <c r="P86" s="50"/>
      <c r="Q86" s="50"/>
      <c r="R86" s="50"/>
      <c r="S86" s="50"/>
      <c r="T86" s="264"/>
      <c r="U86" s="57"/>
      <c r="V86" s="17"/>
      <c r="W86" s="17"/>
      <c r="X86" s="56"/>
      <c r="Y86" s="50"/>
      <c r="Z86" s="50"/>
      <c r="AA86" s="50"/>
      <c r="AB86" s="50"/>
      <c r="AC86" s="50"/>
      <c r="AD86" s="50"/>
      <c r="AE86" s="264"/>
      <c r="AF86" s="57"/>
      <c r="AG86" s="17"/>
      <c r="AH86" s="17"/>
      <c r="AI86" s="56"/>
      <c r="AJ86" s="50"/>
      <c r="AK86" s="50"/>
      <c r="AL86" s="50"/>
      <c r="AM86" s="50"/>
      <c r="AN86" s="50"/>
      <c r="AO86" s="50"/>
      <c r="AP86" s="264"/>
      <c r="AQ86" s="57"/>
      <c r="AR86" s="17"/>
      <c r="AS86" s="17"/>
      <c r="AT86" s="56"/>
      <c r="AU86" s="50"/>
      <c r="AV86" s="50"/>
      <c r="AW86" s="50"/>
      <c r="AX86" s="50"/>
      <c r="AY86" s="50"/>
      <c r="AZ86" s="50"/>
      <c r="BA86" s="264"/>
      <c r="BB86" s="57"/>
      <c r="BC86" s="17"/>
      <c r="BD86" s="17"/>
      <c r="BE86" s="56"/>
      <c r="BF86" s="50"/>
      <c r="BG86" s="50"/>
      <c r="BH86" s="50"/>
      <c r="BI86" s="50"/>
      <c r="BJ86" s="50"/>
      <c r="BK86" s="50"/>
      <c r="BL86" s="264"/>
      <c r="BM86" s="57"/>
      <c r="BN86" s="17"/>
      <c r="BO86" s="17"/>
      <c r="BP86" s="56"/>
      <c r="BQ86" s="50"/>
      <c r="BR86" s="50"/>
      <c r="BS86" s="50"/>
      <c r="BT86" s="50"/>
      <c r="BU86" s="50"/>
      <c r="BV86" s="50"/>
      <c r="BW86" s="264"/>
      <c r="BX86" s="57"/>
      <c r="BY86" s="17"/>
      <c r="BZ86" s="17"/>
      <c r="CA86" s="56"/>
      <c r="CB86" s="50"/>
      <c r="CC86" s="50"/>
      <c r="CD86" s="50"/>
      <c r="CE86" s="50"/>
      <c r="CF86" s="50"/>
      <c r="CG86" s="50"/>
      <c r="CH86" s="264"/>
      <c r="CI86" s="57"/>
      <c r="CJ86" s="17"/>
      <c r="CK86" s="17"/>
      <c r="CL86" s="56"/>
      <c r="CM86" s="50"/>
      <c r="CN86" s="50"/>
      <c r="CO86" s="50"/>
      <c r="CP86" s="50"/>
      <c r="CQ86" s="50"/>
      <c r="CR86" s="50"/>
      <c r="CS86" s="264"/>
      <c r="CT86" s="57"/>
      <c r="CU86" s="17"/>
      <c r="CV86" s="17"/>
      <c r="CW86" s="56"/>
      <c r="CX86" s="50"/>
      <c r="CY86" s="50"/>
      <c r="CZ86" s="50"/>
      <c r="DA86" s="50"/>
      <c r="DB86" s="50"/>
      <c r="DC86" s="50"/>
      <c r="DD86" s="264"/>
      <c r="DE86" s="57"/>
      <c r="DF86" s="17"/>
      <c r="DG86" s="17"/>
      <c r="DH86" s="56"/>
      <c r="DI86" s="50"/>
      <c r="DJ86" s="50"/>
      <c r="DK86" s="50"/>
      <c r="DL86" s="50"/>
      <c r="DM86" s="50"/>
      <c r="DN86" s="50"/>
      <c r="DO86" s="264"/>
      <c r="DP86" s="57"/>
      <c r="DQ86" s="17"/>
      <c r="DR86" s="17"/>
      <c r="DS86" s="56"/>
      <c r="DT86" s="50"/>
      <c r="DU86" s="50"/>
      <c r="DV86" s="50"/>
      <c r="DW86" s="50"/>
      <c r="DX86" s="50"/>
      <c r="DY86" s="50"/>
      <c r="DZ86" s="264"/>
      <c r="EA86" s="57"/>
      <c r="EB86" s="17"/>
      <c r="EC86" s="17"/>
      <c r="ED86" s="56"/>
      <c r="EE86" s="50"/>
      <c r="EF86" s="50"/>
      <c r="EG86" s="50"/>
      <c r="EH86" s="50"/>
      <c r="EI86" s="50"/>
      <c r="EJ86" s="50"/>
      <c r="EK86" s="264"/>
      <c r="EL86" s="57"/>
      <c r="EM86" s="17"/>
      <c r="EN86" s="17"/>
      <c r="EO86" s="56"/>
      <c r="EP86" s="50"/>
      <c r="EQ86" s="50"/>
      <c r="ER86" s="50"/>
      <c r="ES86" s="50"/>
      <c r="ET86" s="50"/>
      <c r="EU86" s="50"/>
      <c r="EV86" s="264"/>
      <c r="EW86" s="57"/>
      <c r="EX86" s="17"/>
      <c r="EY86" s="17"/>
      <c r="EZ86" s="56"/>
      <c r="FA86" s="50"/>
      <c r="FB86" s="50"/>
      <c r="FC86" s="50"/>
      <c r="FD86" s="50"/>
      <c r="FE86" s="50"/>
      <c r="FF86" s="50"/>
      <c r="FG86" s="264"/>
      <c r="FH86" s="57"/>
      <c r="FI86" s="17"/>
      <c r="FJ86" s="17"/>
      <c r="FK86" s="56"/>
      <c r="FL86" s="50"/>
      <c r="FM86" s="50"/>
      <c r="FN86" s="50"/>
      <c r="FO86" s="50"/>
      <c r="FP86" s="50"/>
      <c r="FQ86" s="50"/>
      <c r="FR86" s="264"/>
      <c r="FS86" s="57"/>
      <c r="FT86" s="17"/>
      <c r="FU86" s="17"/>
      <c r="FV86" s="56"/>
      <c r="FW86" s="50"/>
      <c r="FX86" s="50"/>
      <c r="FY86" s="50"/>
      <c r="FZ86" s="50"/>
      <c r="GA86" s="50"/>
      <c r="GB86" s="50"/>
      <c r="GC86" s="264"/>
      <c r="GD86" s="57"/>
      <c r="GE86" s="17"/>
      <c r="GF86" s="17"/>
      <c r="GG86" s="56"/>
      <c r="GH86" s="50"/>
      <c r="GI86" s="50"/>
      <c r="GJ86" s="50"/>
      <c r="GK86" s="50"/>
      <c r="GL86" s="50"/>
      <c r="GM86" s="50"/>
      <c r="GN86" s="264"/>
      <c r="GO86" s="57"/>
      <c r="GP86" s="17"/>
      <c r="GQ86" s="17"/>
      <c r="GR86" s="56"/>
      <c r="GS86" s="50"/>
      <c r="GT86" s="50"/>
      <c r="GU86" s="50"/>
      <c r="GV86" s="50"/>
      <c r="GW86" s="50"/>
      <c r="GX86" s="50"/>
      <c r="GY86" s="264"/>
      <c r="GZ86" s="57"/>
      <c r="HA86" s="17"/>
      <c r="HB86" s="17"/>
      <c r="HC86" s="56"/>
      <c r="HD86" s="50"/>
      <c r="HE86" s="50"/>
      <c r="HF86" s="50"/>
      <c r="HG86" s="50"/>
      <c r="HH86" s="50"/>
      <c r="HI86" s="50"/>
      <c r="HJ86" s="264"/>
      <c r="HK86" s="57"/>
      <c r="HL86" s="17"/>
      <c r="HM86" s="17"/>
      <c r="HN86" s="56"/>
      <c r="HO86" s="50"/>
      <c r="HP86" s="50"/>
      <c r="HQ86" s="50"/>
      <c r="HR86" s="50"/>
      <c r="HS86" s="50"/>
      <c r="HT86" s="50"/>
      <c r="HU86" s="264"/>
      <c r="HV86" s="57"/>
      <c r="HW86" s="17"/>
      <c r="HX86" s="17"/>
    </row>
    <row r="87" spans="1:232" x14ac:dyDescent="0.25">
      <c r="A87" s="58"/>
      <c r="B87" s="59"/>
      <c r="C87" s="215"/>
      <c r="D87" s="60"/>
      <c r="E87" s="60"/>
      <c r="F87" s="60"/>
      <c r="G87" s="61"/>
      <c r="I87" s="264"/>
      <c r="J87" s="57"/>
      <c r="K87" s="17"/>
      <c r="L87" s="17"/>
      <c r="M87" s="56"/>
      <c r="N87" s="50"/>
      <c r="O87" s="50"/>
      <c r="P87" s="50"/>
      <c r="Q87" s="50"/>
      <c r="R87" s="50"/>
      <c r="S87" s="50"/>
      <c r="T87" s="264"/>
      <c r="U87" s="57"/>
      <c r="V87" s="17"/>
      <c r="W87" s="17"/>
      <c r="X87" s="56"/>
      <c r="Y87" s="50"/>
      <c r="Z87" s="50"/>
      <c r="AA87" s="50"/>
      <c r="AB87" s="50"/>
      <c r="AC87" s="50"/>
      <c r="AD87" s="50"/>
      <c r="AE87" s="264"/>
      <c r="AF87" s="57"/>
      <c r="AG87" s="17"/>
      <c r="AH87" s="17"/>
      <c r="AI87" s="56"/>
      <c r="AJ87" s="50"/>
      <c r="AK87" s="50"/>
      <c r="AL87" s="50"/>
      <c r="AM87" s="50"/>
      <c r="AN87" s="50"/>
      <c r="AO87" s="50"/>
      <c r="AP87" s="264"/>
      <c r="AQ87" s="57"/>
      <c r="AR87" s="17"/>
      <c r="AS87" s="17"/>
      <c r="AT87" s="56"/>
      <c r="AU87" s="50"/>
      <c r="AV87" s="50"/>
      <c r="AW87" s="50"/>
      <c r="AX87" s="50"/>
      <c r="AY87" s="50"/>
      <c r="AZ87" s="50"/>
      <c r="BA87" s="264"/>
      <c r="BB87" s="57"/>
      <c r="BC87" s="17"/>
      <c r="BD87" s="17"/>
      <c r="BE87" s="56"/>
      <c r="BF87" s="50"/>
      <c r="BG87" s="50"/>
      <c r="BH87" s="50"/>
      <c r="BI87" s="50"/>
      <c r="BJ87" s="50"/>
      <c r="BK87" s="50"/>
      <c r="BL87" s="264"/>
      <c r="BM87" s="57"/>
      <c r="BN87" s="17"/>
      <c r="BO87" s="17"/>
      <c r="BP87" s="56"/>
      <c r="BQ87" s="50"/>
      <c r="BR87" s="50"/>
      <c r="BS87" s="50"/>
      <c r="BT87" s="50"/>
      <c r="BU87" s="50"/>
      <c r="BV87" s="50"/>
      <c r="BW87" s="264"/>
      <c r="BX87" s="57"/>
      <c r="BY87" s="17"/>
      <c r="BZ87" s="17"/>
      <c r="CA87" s="56"/>
      <c r="CB87" s="50"/>
      <c r="CC87" s="50"/>
      <c r="CD87" s="50"/>
      <c r="CE87" s="50"/>
      <c r="CF87" s="50"/>
      <c r="CG87" s="50"/>
      <c r="CH87" s="264"/>
      <c r="CI87" s="57"/>
      <c r="CJ87" s="17"/>
      <c r="CK87" s="17"/>
      <c r="CL87" s="56"/>
      <c r="CM87" s="50"/>
      <c r="CN87" s="50"/>
      <c r="CO87" s="50"/>
      <c r="CP87" s="50"/>
      <c r="CQ87" s="50"/>
      <c r="CR87" s="50"/>
      <c r="CS87" s="264"/>
      <c r="CT87" s="57"/>
      <c r="CU87" s="17"/>
      <c r="CV87" s="17"/>
      <c r="CW87" s="56"/>
      <c r="CX87" s="50"/>
      <c r="CY87" s="50"/>
      <c r="CZ87" s="50"/>
      <c r="DA87" s="50"/>
      <c r="DB87" s="50"/>
      <c r="DC87" s="50"/>
      <c r="DD87" s="264"/>
      <c r="DE87" s="57"/>
      <c r="DF87" s="17"/>
      <c r="DG87" s="17"/>
      <c r="DH87" s="56"/>
      <c r="DI87" s="50"/>
      <c r="DJ87" s="50"/>
      <c r="DK87" s="50"/>
      <c r="DL87" s="50"/>
      <c r="DM87" s="50"/>
      <c r="DN87" s="50"/>
      <c r="DO87" s="264"/>
      <c r="DP87" s="57"/>
      <c r="DQ87" s="17"/>
      <c r="DR87" s="17"/>
      <c r="DS87" s="56"/>
      <c r="DT87" s="50"/>
      <c r="DU87" s="50"/>
      <c r="DV87" s="50"/>
      <c r="DW87" s="50"/>
      <c r="DX87" s="50"/>
      <c r="DY87" s="50"/>
      <c r="DZ87" s="264"/>
      <c r="EA87" s="57"/>
      <c r="EB87" s="17"/>
      <c r="EC87" s="17"/>
      <c r="ED87" s="56"/>
      <c r="EE87" s="50"/>
      <c r="EF87" s="50"/>
      <c r="EG87" s="50"/>
      <c r="EH87" s="50"/>
      <c r="EI87" s="50"/>
      <c r="EJ87" s="50"/>
      <c r="EK87" s="264"/>
      <c r="EL87" s="57"/>
      <c r="EM87" s="17"/>
      <c r="EN87" s="17"/>
      <c r="EO87" s="56"/>
      <c r="EP87" s="50"/>
      <c r="EQ87" s="50"/>
      <c r="ER87" s="50"/>
      <c r="ES87" s="50"/>
      <c r="ET87" s="50"/>
      <c r="EU87" s="50"/>
      <c r="EV87" s="264"/>
      <c r="EW87" s="57"/>
      <c r="EX87" s="17"/>
      <c r="EY87" s="17"/>
      <c r="EZ87" s="56"/>
      <c r="FA87" s="50"/>
      <c r="FB87" s="50"/>
      <c r="FC87" s="50"/>
      <c r="FD87" s="50"/>
      <c r="FE87" s="50"/>
      <c r="FF87" s="50"/>
      <c r="FG87" s="264"/>
      <c r="FH87" s="57"/>
      <c r="FI87" s="17"/>
      <c r="FJ87" s="17"/>
      <c r="FK87" s="56"/>
      <c r="FL87" s="50"/>
      <c r="FM87" s="50"/>
      <c r="FN87" s="50"/>
      <c r="FO87" s="50"/>
      <c r="FP87" s="50"/>
      <c r="FQ87" s="50"/>
      <c r="FR87" s="264"/>
      <c r="FS87" s="57"/>
      <c r="FT87" s="17"/>
      <c r="FU87" s="17"/>
      <c r="FV87" s="56"/>
      <c r="FW87" s="50"/>
      <c r="FX87" s="50"/>
      <c r="FY87" s="50"/>
      <c r="FZ87" s="50"/>
      <c r="GA87" s="50"/>
      <c r="GB87" s="50"/>
      <c r="GC87" s="264"/>
      <c r="GD87" s="57"/>
      <c r="GE87" s="17"/>
      <c r="GF87" s="17"/>
      <c r="GG87" s="56"/>
      <c r="GH87" s="50"/>
      <c r="GI87" s="50"/>
      <c r="GJ87" s="50"/>
      <c r="GK87" s="50"/>
      <c r="GL87" s="50"/>
      <c r="GM87" s="50"/>
      <c r="GN87" s="264"/>
      <c r="GO87" s="57"/>
      <c r="GP87" s="17"/>
      <c r="GQ87" s="17"/>
      <c r="GR87" s="56"/>
      <c r="GS87" s="50"/>
      <c r="GT87" s="50"/>
      <c r="GU87" s="50"/>
      <c r="GV87" s="50"/>
      <c r="GW87" s="50"/>
      <c r="GX87" s="50"/>
      <c r="GY87" s="264"/>
      <c r="GZ87" s="57"/>
      <c r="HA87" s="17"/>
      <c r="HB87" s="17"/>
      <c r="HC87" s="56"/>
      <c r="HD87" s="50"/>
      <c r="HE87" s="50"/>
      <c r="HF87" s="50"/>
      <c r="HG87" s="50"/>
      <c r="HH87" s="50"/>
      <c r="HI87" s="50"/>
      <c r="HJ87" s="264"/>
      <c r="HK87" s="57"/>
      <c r="HL87" s="17"/>
      <c r="HM87" s="17"/>
      <c r="HN87" s="56"/>
      <c r="HO87" s="50"/>
      <c r="HP87" s="50"/>
      <c r="HQ87" s="50"/>
      <c r="HR87" s="50"/>
      <c r="HS87" s="50"/>
      <c r="HT87" s="50"/>
      <c r="HU87" s="264"/>
      <c r="HV87" s="57"/>
      <c r="HW87" s="17"/>
      <c r="HX87" s="17"/>
    </row>
    <row r="88" spans="1:232" x14ac:dyDescent="0.25">
      <c r="A88" s="58"/>
      <c r="B88" s="59"/>
      <c r="C88" s="215"/>
      <c r="D88" s="60"/>
      <c r="E88" s="60"/>
      <c r="F88" s="60"/>
      <c r="G88" s="61"/>
      <c r="I88" s="264"/>
      <c r="J88" s="57"/>
      <c r="K88" s="17"/>
      <c r="L88" s="17"/>
      <c r="M88" s="56"/>
      <c r="N88" s="50"/>
      <c r="O88" s="50"/>
      <c r="P88" s="50"/>
      <c r="Q88" s="50"/>
      <c r="R88" s="50"/>
      <c r="S88" s="50"/>
      <c r="T88" s="264"/>
      <c r="U88" s="57"/>
      <c r="V88" s="17"/>
      <c r="W88" s="17"/>
      <c r="X88" s="56"/>
      <c r="Y88" s="50"/>
      <c r="Z88" s="50"/>
      <c r="AA88" s="50"/>
      <c r="AB88" s="50"/>
      <c r="AC88" s="50"/>
      <c r="AD88" s="50"/>
      <c r="AE88" s="264"/>
      <c r="AF88" s="57"/>
      <c r="AG88" s="17"/>
      <c r="AH88" s="17"/>
      <c r="AI88" s="56"/>
      <c r="AJ88" s="50"/>
      <c r="AK88" s="50"/>
      <c r="AL88" s="50"/>
      <c r="AM88" s="50"/>
      <c r="AN88" s="50"/>
      <c r="AO88" s="50"/>
      <c r="AP88" s="264"/>
      <c r="AQ88" s="57"/>
      <c r="AR88" s="17"/>
      <c r="AS88" s="17"/>
      <c r="AT88" s="56"/>
      <c r="AU88" s="50"/>
      <c r="AV88" s="50"/>
      <c r="AW88" s="50"/>
      <c r="AX88" s="50"/>
      <c r="AY88" s="50"/>
      <c r="AZ88" s="50"/>
      <c r="BA88" s="264"/>
      <c r="BB88" s="57"/>
      <c r="BC88" s="17"/>
      <c r="BD88" s="17"/>
      <c r="BE88" s="56"/>
      <c r="BF88" s="50"/>
      <c r="BG88" s="50"/>
      <c r="BH88" s="50"/>
      <c r="BI88" s="50"/>
      <c r="BJ88" s="50"/>
      <c r="BK88" s="50"/>
      <c r="BL88" s="264"/>
      <c r="BM88" s="57"/>
      <c r="BN88" s="17"/>
      <c r="BO88" s="17"/>
      <c r="BP88" s="56"/>
      <c r="BQ88" s="50"/>
      <c r="BR88" s="50"/>
      <c r="BS88" s="50"/>
      <c r="BT88" s="50"/>
      <c r="BU88" s="50"/>
      <c r="BV88" s="50"/>
      <c r="BW88" s="264"/>
      <c r="BX88" s="57"/>
      <c r="BY88" s="17"/>
      <c r="BZ88" s="17"/>
      <c r="CA88" s="56"/>
      <c r="CB88" s="50"/>
      <c r="CC88" s="50"/>
      <c r="CD88" s="50"/>
      <c r="CE88" s="50"/>
      <c r="CF88" s="50"/>
      <c r="CG88" s="50"/>
      <c r="CH88" s="264"/>
      <c r="CI88" s="57"/>
      <c r="CJ88" s="17"/>
      <c r="CK88" s="17"/>
      <c r="CL88" s="56"/>
      <c r="CM88" s="50"/>
      <c r="CN88" s="50"/>
      <c r="CO88" s="50"/>
      <c r="CP88" s="50"/>
      <c r="CQ88" s="50"/>
      <c r="CR88" s="50"/>
      <c r="CS88" s="264"/>
      <c r="CT88" s="57"/>
      <c r="CU88" s="17"/>
      <c r="CV88" s="17"/>
      <c r="CW88" s="56"/>
      <c r="CX88" s="50"/>
      <c r="CY88" s="50"/>
      <c r="CZ88" s="50"/>
      <c r="DA88" s="50"/>
      <c r="DB88" s="50"/>
      <c r="DC88" s="50"/>
      <c r="DD88" s="264"/>
      <c r="DE88" s="57"/>
      <c r="DF88" s="17"/>
      <c r="DG88" s="17"/>
      <c r="DH88" s="56"/>
      <c r="DI88" s="50"/>
      <c r="DJ88" s="50"/>
      <c r="DK88" s="50"/>
      <c r="DL88" s="50"/>
      <c r="DM88" s="50"/>
      <c r="DN88" s="50"/>
      <c r="DO88" s="264"/>
      <c r="DP88" s="57"/>
      <c r="DQ88" s="17"/>
      <c r="DR88" s="17"/>
      <c r="DS88" s="56"/>
      <c r="DT88" s="50"/>
      <c r="DU88" s="50"/>
      <c r="DV88" s="50"/>
      <c r="DW88" s="50"/>
      <c r="DX88" s="50"/>
      <c r="DY88" s="50"/>
      <c r="DZ88" s="264"/>
      <c r="EA88" s="57"/>
      <c r="EB88" s="17"/>
      <c r="EC88" s="17"/>
      <c r="ED88" s="56"/>
      <c r="EE88" s="50"/>
      <c r="EF88" s="50"/>
      <c r="EG88" s="50"/>
      <c r="EH88" s="50"/>
      <c r="EI88" s="50"/>
      <c r="EJ88" s="50"/>
      <c r="EK88" s="264"/>
      <c r="EL88" s="57"/>
      <c r="EM88" s="17"/>
      <c r="EN88" s="17"/>
      <c r="EO88" s="56"/>
      <c r="EP88" s="50"/>
      <c r="EQ88" s="50"/>
      <c r="ER88" s="50"/>
      <c r="ES88" s="50"/>
      <c r="ET88" s="50"/>
      <c r="EU88" s="50"/>
      <c r="EV88" s="264"/>
      <c r="EW88" s="57"/>
      <c r="EX88" s="17"/>
      <c r="EY88" s="17"/>
      <c r="EZ88" s="56"/>
      <c r="FA88" s="50"/>
      <c r="FB88" s="50"/>
      <c r="FC88" s="50"/>
      <c r="FD88" s="50"/>
      <c r="FE88" s="50"/>
      <c r="FF88" s="50"/>
      <c r="FG88" s="264"/>
      <c r="FH88" s="57"/>
      <c r="FI88" s="17"/>
      <c r="FJ88" s="17"/>
      <c r="FK88" s="56"/>
      <c r="FL88" s="50"/>
      <c r="FM88" s="50"/>
      <c r="FN88" s="50"/>
      <c r="FO88" s="50"/>
      <c r="FP88" s="50"/>
      <c r="FQ88" s="50"/>
      <c r="FR88" s="264"/>
      <c r="FS88" s="57"/>
      <c r="FT88" s="17"/>
      <c r="FU88" s="17"/>
      <c r="FV88" s="56"/>
      <c r="FW88" s="50"/>
      <c r="FX88" s="50"/>
      <c r="FY88" s="50"/>
      <c r="FZ88" s="50"/>
      <c r="GA88" s="50"/>
      <c r="GB88" s="50"/>
      <c r="GC88" s="264"/>
      <c r="GD88" s="57"/>
      <c r="GE88" s="17"/>
      <c r="GF88" s="17"/>
      <c r="GG88" s="56"/>
      <c r="GH88" s="50"/>
      <c r="GI88" s="50"/>
      <c r="GJ88" s="50"/>
      <c r="GK88" s="50"/>
      <c r="GL88" s="50"/>
      <c r="GM88" s="50"/>
      <c r="GN88" s="264"/>
      <c r="GO88" s="57"/>
      <c r="GP88" s="17"/>
      <c r="GQ88" s="17"/>
      <c r="GR88" s="56"/>
      <c r="GS88" s="50"/>
      <c r="GT88" s="50"/>
      <c r="GU88" s="50"/>
      <c r="GV88" s="50"/>
      <c r="GW88" s="50"/>
      <c r="GX88" s="50"/>
      <c r="GY88" s="264"/>
      <c r="GZ88" s="57"/>
      <c r="HA88" s="17"/>
      <c r="HB88" s="17"/>
      <c r="HC88" s="56"/>
      <c r="HD88" s="50"/>
      <c r="HE88" s="50"/>
      <c r="HF88" s="50"/>
      <c r="HG88" s="50"/>
      <c r="HH88" s="50"/>
      <c r="HI88" s="50"/>
      <c r="HJ88" s="264"/>
      <c r="HK88" s="57"/>
      <c r="HL88" s="17"/>
      <c r="HM88" s="17"/>
      <c r="HN88" s="56"/>
      <c r="HO88" s="50"/>
      <c r="HP88" s="50"/>
      <c r="HQ88" s="50"/>
      <c r="HR88" s="50"/>
      <c r="HS88" s="50"/>
      <c r="HT88" s="50"/>
      <c r="HU88" s="264"/>
      <c r="HV88" s="57"/>
      <c r="HW88" s="17"/>
      <c r="HX88" s="17"/>
    </row>
    <row r="89" spans="1:232" x14ac:dyDescent="0.25">
      <c r="A89" s="58"/>
      <c r="B89" s="59"/>
      <c r="C89" s="215"/>
      <c r="D89" s="60"/>
      <c r="E89" s="60"/>
      <c r="F89" s="60"/>
      <c r="G89" s="61"/>
      <c r="I89" s="264"/>
      <c r="J89" s="57"/>
      <c r="K89" s="17"/>
      <c r="L89" s="17"/>
      <c r="M89" s="56"/>
      <c r="N89" s="50"/>
      <c r="O89" s="50"/>
      <c r="P89" s="50"/>
      <c r="Q89" s="50"/>
      <c r="R89" s="50"/>
      <c r="S89" s="50"/>
      <c r="T89" s="264"/>
      <c r="U89" s="57"/>
      <c r="V89" s="17"/>
      <c r="W89" s="17"/>
      <c r="X89" s="56"/>
      <c r="Y89" s="50"/>
      <c r="Z89" s="50"/>
      <c r="AA89" s="50"/>
      <c r="AB89" s="50"/>
      <c r="AC89" s="50"/>
      <c r="AD89" s="50"/>
      <c r="AE89" s="264"/>
      <c r="AF89" s="57"/>
      <c r="AG89" s="17"/>
      <c r="AH89" s="17"/>
      <c r="AI89" s="56"/>
      <c r="AJ89" s="50"/>
      <c r="AK89" s="50"/>
      <c r="AL89" s="50"/>
      <c r="AM89" s="50"/>
      <c r="AN89" s="50"/>
      <c r="AO89" s="50"/>
      <c r="AP89" s="264"/>
      <c r="AQ89" s="57"/>
      <c r="AR89" s="17"/>
      <c r="AS89" s="17"/>
      <c r="AT89" s="56"/>
      <c r="AU89" s="50"/>
      <c r="AV89" s="50"/>
      <c r="AW89" s="50"/>
      <c r="AX89" s="50"/>
      <c r="AY89" s="50"/>
      <c r="AZ89" s="50"/>
      <c r="BA89" s="264"/>
      <c r="BB89" s="57"/>
      <c r="BC89" s="17"/>
      <c r="BD89" s="17"/>
      <c r="BE89" s="56"/>
      <c r="BF89" s="50"/>
      <c r="BG89" s="50"/>
      <c r="BH89" s="50"/>
      <c r="BI89" s="50"/>
      <c r="BJ89" s="50"/>
      <c r="BK89" s="50"/>
      <c r="BL89" s="264"/>
      <c r="BM89" s="57"/>
      <c r="BN89" s="17"/>
      <c r="BO89" s="17"/>
      <c r="BP89" s="56"/>
      <c r="BQ89" s="50"/>
      <c r="BR89" s="50"/>
      <c r="BS89" s="50"/>
      <c r="BT89" s="50"/>
      <c r="BU89" s="50"/>
      <c r="BV89" s="50"/>
      <c r="BW89" s="264"/>
      <c r="BX89" s="57"/>
      <c r="BY89" s="17"/>
      <c r="BZ89" s="17"/>
      <c r="CA89" s="56"/>
      <c r="CB89" s="50"/>
      <c r="CC89" s="50"/>
      <c r="CD89" s="50"/>
      <c r="CE89" s="50"/>
      <c r="CF89" s="50"/>
      <c r="CG89" s="50"/>
      <c r="CH89" s="264"/>
      <c r="CI89" s="57"/>
      <c r="CJ89" s="17"/>
      <c r="CK89" s="17"/>
      <c r="CL89" s="56"/>
      <c r="CM89" s="50"/>
      <c r="CN89" s="50"/>
      <c r="CO89" s="50"/>
      <c r="CP89" s="50"/>
      <c r="CQ89" s="50"/>
      <c r="CR89" s="50"/>
      <c r="CS89" s="264"/>
      <c r="CT89" s="57"/>
      <c r="CU89" s="17"/>
      <c r="CV89" s="17"/>
      <c r="CW89" s="56"/>
      <c r="CX89" s="50"/>
      <c r="CY89" s="50"/>
      <c r="CZ89" s="50"/>
      <c r="DA89" s="50"/>
      <c r="DB89" s="50"/>
      <c r="DC89" s="50"/>
      <c r="DD89" s="264"/>
      <c r="DE89" s="57"/>
      <c r="DF89" s="17"/>
      <c r="DG89" s="17"/>
      <c r="DH89" s="56"/>
      <c r="DI89" s="50"/>
      <c r="DJ89" s="50"/>
      <c r="DK89" s="50"/>
      <c r="DL89" s="50"/>
      <c r="DM89" s="50"/>
      <c r="DN89" s="50"/>
      <c r="DO89" s="264"/>
      <c r="DP89" s="57"/>
      <c r="DQ89" s="17"/>
      <c r="DR89" s="17"/>
      <c r="DS89" s="56"/>
      <c r="DT89" s="50"/>
      <c r="DU89" s="50"/>
      <c r="DV89" s="50"/>
      <c r="DW89" s="50"/>
      <c r="DX89" s="50"/>
      <c r="DY89" s="50"/>
      <c r="DZ89" s="264"/>
      <c r="EA89" s="57"/>
      <c r="EB89" s="17"/>
      <c r="EC89" s="17"/>
      <c r="ED89" s="56"/>
      <c r="EE89" s="50"/>
      <c r="EF89" s="50"/>
      <c r="EG89" s="50"/>
      <c r="EH89" s="50"/>
      <c r="EI89" s="50"/>
      <c r="EJ89" s="50"/>
      <c r="EK89" s="264"/>
      <c r="EL89" s="57"/>
      <c r="EM89" s="17"/>
      <c r="EN89" s="17"/>
      <c r="EO89" s="56"/>
      <c r="EP89" s="50"/>
      <c r="EQ89" s="50"/>
      <c r="ER89" s="50"/>
      <c r="ES89" s="50"/>
      <c r="ET89" s="50"/>
      <c r="EU89" s="50"/>
      <c r="EV89" s="264"/>
      <c r="EW89" s="57"/>
      <c r="EX89" s="17"/>
      <c r="EY89" s="17"/>
      <c r="EZ89" s="56"/>
      <c r="FA89" s="50"/>
      <c r="FB89" s="50"/>
      <c r="FC89" s="50"/>
      <c r="FD89" s="50"/>
      <c r="FE89" s="50"/>
      <c r="FF89" s="50"/>
      <c r="FG89" s="264"/>
      <c r="FH89" s="57"/>
      <c r="FI89" s="17"/>
      <c r="FJ89" s="17"/>
      <c r="FK89" s="56"/>
      <c r="FL89" s="50"/>
      <c r="FM89" s="50"/>
      <c r="FN89" s="50"/>
      <c r="FO89" s="50"/>
      <c r="FP89" s="50"/>
      <c r="FQ89" s="50"/>
      <c r="FR89" s="264"/>
      <c r="FS89" s="57"/>
      <c r="FT89" s="17"/>
      <c r="FU89" s="17"/>
      <c r="FV89" s="56"/>
      <c r="FW89" s="50"/>
      <c r="FX89" s="50"/>
      <c r="FY89" s="50"/>
      <c r="FZ89" s="50"/>
      <c r="GA89" s="50"/>
      <c r="GB89" s="50"/>
      <c r="GC89" s="264"/>
      <c r="GD89" s="57"/>
      <c r="GE89" s="17"/>
      <c r="GF89" s="17"/>
      <c r="GG89" s="56"/>
      <c r="GH89" s="50"/>
      <c r="GI89" s="50"/>
      <c r="GJ89" s="50"/>
      <c r="GK89" s="50"/>
      <c r="GL89" s="50"/>
      <c r="GM89" s="50"/>
      <c r="GN89" s="264"/>
      <c r="GO89" s="57"/>
      <c r="GP89" s="17"/>
      <c r="GQ89" s="17"/>
      <c r="GR89" s="56"/>
      <c r="GS89" s="50"/>
      <c r="GT89" s="50"/>
      <c r="GU89" s="50"/>
      <c r="GV89" s="50"/>
      <c r="GW89" s="50"/>
      <c r="GX89" s="50"/>
      <c r="GY89" s="264"/>
      <c r="GZ89" s="57"/>
      <c r="HA89" s="17"/>
      <c r="HB89" s="17"/>
      <c r="HC89" s="56"/>
      <c r="HD89" s="50"/>
      <c r="HE89" s="50"/>
      <c r="HF89" s="50"/>
      <c r="HG89" s="50"/>
      <c r="HH89" s="50"/>
      <c r="HI89" s="50"/>
      <c r="HJ89" s="264"/>
      <c r="HK89" s="57"/>
      <c r="HL89" s="17"/>
      <c r="HM89" s="17"/>
      <c r="HN89" s="56"/>
      <c r="HO89" s="50"/>
      <c r="HP89" s="50"/>
      <c r="HQ89" s="50"/>
      <c r="HR89" s="50"/>
      <c r="HS89" s="50"/>
      <c r="HT89" s="50"/>
      <c r="HU89" s="264"/>
      <c r="HV89" s="57"/>
      <c r="HW89" s="17"/>
      <c r="HX89" s="17"/>
    </row>
    <row r="90" spans="1:232" x14ac:dyDescent="0.25">
      <c r="A90" s="58"/>
      <c r="B90" s="59"/>
      <c r="C90" s="215"/>
      <c r="D90" s="60"/>
      <c r="E90" s="60"/>
      <c r="F90" s="60"/>
      <c r="G90" s="61"/>
      <c r="I90" s="264"/>
      <c r="J90" s="57"/>
      <c r="K90" s="17"/>
      <c r="L90" s="17"/>
      <c r="M90" s="56"/>
      <c r="N90" s="50"/>
      <c r="O90" s="50"/>
      <c r="P90" s="50"/>
      <c r="Q90" s="50"/>
      <c r="R90" s="50"/>
      <c r="S90" s="50"/>
      <c r="T90" s="264"/>
      <c r="U90" s="57"/>
      <c r="V90" s="17"/>
      <c r="W90" s="17"/>
      <c r="X90" s="56"/>
      <c r="Y90" s="50"/>
      <c r="Z90" s="50"/>
      <c r="AA90" s="50"/>
      <c r="AB90" s="50"/>
      <c r="AC90" s="50"/>
      <c r="AD90" s="50"/>
      <c r="AE90" s="264"/>
      <c r="AF90" s="57"/>
      <c r="AG90" s="17"/>
      <c r="AH90" s="17"/>
      <c r="AI90" s="56"/>
      <c r="AJ90" s="50"/>
      <c r="AK90" s="50"/>
      <c r="AL90" s="50"/>
      <c r="AM90" s="50"/>
      <c r="AN90" s="50"/>
      <c r="AO90" s="50"/>
      <c r="AP90" s="264"/>
      <c r="AQ90" s="57"/>
      <c r="AR90" s="17"/>
      <c r="AS90" s="17"/>
      <c r="AT90" s="56"/>
      <c r="AU90" s="50"/>
      <c r="AV90" s="50"/>
      <c r="AW90" s="50"/>
      <c r="AX90" s="50"/>
      <c r="AY90" s="50"/>
      <c r="AZ90" s="50"/>
      <c r="BA90" s="264"/>
      <c r="BB90" s="57"/>
      <c r="BC90" s="17"/>
      <c r="BD90" s="17"/>
      <c r="BE90" s="56"/>
      <c r="BF90" s="50"/>
      <c r="BG90" s="50"/>
      <c r="BH90" s="50"/>
      <c r="BI90" s="50"/>
      <c r="BJ90" s="50"/>
      <c r="BK90" s="50"/>
      <c r="BL90" s="264"/>
      <c r="BM90" s="57"/>
      <c r="BN90" s="17"/>
      <c r="BO90" s="17"/>
      <c r="BP90" s="56"/>
      <c r="BQ90" s="50"/>
      <c r="BR90" s="50"/>
      <c r="BS90" s="50"/>
      <c r="BT90" s="50"/>
      <c r="BU90" s="50"/>
      <c r="BV90" s="50"/>
      <c r="BW90" s="264"/>
      <c r="BX90" s="57"/>
      <c r="BY90" s="17"/>
      <c r="BZ90" s="17"/>
      <c r="CA90" s="56"/>
      <c r="CB90" s="50"/>
      <c r="CC90" s="50"/>
      <c r="CD90" s="50"/>
      <c r="CE90" s="50"/>
      <c r="CF90" s="50"/>
      <c r="CG90" s="50"/>
      <c r="CH90" s="264"/>
      <c r="CI90" s="57"/>
      <c r="CJ90" s="17"/>
      <c r="CK90" s="17"/>
      <c r="CL90" s="56"/>
      <c r="CM90" s="50"/>
      <c r="CN90" s="50"/>
      <c r="CO90" s="50"/>
      <c r="CP90" s="50"/>
      <c r="CQ90" s="50"/>
      <c r="CR90" s="50"/>
      <c r="CS90" s="264"/>
      <c r="CT90" s="57"/>
      <c r="CU90" s="17"/>
      <c r="CV90" s="17"/>
      <c r="CW90" s="56"/>
      <c r="CX90" s="50"/>
      <c r="CY90" s="50"/>
      <c r="CZ90" s="50"/>
      <c r="DA90" s="50"/>
      <c r="DB90" s="50"/>
      <c r="DC90" s="50"/>
      <c r="DD90" s="264"/>
      <c r="DE90" s="57"/>
      <c r="DF90" s="17"/>
      <c r="DG90" s="17"/>
      <c r="DH90" s="56"/>
      <c r="DI90" s="50"/>
      <c r="DJ90" s="50"/>
      <c r="DK90" s="50"/>
      <c r="DL90" s="50"/>
      <c r="DM90" s="50"/>
      <c r="DN90" s="50"/>
      <c r="DO90" s="264"/>
      <c r="DP90" s="57"/>
      <c r="DQ90" s="17"/>
      <c r="DR90" s="17"/>
      <c r="DS90" s="56"/>
      <c r="DT90" s="50"/>
      <c r="DU90" s="50"/>
      <c r="DV90" s="50"/>
      <c r="DW90" s="50"/>
      <c r="DX90" s="50"/>
      <c r="DY90" s="50"/>
      <c r="DZ90" s="264"/>
      <c r="EA90" s="57"/>
      <c r="EB90" s="17"/>
      <c r="EC90" s="17"/>
      <c r="ED90" s="56"/>
      <c r="EE90" s="50"/>
      <c r="EF90" s="50"/>
      <c r="EG90" s="50"/>
      <c r="EH90" s="50"/>
      <c r="EI90" s="50"/>
      <c r="EJ90" s="50"/>
      <c r="EK90" s="264"/>
      <c r="EL90" s="57"/>
      <c r="EM90" s="17"/>
      <c r="EN90" s="17"/>
      <c r="EO90" s="56"/>
      <c r="EP90" s="50"/>
      <c r="EQ90" s="50"/>
      <c r="ER90" s="50"/>
      <c r="ES90" s="50"/>
      <c r="ET90" s="50"/>
      <c r="EU90" s="50"/>
      <c r="EV90" s="264"/>
      <c r="EW90" s="57"/>
      <c r="EX90" s="17"/>
      <c r="EY90" s="17"/>
      <c r="EZ90" s="56"/>
      <c r="FA90" s="50"/>
      <c r="FB90" s="50"/>
      <c r="FC90" s="50"/>
      <c r="FD90" s="50"/>
      <c r="FE90" s="50"/>
      <c r="FF90" s="50"/>
      <c r="FG90" s="264"/>
      <c r="FH90" s="57"/>
      <c r="FI90" s="17"/>
      <c r="FJ90" s="17"/>
      <c r="FK90" s="56"/>
      <c r="FL90" s="50"/>
      <c r="FM90" s="50"/>
      <c r="FN90" s="50"/>
      <c r="FO90" s="50"/>
      <c r="FP90" s="50"/>
      <c r="FQ90" s="50"/>
      <c r="FR90" s="264"/>
      <c r="FS90" s="57"/>
      <c r="FT90" s="17"/>
      <c r="FU90" s="17"/>
      <c r="FV90" s="56"/>
      <c r="FW90" s="50"/>
      <c r="FX90" s="50"/>
      <c r="FY90" s="50"/>
      <c r="FZ90" s="50"/>
      <c r="GA90" s="50"/>
      <c r="GB90" s="50"/>
      <c r="GC90" s="264"/>
      <c r="GD90" s="57"/>
      <c r="GE90" s="17"/>
      <c r="GF90" s="17"/>
      <c r="GG90" s="56"/>
      <c r="GH90" s="50"/>
      <c r="GI90" s="50"/>
      <c r="GJ90" s="50"/>
      <c r="GK90" s="50"/>
      <c r="GL90" s="50"/>
      <c r="GM90" s="50"/>
      <c r="GN90" s="264"/>
      <c r="GO90" s="57"/>
      <c r="GP90" s="17"/>
      <c r="GQ90" s="17"/>
      <c r="GR90" s="56"/>
      <c r="GS90" s="50"/>
      <c r="GT90" s="50"/>
      <c r="GU90" s="50"/>
      <c r="GV90" s="50"/>
      <c r="GW90" s="50"/>
      <c r="GX90" s="50"/>
      <c r="GY90" s="264"/>
      <c r="GZ90" s="57"/>
      <c r="HA90" s="17"/>
      <c r="HB90" s="17"/>
      <c r="HC90" s="56"/>
      <c r="HD90" s="50"/>
      <c r="HE90" s="50"/>
      <c r="HF90" s="50"/>
      <c r="HG90" s="50"/>
      <c r="HH90" s="50"/>
      <c r="HI90" s="50"/>
      <c r="HJ90" s="264"/>
      <c r="HK90" s="57"/>
      <c r="HL90" s="17"/>
      <c r="HM90" s="17"/>
      <c r="HN90" s="56"/>
      <c r="HO90" s="50"/>
      <c r="HP90" s="50"/>
      <c r="HQ90" s="50"/>
      <c r="HR90" s="50"/>
      <c r="HS90" s="50"/>
      <c r="HT90" s="50"/>
      <c r="HU90" s="264"/>
      <c r="HV90" s="57"/>
      <c r="HW90" s="17"/>
      <c r="HX90" s="17"/>
    </row>
    <row r="91" spans="1:232" x14ac:dyDescent="0.25">
      <c r="A91" s="58"/>
      <c r="B91" s="59"/>
      <c r="C91" s="215"/>
      <c r="D91" s="60"/>
      <c r="E91" s="60"/>
      <c r="F91" s="60"/>
      <c r="G91" s="61"/>
      <c r="H91" s="50"/>
    </row>
    <row r="92" spans="1:232" x14ac:dyDescent="0.25">
      <c r="A92" s="58"/>
      <c r="B92" s="59"/>
      <c r="C92" s="215"/>
      <c r="D92" s="60"/>
      <c r="E92" s="60"/>
      <c r="F92" s="60"/>
      <c r="G92" s="61"/>
      <c r="H92" s="50"/>
    </row>
    <row r="93" spans="1:232" x14ac:dyDescent="0.25">
      <c r="A93" s="58"/>
      <c r="B93" s="59"/>
      <c r="C93" s="215"/>
      <c r="D93" s="60"/>
      <c r="E93" s="60"/>
      <c r="F93" s="60"/>
      <c r="G93" s="61"/>
      <c r="H93" s="50"/>
    </row>
    <row r="94" spans="1:232" x14ac:dyDescent="0.25">
      <c r="A94" s="58"/>
      <c r="B94" s="59"/>
      <c r="C94" s="215"/>
      <c r="D94" s="60"/>
      <c r="E94" s="60"/>
      <c r="F94" s="60"/>
      <c r="G94" s="61"/>
      <c r="H94" s="50"/>
    </row>
    <row r="95" spans="1:232" x14ac:dyDescent="0.25">
      <c r="A95" s="58"/>
      <c r="B95" s="59"/>
      <c r="C95" s="215"/>
      <c r="D95" s="60"/>
      <c r="E95" s="60"/>
      <c r="F95" s="60"/>
      <c r="G95" s="61"/>
      <c r="H95" s="50"/>
      <c r="I95" s="264"/>
      <c r="J95" s="57"/>
      <c r="K95" s="17"/>
      <c r="L95" s="17"/>
      <c r="M95" s="56"/>
      <c r="N95" s="50"/>
      <c r="O95" s="50"/>
      <c r="P95" s="50"/>
      <c r="Q95" s="50"/>
      <c r="R95" s="50"/>
      <c r="S95" s="50"/>
      <c r="T95" s="264"/>
      <c r="U95" s="57"/>
      <c r="V95" s="17"/>
      <c r="W95" s="17"/>
      <c r="X95" s="56"/>
      <c r="Y95" s="50"/>
      <c r="Z95" s="50"/>
      <c r="AA95" s="50"/>
      <c r="AB95" s="50"/>
      <c r="AC95" s="50"/>
      <c r="AD95" s="50"/>
      <c r="AE95" s="264"/>
      <c r="AF95" s="57"/>
      <c r="AG95" s="17"/>
      <c r="AH95" s="17"/>
      <c r="AI95" s="56"/>
      <c r="AJ95" s="50"/>
      <c r="AK95" s="50"/>
      <c r="AL95" s="50"/>
      <c r="AM95" s="50"/>
      <c r="AN95" s="50"/>
      <c r="AO95" s="50"/>
      <c r="AP95" s="264"/>
      <c r="AQ95" s="57"/>
      <c r="AR95" s="17"/>
      <c r="AS95" s="17"/>
      <c r="AT95" s="56"/>
      <c r="AU95" s="50"/>
      <c r="AV95" s="50"/>
      <c r="AW95" s="50"/>
      <c r="AX95" s="50"/>
      <c r="AY95" s="50"/>
      <c r="AZ95" s="50"/>
      <c r="BA95" s="264"/>
      <c r="BB95" s="57"/>
      <c r="BC95" s="17"/>
      <c r="BD95" s="17"/>
      <c r="BE95" s="56"/>
      <c r="BF95" s="50"/>
      <c r="BG95" s="50"/>
      <c r="BH95" s="50"/>
      <c r="BI95" s="50"/>
      <c r="BJ95" s="50"/>
      <c r="BK95" s="50"/>
      <c r="BL95" s="264"/>
      <c r="BM95" s="57"/>
      <c r="BN95" s="17"/>
      <c r="BO95" s="17"/>
      <c r="BP95" s="56"/>
      <c r="BQ95" s="50"/>
      <c r="BR95" s="50"/>
      <c r="BS95" s="50"/>
      <c r="BT95" s="50"/>
      <c r="BU95" s="50"/>
      <c r="BV95" s="50"/>
      <c r="BW95" s="264"/>
      <c r="BX95" s="57"/>
      <c r="BY95" s="17"/>
      <c r="BZ95" s="17"/>
      <c r="CA95" s="56"/>
      <c r="CB95" s="50"/>
      <c r="CC95" s="50"/>
      <c r="CD95" s="50"/>
      <c r="CE95" s="50"/>
      <c r="CF95" s="50"/>
      <c r="CG95" s="50"/>
      <c r="CH95" s="264"/>
      <c r="CI95" s="57"/>
      <c r="CJ95" s="17"/>
      <c r="CK95" s="17"/>
      <c r="CL95" s="56"/>
      <c r="CM95" s="50"/>
      <c r="CN95" s="50"/>
      <c r="CO95" s="50"/>
      <c r="CP95" s="50"/>
      <c r="CQ95" s="50"/>
      <c r="CR95" s="50"/>
      <c r="CS95" s="264"/>
      <c r="CT95" s="57"/>
      <c r="CU95" s="17"/>
      <c r="CV95" s="17"/>
      <c r="CW95" s="56"/>
      <c r="CX95" s="50"/>
      <c r="CY95" s="50"/>
      <c r="CZ95" s="50"/>
      <c r="DA95" s="50"/>
      <c r="DB95" s="50"/>
      <c r="DC95" s="50"/>
      <c r="DD95" s="264"/>
      <c r="DE95" s="57"/>
      <c r="DF95" s="17"/>
      <c r="DG95" s="17"/>
      <c r="DH95" s="56"/>
      <c r="DI95" s="50"/>
      <c r="DJ95" s="50"/>
      <c r="DK95" s="50"/>
      <c r="DL95" s="50"/>
      <c r="DM95" s="50"/>
      <c r="DN95" s="50"/>
      <c r="DO95" s="264"/>
      <c r="DP95" s="57"/>
      <c r="DQ95" s="17"/>
      <c r="DR95" s="17"/>
      <c r="DS95" s="56"/>
      <c r="DT95" s="50"/>
      <c r="DU95" s="50"/>
      <c r="DV95" s="50"/>
      <c r="DW95" s="50"/>
      <c r="DX95" s="50"/>
      <c r="DY95" s="50"/>
      <c r="DZ95" s="264"/>
      <c r="EA95" s="57"/>
      <c r="EB95" s="17"/>
      <c r="EC95" s="17"/>
      <c r="ED95" s="56"/>
      <c r="EE95" s="50"/>
      <c r="EF95" s="50"/>
      <c r="EG95" s="50"/>
      <c r="EH95" s="50"/>
      <c r="EI95" s="50"/>
      <c r="EJ95" s="50"/>
      <c r="EK95" s="264"/>
      <c r="EL95" s="57"/>
      <c r="EM95" s="17"/>
      <c r="EN95" s="17"/>
      <c r="EO95" s="56"/>
      <c r="EP95" s="50"/>
      <c r="EQ95" s="50"/>
      <c r="ER95" s="50"/>
      <c r="ES95" s="50"/>
      <c r="ET95" s="50"/>
      <c r="EU95" s="50"/>
      <c r="EV95" s="264"/>
      <c r="EW95" s="57"/>
      <c r="EX95" s="17"/>
      <c r="EY95" s="17"/>
      <c r="EZ95" s="56"/>
      <c r="FA95" s="50"/>
      <c r="FB95" s="50"/>
      <c r="FC95" s="50"/>
      <c r="FD95" s="50"/>
      <c r="FE95" s="50"/>
      <c r="FF95" s="50"/>
      <c r="FG95" s="264"/>
      <c r="FH95" s="57"/>
      <c r="FI95" s="17"/>
      <c r="FJ95" s="17"/>
      <c r="FK95" s="56"/>
      <c r="FL95" s="50"/>
      <c r="FM95" s="50"/>
      <c r="FN95" s="50"/>
      <c r="FO95" s="50"/>
      <c r="FP95" s="50"/>
      <c r="FQ95" s="50"/>
      <c r="FR95" s="264"/>
      <c r="FS95" s="57"/>
      <c r="FT95" s="17"/>
      <c r="FU95" s="17"/>
      <c r="FV95" s="56"/>
      <c r="FW95" s="50"/>
      <c r="FX95" s="50"/>
      <c r="FY95" s="50"/>
      <c r="FZ95" s="50"/>
      <c r="GA95" s="50"/>
      <c r="GB95" s="50"/>
      <c r="GC95" s="264"/>
      <c r="GD95" s="57"/>
      <c r="GE95" s="17"/>
      <c r="GF95" s="17"/>
      <c r="GG95" s="56"/>
      <c r="GH95" s="50"/>
      <c r="GI95" s="50"/>
      <c r="GJ95" s="50"/>
      <c r="GK95" s="50"/>
      <c r="GL95" s="50"/>
      <c r="GM95" s="50"/>
      <c r="GN95" s="264"/>
      <c r="GO95" s="57"/>
      <c r="GP95" s="17"/>
      <c r="GQ95" s="17"/>
      <c r="GR95" s="56"/>
      <c r="GS95" s="50"/>
      <c r="GT95" s="50"/>
      <c r="GU95" s="50"/>
      <c r="GV95" s="50"/>
      <c r="GW95" s="50"/>
      <c r="GX95" s="50"/>
      <c r="GY95" s="264"/>
      <c r="GZ95" s="57"/>
      <c r="HA95" s="17"/>
      <c r="HB95" s="17"/>
      <c r="HC95" s="56"/>
      <c r="HD95" s="50"/>
      <c r="HE95" s="50"/>
      <c r="HF95" s="50"/>
      <c r="HG95" s="50"/>
      <c r="HH95" s="50"/>
      <c r="HI95" s="50"/>
      <c r="HJ95" s="264"/>
      <c r="HK95" s="57"/>
      <c r="HL95" s="17"/>
      <c r="HM95" s="17"/>
      <c r="HN95" s="56"/>
      <c r="HO95" s="50"/>
      <c r="HP95" s="50"/>
      <c r="HQ95" s="50"/>
      <c r="HR95" s="50"/>
      <c r="HS95" s="50"/>
      <c r="HT95" s="50"/>
      <c r="HU95" s="264"/>
      <c r="HV95" s="57"/>
      <c r="HW95" s="17"/>
      <c r="HX95" s="17"/>
    </row>
    <row r="96" spans="1:232" x14ac:dyDescent="0.25">
      <c r="A96" s="58"/>
      <c r="B96" s="59"/>
      <c r="C96" s="215"/>
      <c r="D96" s="60"/>
      <c r="E96" s="60"/>
      <c r="F96" s="60"/>
      <c r="G96" s="61"/>
      <c r="H96" s="50"/>
      <c r="I96" s="264"/>
      <c r="J96" s="57"/>
      <c r="K96" s="17"/>
      <c r="L96" s="17"/>
      <c r="M96" s="56"/>
      <c r="N96" s="50"/>
      <c r="O96" s="50"/>
      <c r="P96" s="50"/>
      <c r="Q96" s="50"/>
      <c r="R96" s="50"/>
      <c r="S96" s="50"/>
      <c r="T96" s="264"/>
      <c r="U96" s="57"/>
      <c r="V96" s="17"/>
      <c r="W96" s="17"/>
      <c r="X96" s="56"/>
      <c r="Y96" s="50"/>
      <c r="Z96" s="50"/>
      <c r="AA96" s="50"/>
      <c r="AB96" s="50"/>
      <c r="AC96" s="50"/>
      <c r="AD96" s="50"/>
      <c r="AE96" s="264"/>
      <c r="AF96" s="57"/>
      <c r="AG96" s="17"/>
      <c r="AH96" s="17"/>
      <c r="AI96" s="56"/>
      <c r="AJ96" s="50"/>
      <c r="AK96" s="50"/>
      <c r="AL96" s="50"/>
      <c r="AM96" s="50"/>
      <c r="AN96" s="50"/>
      <c r="AO96" s="50"/>
      <c r="AP96" s="264"/>
      <c r="AQ96" s="57"/>
      <c r="AR96" s="17"/>
      <c r="AS96" s="17"/>
      <c r="AT96" s="56"/>
      <c r="AU96" s="50"/>
      <c r="AV96" s="50"/>
      <c r="AW96" s="50"/>
      <c r="AX96" s="50"/>
      <c r="AY96" s="50"/>
      <c r="AZ96" s="50"/>
      <c r="BA96" s="264"/>
      <c r="BB96" s="57"/>
      <c r="BC96" s="17"/>
      <c r="BD96" s="17"/>
      <c r="BE96" s="56"/>
      <c r="BF96" s="50"/>
      <c r="BG96" s="50"/>
      <c r="BH96" s="50"/>
      <c r="BI96" s="50"/>
      <c r="BJ96" s="50"/>
      <c r="BK96" s="50"/>
      <c r="BL96" s="264"/>
      <c r="BM96" s="57"/>
      <c r="BN96" s="17"/>
      <c r="BO96" s="17"/>
      <c r="BP96" s="56"/>
      <c r="BQ96" s="50"/>
      <c r="BR96" s="50"/>
      <c r="BS96" s="50"/>
      <c r="BT96" s="50"/>
      <c r="BU96" s="50"/>
      <c r="BV96" s="50"/>
      <c r="BW96" s="264"/>
      <c r="BX96" s="57"/>
      <c r="BY96" s="17"/>
      <c r="BZ96" s="17"/>
      <c r="CA96" s="56"/>
      <c r="CB96" s="50"/>
      <c r="CC96" s="50"/>
      <c r="CD96" s="50"/>
      <c r="CE96" s="50"/>
      <c r="CF96" s="50"/>
      <c r="CG96" s="50"/>
      <c r="CH96" s="264"/>
      <c r="CI96" s="57"/>
      <c r="CJ96" s="17"/>
      <c r="CK96" s="17"/>
      <c r="CL96" s="56"/>
      <c r="CM96" s="50"/>
      <c r="CN96" s="50"/>
      <c r="CO96" s="50"/>
      <c r="CP96" s="50"/>
      <c r="CQ96" s="50"/>
      <c r="CR96" s="50"/>
      <c r="CS96" s="264"/>
      <c r="CT96" s="57"/>
      <c r="CU96" s="17"/>
      <c r="CV96" s="17"/>
      <c r="CW96" s="56"/>
      <c r="CX96" s="50"/>
      <c r="CY96" s="50"/>
      <c r="CZ96" s="50"/>
      <c r="DA96" s="50"/>
      <c r="DB96" s="50"/>
      <c r="DC96" s="50"/>
      <c r="DD96" s="264"/>
      <c r="DE96" s="57"/>
      <c r="DF96" s="17"/>
      <c r="DG96" s="17"/>
      <c r="DH96" s="56"/>
      <c r="DI96" s="50"/>
      <c r="DJ96" s="50"/>
      <c r="DK96" s="50"/>
      <c r="DL96" s="50"/>
      <c r="DM96" s="50"/>
      <c r="DN96" s="50"/>
      <c r="DO96" s="264"/>
      <c r="DP96" s="57"/>
      <c r="DQ96" s="17"/>
      <c r="DR96" s="17"/>
      <c r="DS96" s="56"/>
      <c r="DT96" s="50"/>
      <c r="DU96" s="50"/>
      <c r="DV96" s="50"/>
      <c r="DW96" s="50"/>
      <c r="DX96" s="50"/>
      <c r="DY96" s="50"/>
      <c r="DZ96" s="264"/>
      <c r="EA96" s="57"/>
      <c r="EB96" s="17"/>
      <c r="EC96" s="17"/>
      <c r="ED96" s="56"/>
      <c r="EE96" s="50"/>
      <c r="EF96" s="50"/>
      <c r="EG96" s="50"/>
      <c r="EH96" s="50"/>
      <c r="EI96" s="50"/>
      <c r="EJ96" s="50"/>
      <c r="EK96" s="264"/>
      <c r="EL96" s="57"/>
      <c r="EM96" s="17"/>
      <c r="EN96" s="17"/>
      <c r="EO96" s="56"/>
      <c r="EP96" s="50"/>
      <c r="EQ96" s="50"/>
      <c r="ER96" s="50"/>
      <c r="ES96" s="50"/>
      <c r="ET96" s="50"/>
      <c r="EU96" s="50"/>
      <c r="EV96" s="264"/>
      <c r="EW96" s="57"/>
      <c r="EX96" s="17"/>
      <c r="EY96" s="17"/>
      <c r="EZ96" s="56"/>
      <c r="FA96" s="50"/>
      <c r="FB96" s="50"/>
      <c r="FC96" s="50"/>
      <c r="FD96" s="50"/>
      <c r="FE96" s="50"/>
      <c r="FF96" s="50"/>
      <c r="FG96" s="264"/>
      <c r="FH96" s="57"/>
      <c r="FI96" s="17"/>
      <c r="FJ96" s="17"/>
      <c r="FK96" s="56"/>
      <c r="FL96" s="50"/>
      <c r="FM96" s="50"/>
      <c r="FN96" s="50"/>
      <c r="FO96" s="50"/>
      <c r="FP96" s="50"/>
      <c r="FQ96" s="50"/>
      <c r="FR96" s="264"/>
      <c r="FS96" s="57"/>
      <c r="FT96" s="17"/>
      <c r="FU96" s="17"/>
      <c r="FV96" s="56"/>
      <c r="FW96" s="50"/>
      <c r="FX96" s="50"/>
      <c r="FY96" s="50"/>
      <c r="FZ96" s="50"/>
      <c r="GA96" s="50"/>
      <c r="GB96" s="50"/>
      <c r="GC96" s="264"/>
      <c r="GD96" s="57"/>
      <c r="GE96" s="17"/>
      <c r="GF96" s="17"/>
      <c r="GG96" s="56"/>
      <c r="GH96" s="50"/>
      <c r="GI96" s="50"/>
      <c r="GJ96" s="50"/>
      <c r="GK96" s="50"/>
      <c r="GL96" s="50"/>
      <c r="GM96" s="50"/>
      <c r="GN96" s="264"/>
      <c r="GO96" s="57"/>
      <c r="GP96" s="17"/>
      <c r="GQ96" s="17"/>
      <c r="GR96" s="56"/>
      <c r="GS96" s="50"/>
      <c r="GT96" s="50"/>
      <c r="GU96" s="50"/>
      <c r="GV96" s="50"/>
      <c r="GW96" s="50"/>
      <c r="GX96" s="50"/>
      <c r="GY96" s="264"/>
      <c r="GZ96" s="57"/>
      <c r="HA96" s="17"/>
      <c r="HB96" s="17"/>
      <c r="HC96" s="56"/>
      <c r="HD96" s="50"/>
      <c r="HE96" s="50"/>
      <c r="HF96" s="50"/>
      <c r="HG96" s="50"/>
      <c r="HH96" s="50"/>
      <c r="HI96" s="50"/>
      <c r="HJ96" s="264"/>
      <c r="HK96" s="57"/>
      <c r="HL96" s="17"/>
      <c r="HM96" s="17"/>
      <c r="HN96" s="56"/>
      <c r="HO96" s="50"/>
      <c r="HP96" s="50"/>
      <c r="HQ96" s="50"/>
      <c r="HR96" s="50"/>
      <c r="HS96" s="50"/>
      <c r="HT96" s="50"/>
      <c r="HU96" s="264"/>
      <c r="HV96" s="57"/>
      <c r="HW96" s="17"/>
      <c r="HX96" s="17"/>
    </row>
    <row r="97" spans="1:232" x14ac:dyDescent="0.25">
      <c r="A97" s="58"/>
      <c r="B97" s="59"/>
      <c r="C97" s="215"/>
      <c r="D97" s="60"/>
      <c r="E97" s="60"/>
      <c r="F97" s="60"/>
      <c r="G97" s="61"/>
      <c r="H97" s="50"/>
      <c r="I97" s="264"/>
      <c r="J97" s="57"/>
      <c r="K97" s="17"/>
      <c r="L97" s="17"/>
      <c r="M97" s="56"/>
      <c r="N97" s="50"/>
      <c r="O97" s="50"/>
      <c r="P97" s="50"/>
      <c r="Q97" s="50"/>
      <c r="R97" s="50"/>
      <c r="S97" s="50"/>
      <c r="T97" s="264"/>
      <c r="U97" s="57"/>
      <c r="V97" s="17"/>
      <c r="W97" s="17"/>
      <c r="X97" s="56"/>
      <c r="Y97" s="50"/>
      <c r="Z97" s="50"/>
      <c r="AA97" s="50"/>
      <c r="AB97" s="50"/>
      <c r="AC97" s="50"/>
      <c r="AD97" s="50"/>
      <c r="AE97" s="264"/>
      <c r="AF97" s="57"/>
      <c r="AG97" s="17"/>
      <c r="AH97" s="17"/>
      <c r="AI97" s="56"/>
      <c r="AJ97" s="50"/>
      <c r="AK97" s="50"/>
      <c r="AL97" s="50"/>
      <c r="AM97" s="50"/>
      <c r="AN97" s="50"/>
      <c r="AO97" s="50"/>
      <c r="AP97" s="264"/>
      <c r="AQ97" s="57"/>
      <c r="AR97" s="17"/>
      <c r="AS97" s="17"/>
      <c r="AT97" s="56"/>
      <c r="AU97" s="50"/>
      <c r="AV97" s="50"/>
      <c r="AW97" s="50"/>
      <c r="AX97" s="50"/>
      <c r="AY97" s="50"/>
      <c r="AZ97" s="50"/>
      <c r="BA97" s="264"/>
      <c r="BB97" s="57"/>
      <c r="BC97" s="17"/>
      <c r="BD97" s="17"/>
      <c r="BE97" s="56"/>
      <c r="BF97" s="50"/>
      <c r="BG97" s="50"/>
      <c r="BH97" s="50"/>
      <c r="BI97" s="50"/>
      <c r="BJ97" s="50"/>
      <c r="BK97" s="50"/>
      <c r="BL97" s="264"/>
      <c r="BM97" s="57"/>
      <c r="BN97" s="17"/>
      <c r="BO97" s="17"/>
      <c r="BP97" s="56"/>
      <c r="BQ97" s="50"/>
      <c r="BR97" s="50"/>
      <c r="BS97" s="50"/>
      <c r="BT97" s="50"/>
      <c r="BU97" s="50"/>
      <c r="BV97" s="50"/>
      <c r="BW97" s="264"/>
      <c r="BX97" s="57"/>
      <c r="BY97" s="17"/>
      <c r="BZ97" s="17"/>
      <c r="CA97" s="56"/>
      <c r="CB97" s="50"/>
      <c r="CC97" s="50"/>
      <c r="CD97" s="50"/>
      <c r="CE97" s="50"/>
      <c r="CF97" s="50"/>
      <c r="CG97" s="50"/>
      <c r="CH97" s="264"/>
      <c r="CI97" s="57"/>
      <c r="CJ97" s="17"/>
      <c r="CK97" s="17"/>
      <c r="CL97" s="56"/>
      <c r="CM97" s="50"/>
      <c r="CN97" s="50"/>
      <c r="CO97" s="50"/>
      <c r="CP97" s="50"/>
      <c r="CQ97" s="50"/>
      <c r="CR97" s="50"/>
      <c r="CS97" s="264"/>
      <c r="CT97" s="57"/>
      <c r="CU97" s="17"/>
      <c r="CV97" s="17"/>
      <c r="CW97" s="56"/>
      <c r="CX97" s="50"/>
      <c r="CY97" s="50"/>
      <c r="CZ97" s="50"/>
      <c r="DA97" s="50"/>
      <c r="DB97" s="50"/>
      <c r="DC97" s="50"/>
      <c r="DD97" s="264"/>
      <c r="DE97" s="57"/>
      <c r="DF97" s="17"/>
      <c r="DG97" s="17"/>
      <c r="DH97" s="56"/>
      <c r="DI97" s="50"/>
      <c r="DJ97" s="50"/>
      <c r="DK97" s="50"/>
      <c r="DL97" s="50"/>
      <c r="DM97" s="50"/>
      <c r="DN97" s="50"/>
      <c r="DO97" s="264"/>
      <c r="DP97" s="57"/>
      <c r="DQ97" s="17"/>
      <c r="DR97" s="17"/>
      <c r="DS97" s="56"/>
      <c r="DT97" s="50"/>
      <c r="DU97" s="50"/>
      <c r="DV97" s="50"/>
      <c r="DW97" s="50"/>
      <c r="DX97" s="50"/>
      <c r="DY97" s="50"/>
      <c r="DZ97" s="264"/>
      <c r="EA97" s="57"/>
      <c r="EB97" s="17"/>
      <c r="EC97" s="17"/>
      <c r="ED97" s="56"/>
      <c r="EE97" s="50"/>
      <c r="EF97" s="50"/>
      <c r="EG97" s="50"/>
      <c r="EH97" s="50"/>
      <c r="EI97" s="50"/>
      <c r="EJ97" s="50"/>
      <c r="EK97" s="264"/>
      <c r="EL97" s="57"/>
      <c r="EM97" s="17"/>
      <c r="EN97" s="17"/>
      <c r="EO97" s="56"/>
      <c r="EP97" s="50"/>
      <c r="EQ97" s="50"/>
      <c r="ER97" s="50"/>
      <c r="ES97" s="50"/>
      <c r="ET97" s="50"/>
      <c r="EU97" s="50"/>
      <c r="EV97" s="264"/>
      <c r="EW97" s="57"/>
      <c r="EX97" s="17"/>
      <c r="EY97" s="17"/>
      <c r="EZ97" s="56"/>
      <c r="FA97" s="50"/>
      <c r="FB97" s="50"/>
      <c r="FC97" s="50"/>
      <c r="FD97" s="50"/>
      <c r="FE97" s="50"/>
      <c r="FF97" s="50"/>
      <c r="FG97" s="264"/>
      <c r="FH97" s="57"/>
      <c r="FI97" s="17"/>
      <c r="FJ97" s="17"/>
      <c r="FK97" s="56"/>
      <c r="FL97" s="50"/>
      <c r="FM97" s="50"/>
      <c r="FN97" s="50"/>
      <c r="FO97" s="50"/>
      <c r="FP97" s="50"/>
      <c r="FQ97" s="50"/>
      <c r="FR97" s="264"/>
      <c r="FS97" s="57"/>
      <c r="FT97" s="17"/>
      <c r="FU97" s="17"/>
      <c r="FV97" s="56"/>
      <c r="FW97" s="50"/>
      <c r="FX97" s="50"/>
      <c r="FY97" s="50"/>
      <c r="FZ97" s="50"/>
      <c r="GA97" s="50"/>
      <c r="GB97" s="50"/>
      <c r="GC97" s="264"/>
      <c r="GD97" s="57"/>
      <c r="GE97" s="17"/>
      <c r="GF97" s="17"/>
      <c r="GG97" s="56"/>
      <c r="GH97" s="50"/>
      <c r="GI97" s="50"/>
      <c r="GJ97" s="50"/>
      <c r="GK97" s="50"/>
      <c r="GL97" s="50"/>
      <c r="GM97" s="50"/>
      <c r="GN97" s="264"/>
      <c r="GO97" s="57"/>
      <c r="GP97" s="17"/>
      <c r="GQ97" s="17"/>
      <c r="GR97" s="56"/>
      <c r="GS97" s="50"/>
      <c r="GT97" s="50"/>
      <c r="GU97" s="50"/>
      <c r="GV97" s="50"/>
      <c r="GW97" s="50"/>
      <c r="GX97" s="50"/>
      <c r="GY97" s="264"/>
      <c r="GZ97" s="57"/>
      <c r="HA97" s="17"/>
      <c r="HB97" s="17"/>
      <c r="HC97" s="56"/>
      <c r="HD97" s="50"/>
      <c r="HE97" s="50"/>
      <c r="HF97" s="50"/>
      <c r="HG97" s="50"/>
      <c r="HH97" s="50"/>
      <c r="HI97" s="50"/>
      <c r="HJ97" s="264"/>
      <c r="HK97" s="57"/>
      <c r="HL97" s="17"/>
      <c r="HM97" s="17"/>
      <c r="HN97" s="56"/>
      <c r="HO97" s="50"/>
      <c r="HP97" s="50"/>
      <c r="HQ97" s="50"/>
      <c r="HR97" s="50"/>
      <c r="HS97" s="50"/>
      <c r="HT97" s="50"/>
      <c r="HU97" s="264"/>
      <c r="HV97" s="57"/>
      <c r="HW97" s="17"/>
      <c r="HX97" s="17"/>
    </row>
    <row r="98" spans="1:232" x14ac:dyDescent="0.25">
      <c r="A98" s="58"/>
      <c r="B98" s="59"/>
      <c r="C98" s="215"/>
      <c r="D98" s="60"/>
      <c r="E98" s="60"/>
      <c r="F98" s="60"/>
      <c r="G98" s="61"/>
      <c r="H98" s="50"/>
      <c r="I98" s="264"/>
      <c r="J98" s="57"/>
      <c r="K98" s="17"/>
      <c r="L98" s="17"/>
      <c r="M98" s="56"/>
      <c r="N98" s="50"/>
      <c r="O98" s="50"/>
      <c r="P98" s="50"/>
      <c r="Q98" s="50"/>
      <c r="R98" s="50"/>
      <c r="S98" s="50"/>
      <c r="T98" s="264"/>
      <c r="U98" s="57"/>
      <c r="V98" s="17"/>
      <c r="W98" s="17"/>
      <c r="X98" s="56"/>
      <c r="Y98" s="50"/>
      <c r="Z98" s="50"/>
      <c r="AA98" s="50"/>
      <c r="AB98" s="50"/>
      <c r="AC98" s="50"/>
      <c r="AD98" s="50"/>
      <c r="AE98" s="264"/>
      <c r="AF98" s="57"/>
      <c r="AG98" s="17"/>
      <c r="AH98" s="17"/>
      <c r="AI98" s="56"/>
      <c r="AJ98" s="50"/>
      <c r="AK98" s="50"/>
      <c r="AL98" s="50"/>
      <c r="AM98" s="50"/>
      <c r="AN98" s="50"/>
      <c r="AO98" s="50"/>
      <c r="AP98" s="264"/>
      <c r="AQ98" s="57"/>
      <c r="AR98" s="17"/>
      <c r="AS98" s="17"/>
      <c r="AT98" s="56"/>
      <c r="AU98" s="50"/>
      <c r="AV98" s="50"/>
      <c r="AW98" s="50"/>
      <c r="AX98" s="50"/>
      <c r="AY98" s="50"/>
      <c r="AZ98" s="50"/>
      <c r="BA98" s="264"/>
      <c r="BB98" s="57"/>
      <c r="BC98" s="17"/>
      <c r="BD98" s="17"/>
      <c r="BE98" s="56"/>
      <c r="BF98" s="50"/>
      <c r="BG98" s="50"/>
      <c r="BH98" s="50"/>
      <c r="BI98" s="50"/>
      <c r="BJ98" s="50"/>
      <c r="BK98" s="50"/>
      <c r="BL98" s="264"/>
      <c r="BM98" s="57"/>
      <c r="BN98" s="17"/>
      <c r="BO98" s="17"/>
      <c r="BP98" s="56"/>
      <c r="BQ98" s="50"/>
      <c r="BR98" s="50"/>
      <c r="BS98" s="50"/>
      <c r="BT98" s="50"/>
      <c r="BU98" s="50"/>
      <c r="BV98" s="50"/>
      <c r="BW98" s="264"/>
      <c r="BX98" s="57"/>
      <c r="BY98" s="17"/>
      <c r="BZ98" s="17"/>
      <c r="CA98" s="56"/>
      <c r="CB98" s="50"/>
      <c r="CC98" s="50"/>
      <c r="CD98" s="50"/>
      <c r="CE98" s="50"/>
      <c r="CF98" s="50"/>
      <c r="CG98" s="50"/>
      <c r="CH98" s="264"/>
      <c r="CI98" s="57"/>
      <c r="CJ98" s="17"/>
      <c r="CK98" s="17"/>
      <c r="CL98" s="56"/>
      <c r="CM98" s="50"/>
      <c r="CN98" s="50"/>
      <c r="CO98" s="50"/>
      <c r="CP98" s="50"/>
      <c r="CQ98" s="50"/>
      <c r="CR98" s="50"/>
      <c r="CS98" s="264"/>
      <c r="CT98" s="57"/>
      <c r="CU98" s="17"/>
      <c r="CV98" s="17"/>
      <c r="CW98" s="56"/>
      <c r="CX98" s="50"/>
      <c r="CY98" s="50"/>
      <c r="CZ98" s="50"/>
      <c r="DA98" s="50"/>
      <c r="DB98" s="50"/>
      <c r="DC98" s="50"/>
      <c r="DD98" s="264"/>
      <c r="DE98" s="57"/>
      <c r="DF98" s="17"/>
      <c r="DG98" s="17"/>
      <c r="DH98" s="56"/>
      <c r="DI98" s="50"/>
      <c r="DJ98" s="50"/>
      <c r="DK98" s="50"/>
      <c r="DL98" s="50"/>
      <c r="DM98" s="50"/>
      <c r="DN98" s="50"/>
      <c r="DO98" s="264"/>
      <c r="DP98" s="57"/>
      <c r="DQ98" s="17"/>
      <c r="DR98" s="17"/>
      <c r="DS98" s="56"/>
      <c r="DT98" s="50"/>
      <c r="DU98" s="50"/>
      <c r="DV98" s="50"/>
      <c r="DW98" s="50"/>
      <c r="DX98" s="50"/>
      <c r="DY98" s="50"/>
      <c r="DZ98" s="264"/>
      <c r="EA98" s="57"/>
      <c r="EB98" s="17"/>
      <c r="EC98" s="17"/>
      <c r="ED98" s="56"/>
      <c r="EE98" s="50"/>
      <c r="EF98" s="50"/>
      <c r="EG98" s="50"/>
      <c r="EH98" s="50"/>
      <c r="EI98" s="50"/>
      <c r="EJ98" s="50"/>
      <c r="EK98" s="264"/>
      <c r="EL98" s="57"/>
      <c r="EM98" s="17"/>
      <c r="EN98" s="17"/>
      <c r="EO98" s="56"/>
      <c r="EP98" s="50"/>
      <c r="EQ98" s="50"/>
      <c r="ER98" s="50"/>
      <c r="ES98" s="50"/>
      <c r="ET98" s="50"/>
      <c r="EU98" s="50"/>
      <c r="EV98" s="264"/>
      <c r="EW98" s="57"/>
      <c r="EX98" s="17"/>
      <c r="EY98" s="17"/>
      <c r="EZ98" s="56"/>
      <c r="FA98" s="50"/>
      <c r="FB98" s="50"/>
      <c r="FC98" s="50"/>
      <c r="FD98" s="50"/>
      <c r="FE98" s="50"/>
      <c r="FF98" s="50"/>
      <c r="FG98" s="264"/>
      <c r="FH98" s="57"/>
      <c r="FI98" s="17"/>
      <c r="FJ98" s="17"/>
      <c r="FK98" s="56"/>
      <c r="FL98" s="50"/>
      <c r="FM98" s="50"/>
      <c r="FN98" s="50"/>
      <c r="FO98" s="50"/>
      <c r="FP98" s="50"/>
      <c r="FQ98" s="50"/>
      <c r="FR98" s="264"/>
      <c r="FS98" s="57"/>
      <c r="FT98" s="17"/>
      <c r="FU98" s="17"/>
      <c r="FV98" s="56"/>
      <c r="FW98" s="50"/>
      <c r="FX98" s="50"/>
      <c r="FY98" s="50"/>
      <c r="FZ98" s="50"/>
      <c r="GA98" s="50"/>
      <c r="GB98" s="50"/>
      <c r="GC98" s="264"/>
      <c r="GD98" s="57"/>
      <c r="GE98" s="17"/>
      <c r="GF98" s="17"/>
      <c r="GG98" s="56"/>
      <c r="GH98" s="50"/>
      <c r="GI98" s="50"/>
      <c r="GJ98" s="50"/>
      <c r="GK98" s="50"/>
      <c r="GL98" s="50"/>
      <c r="GM98" s="50"/>
      <c r="GN98" s="264"/>
      <c r="GO98" s="57"/>
      <c r="GP98" s="17"/>
      <c r="GQ98" s="17"/>
      <c r="GR98" s="56"/>
      <c r="GS98" s="50"/>
      <c r="GT98" s="50"/>
      <c r="GU98" s="50"/>
      <c r="GV98" s="50"/>
      <c r="GW98" s="50"/>
      <c r="GX98" s="50"/>
      <c r="GY98" s="264"/>
      <c r="GZ98" s="57"/>
      <c r="HA98" s="17"/>
      <c r="HB98" s="17"/>
      <c r="HC98" s="56"/>
      <c r="HD98" s="50"/>
      <c r="HE98" s="50"/>
      <c r="HF98" s="50"/>
      <c r="HG98" s="50"/>
      <c r="HH98" s="50"/>
      <c r="HI98" s="50"/>
      <c r="HJ98" s="264"/>
      <c r="HK98" s="57"/>
      <c r="HL98" s="17"/>
      <c r="HM98" s="17"/>
      <c r="HN98" s="56"/>
      <c r="HO98" s="50"/>
      <c r="HP98" s="50"/>
      <c r="HQ98" s="50"/>
      <c r="HR98" s="50"/>
      <c r="HS98" s="50"/>
      <c r="HT98" s="50"/>
      <c r="HU98" s="264"/>
      <c r="HV98" s="57"/>
      <c r="HW98" s="17"/>
      <c r="HX98" s="17"/>
    </row>
    <row r="99" spans="1:232" x14ac:dyDescent="0.25">
      <c r="A99" s="58"/>
      <c r="B99" s="59"/>
      <c r="C99" s="217"/>
      <c r="D99" s="62"/>
      <c r="E99" s="62"/>
      <c r="F99" s="62"/>
      <c r="G99" s="61"/>
      <c r="H99" s="50"/>
      <c r="I99" s="264"/>
      <c r="J99" s="57"/>
      <c r="K99" s="17"/>
      <c r="L99" s="17"/>
      <c r="M99" s="56"/>
      <c r="N99" s="50"/>
      <c r="O99" s="50"/>
      <c r="P99" s="50"/>
      <c r="Q99" s="50"/>
      <c r="R99" s="50"/>
      <c r="S99" s="50"/>
      <c r="T99" s="264"/>
      <c r="U99" s="57"/>
      <c r="V99" s="17"/>
      <c r="W99" s="17"/>
      <c r="X99" s="56"/>
      <c r="Y99" s="50"/>
      <c r="Z99" s="50"/>
      <c r="AA99" s="50"/>
      <c r="AB99" s="50"/>
      <c r="AC99" s="50"/>
      <c r="AD99" s="50"/>
      <c r="AE99" s="264"/>
      <c r="AF99" s="57"/>
      <c r="AG99" s="17"/>
      <c r="AH99" s="17"/>
      <c r="AI99" s="56"/>
      <c r="AJ99" s="50"/>
      <c r="AK99" s="50"/>
      <c r="AL99" s="50"/>
      <c r="AM99" s="50"/>
      <c r="AN99" s="50"/>
      <c r="AO99" s="50"/>
      <c r="AP99" s="264"/>
      <c r="AQ99" s="57"/>
      <c r="AR99" s="17"/>
      <c r="AS99" s="17"/>
      <c r="AT99" s="56"/>
      <c r="AU99" s="50"/>
      <c r="AV99" s="50"/>
      <c r="AW99" s="50"/>
      <c r="AX99" s="50"/>
      <c r="AY99" s="50"/>
      <c r="AZ99" s="50"/>
      <c r="BA99" s="264"/>
      <c r="BB99" s="57"/>
      <c r="BC99" s="17"/>
      <c r="BD99" s="17"/>
      <c r="BE99" s="56"/>
      <c r="BF99" s="50"/>
      <c r="BG99" s="50"/>
      <c r="BH99" s="50"/>
      <c r="BI99" s="50"/>
      <c r="BJ99" s="50"/>
      <c r="BK99" s="50"/>
      <c r="BL99" s="264"/>
      <c r="BM99" s="57"/>
      <c r="BN99" s="17"/>
      <c r="BO99" s="17"/>
      <c r="BP99" s="56"/>
      <c r="BQ99" s="50"/>
      <c r="BR99" s="50"/>
      <c r="BS99" s="50"/>
      <c r="BT99" s="50"/>
      <c r="BU99" s="50"/>
      <c r="BV99" s="50"/>
      <c r="BW99" s="264"/>
      <c r="BX99" s="57"/>
      <c r="BY99" s="17"/>
      <c r="BZ99" s="17"/>
      <c r="CA99" s="56"/>
      <c r="CB99" s="50"/>
      <c r="CC99" s="50"/>
      <c r="CD99" s="50"/>
      <c r="CE99" s="50"/>
      <c r="CF99" s="50"/>
      <c r="CG99" s="50"/>
      <c r="CH99" s="264"/>
      <c r="CI99" s="57"/>
      <c r="CJ99" s="17"/>
      <c r="CK99" s="17"/>
      <c r="CL99" s="56"/>
      <c r="CM99" s="50"/>
      <c r="CN99" s="50"/>
      <c r="CO99" s="50"/>
      <c r="CP99" s="50"/>
      <c r="CQ99" s="50"/>
      <c r="CR99" s="50"/>
      <c r="CS99" s="264"/>
      <c r="CT99" s="57"/>
      <c r="CU99" s="17"/>
      <c r="CV99" s="17"/>
      <c r="CW99" s="56"/>
      <c r="CX99" s="50"/>
      <c r="CY99" s="50"/>
      <c r="CZ99" s="50"/>
      <c r="DA99" s="50"/>
      <c r="DB99" s="50"/>
      <c r="DC99" s="50"/>
      <c r="DD99" s="264"/>
      <c r="DE99" s="57"/>
      <c r="DF99" s="17"/>
      <c r="DG99" s="17"/>
      <c r="DH99" s="56"/>
      <c r="DI99" s="50"/>
      <c r="DJ99" s="50"/>
      <c r="DK99" s="50"/>
      <c r="DL99" s="50"/>
      <c r="DM99" s="50"/>
      <c r="DN99" s="50"/>
      <c r="DO99" s="264"/>
      <c r="DP99" s="57"/>
      <c r="DQ99" s="17"/>
      <c r="DR99" s="17"/>
      <c r="DS99" s="56"/>
      <c r="DT99" s="50"/>
      <c r="DU99" s="50"/>
      <c r="DV99" s="50"/>
      <c r="DW99" s="50"/>
      <c r="DX99" s="50"/>
      <c r="DY99" s="50"/>
      <c r="DZ99" s="264"/>
      <c r="EA99" s="57"/>
      <c r="EB99" s="17"/>
      <c r="EC99" s="17"/>
      <c r="ED99" s="56"/>
      <c r="EE99" s="50"/>
      <c r="EF99" s="50"/>
      <c r="EG99" s="50"/>
      <c r="EH99" s="50"/>
      <c r="EI99" s="50"/>
      <c r="EJ99" s="50"/>
      <c r="EK99" s="264"/>
      <c r="EL99" s="57"/>
      <c r="EM99" s="17"/>
      <c r="EN99" s="17"/>
      <c r="EO99" s="56"/>
      <c r="EP99" s="50"/>
      <c r="EQ99" s="50"/>
      <c r="ER99" s="50"/>
      <c r="ES99" s="50"/>
      <c r="ET99" s="50"/>
      <c r="EU99" s="50"/>
      <c r="EV99" s="264"/>
      <c r="EW99" s="57"/>
      <c r="EX99" s="17"/>
      <c r="EY99" s="17"/>
      <c r="EZ99" s="56"/>
      <c r="FA99" s="50"/>
      <c r="FB99" s="50"/>
      <c r="FC99" s="50"/>
      <c r="FD99" s="50"/>
      <c r="FE99" s="50"/>
      <c r="FF99" s="50"/>
      <c r="FG99" s="264"/>
      <c r="FH99" s="57"/>
      <c r="FI99" s="17"/>
      <c r="FJ99" s="17"/>
      <c r="FK99" s="56"/>
      <c r="FL99" s="50"/>
      <c r="FM99" s="50"/>
      <c r="FN99" s="50"/>
      <c r="FO99" s="50"/>
      <c r="FP99" s="50"/>
      <c r="FQ99" s="50"/>
      <c r="FR99" s="264"/>
      <c r="FS99" s="57"/>
      <c r="FT99" s="17"/>
      <c r="FU99" s="17"/>
      <c r="FV99" s="56"/>
      <c r="FW99" s="50"/>
      <c r="FX99" s="50"/>
      <c r="FY99" s="50"/>
      <c r="FZ99" s="50"/>
      <c r="GA99" s="50"/>
      <c r="GB99" s="50"/>
      <c r="GC99" s="264"/>
      <c r="GD99" s="57"/>
      <c r="GE99" s="17"/>
      <c r="GF99" s="17"/>
      <c r="GG99" s="56"/>
      <c r="GH99" s="50"/>
      <c r="GI99" s="50"/>
      <c r="GJ99" s="50"/>
      <c r="GK99" s="50"/>
      <c r="GL99" s="50"/>
      <c r="GM99" s="50"/>
      <c r="GN99" s="264"/>
      <c r="GO99" s="57"/>
      <c r="GP99" s="17"/>
      <c r="GQ99" s="17"/>
      <c r="GR99" s="56"/>
      <c r="GS99" s="50"/>
      <c r="GT99" s="50"/>
      <c r="GU99" s="50"/>
      <c r="GV99" s="50"/>
      <c r="GW99" s="50"/>
      <c r="GX99" s="50"/>
      <c r="GY99" s="264"/>
      <c r="GZ99" s="57"/>
      <c r="HA99" s="17"/>
      <c r="HB99" s="17"/>
      <c r="HC99" s="56"/>
      <c r="HD99" s="50"/>
      <c r="HE99" s="50"/>
      <c r="HF99" s="50"/>
      <c r="HG99" s="50"/>
      <c r="HH99" s="50"/>
      <c r="HI99" s="50"/>
      <c r="HJ99" s="264"/>
      <c r="HK99" s="57"/>
      <c r="HL99" s="17"/>
      <c r="HM99" s="17"/>
      <c r="HN99" s="56"/>
      <c r="HO99" s="50"/>
      <c r="HP99" s="50"/>
      <c r="HQ99" s="50"/>
      <c r="HR99" s="50"/>
      <c r="HS99" s="50"/>
      <c r="HT99" s="50"/>
      <c r="HU99" s="264"/>
      <c r="HV99" s="57"/>
      <c r="HW99" s="17"/>
      <c r="HX99" s="17"/>
    </row>
    <row r="100" spans="1:232" x14ac:dyDescent="0.25">
      <c r="A100" s="63"/>
      <c r="B100" s="64"/>
      <c r="C100" s="65"/>
      <c r="D100" s="66"/>
      <c r="E100" s="66"/>
      <c r="F100" s="66"/>
      <c r="G100" s="67"/>
      <c r="I100" s="264"/>
      <c r="J100" s="57"/>
      <c r="K100" s="17"/>
      <c r="L100" s="17"/>
      <c r="M100" s="56"/>
      <c r="N100" s="50"/>
      <c r="O100" s="50"/>
      <c r="P100" s="50"/>
      <c r="Q100" s="50"/>
      <c r="R100" s="50"/>
      <c r="S100" s="50"/>
      <c r="T100" s="264"/>
      <c r="U100" s="57"/>
      <c r="V100" s="17"/>
      <c r="W100" s="17"/>
      <c r="X100" s="56"/>
      <c r="Y100" s="50"/>
      <c r="Z100" s="50"/>
      <c r="AA100" s="50"/>
      <c r="AB100" s="50"/>
      <c r="AC100" s="50"/>
      <c r="AD100" s="50"/>
      <c r="AE100" s="264"/>
      <c r="AF100" s="57"/>
      <c r="AG100" s="17"/>
      <c r="AH100" s="17"/>
      <c r="AI100" s="56"/>
      <c r="AJ100" s="50"/>
      <c r="AK100" s="50"/>
      <c r="AL100" s="50"/>
      <c r="AM100" s="50"/>
      <c r="AN100" s="50"/>
      <c r="AO100" s="50"/>
      <c r="AP100" s="264"/>
      <c r="AQ100" s="57"/>
      <c r="AR100" s="17"/>
      <c r="AS100" s="17"/>
      <c r="AT100" s="56"/>
      <c r="AU100" s="50"/>
      <c r="AV100" s="50"/>
      <c r="AW100" s="50"/>
      <c r="AX100" s="50"/>
      <c r="AY100" s="50"/>
      <c r="AZ100" s="50"/>
      <c r="BA100" s="264"/>
      <c r="BB100" s="57"/>
      <c r="BC100" s="17"/>
      <c r="BD100" s="17"/>
      <c r="BE100" s="56"/>
      <c r="BF100" s="50"/>
      <c r="BG100" s="50"/>
      <c r="BH100" s="50"/>
      <c r="BI100" s="50"/>
      <c r="BJ100" s="50"/>
      <c r="BK100" s="50"/>
      <c r="BL100" s="264"/>
      <c r="BM100" s="57"/>
      <c r="BN100" s="17"/>
      <c r="BO100" s="17"/>
      <c r="BP100" s="56"/>
      <c r="BQ100" s="50"/>
      <c r="BR100" s="50"/>
      <c r="BS100" s="50"/>
      <c r="BT100" s="50"/>
      <c r="BU100" s="50"/>
      <c r="BV100" s="50"/>
      <c r="BW100" s="264"/>
      <c r="BX100" s="57"/>
      <c r="BY100" s="17"/>
      <c r="BZ100" s="17"/>
      <c r="CA100" s="56"/>
      <c r="CB100" s="50"/>
      <c r="CC100" s="50"/>
      <c r="CD100" s="50"/>
      <c r="CE100" s="50"/>
      <c r="CF100" s="50"/>
      <c r="CG100" s="50"/>
      <c r="CH100" s="264"/>
      <c r="CI100" s="57"/>
      <c r="CJ100" s="17"/>
      <c r="CK100" s="17"/>
      <c r="CL100" s="56"/>
      <c r="CM100" s="50"/>
      <c r="CN100" s="50"/>
      <c r="CO100" s="50"/>
      <c r="CP100" s="50"/>
      <c r="CQ100" s="50"/>
      <c r="CR100" s="50"/>
      <c r="CS100" s="264"/>
      <c r="CT100" s="57"/>
      <c r="CU100" s="17"/>
      <c r="CV100" s="17"/>
      <c r="CW100" s="56"/>
      <c r="CX100" s="50"/>
      <c r="CY100" s="50"/>
      <c r="CZ100" s="50"/>
      <c r="DA100" s="50"/>
      <c r="DB100" s="50"/>
      <c r="DC100" s="50"/>
      <c r="DD100" s="264"/>
      <c r="DE100" s="57"/>
      <c r="DF100" s="17"/>
      <c r="DG100" s="17"/>
      <c r="DH100" s="56"/>
      <c r="DI100" s="50"/>
      <c r="DJ100" s="50"/>
      <c r="DK100" s="50"/>
      <c r="DL100" s="50"/>
      <c r="DM100" s="50"/>
      <c r="DN100" s="50"/>
      <c r="DO100" s="264"/>
      <c r="DP100" s="57"/>
      <c r="DQ100" s="17"/>
      <c r="DR100" s="17"/>
      <c r="DS100" s="56"/>
      <c r="DT100" s="50"/>
      <c r="DU100" s="50"/>
      <c r="DV100" s="50"/>
      <c r="DW100" s="50"/>
      <c r="DX100" s="50"/>
      <c r="DY100" s="50"/>
      <c r="DZ100" s="264"/>
      <c r="EA100" s="57"/>
      <c r="EB100" s="17"/>
      <c r="EC100" s="17"/>
      <c r="ED100" s="56"/>
      <c r="EE100" s="50"/>
      <c r="EF100" s="50"/>
      <c r="EG100" s="50"/>
      <c r="EH100" s="50"/>
      <c r="EI100" s="50"/>
      <c r="EJ100" s="50"/>
      <c r="EK100" s="264"/>
      <c r="EL100" s="57"/>
      <c r="EM100" s="17"/>
      <c r="EN100" s="17"/>
      <c r="EO100" s="56"/>
      <c r="EP100" s="50"/>
      <c r="EQ100" s="50"/>
      <c r="ER100" s="50"/>
      <c r="ES100" s="50"/>
      <c r="ET100" s="50"/>
      <c r="EU100" s="50"/>
      <c r="EV100" s="264"/>
      <c r="EW100" s="57"/>
      <c r="EX100" s="17"/>
      <c r="EY100" s="17"/>
      <c r="EZ100" s="56"/>
      <c r="FA100" s="50"/>
      <c r="FB100" s="50"/>
      <c r="FC100" s="50"/>
      <c r="FD100" s="50"/>
      <c r="FE100" s="50"/>
      <c r="FF100" s="50"/>
      <c r="FG100" s="264"/>
      <c r="FH100" s="57"/>
      <c r="FI100" s="17"/>
      <c r="FJ100" s="17"/>
      <c r="FK100" s="56"/>
      <c r="FL100" s="50"/>
      <c r="FM100" s="50"/>
      <c r="FN100" s="50"/>
      <c r="FO100" s="50"/>
      <c r="FP100" s="50"/>
      <c r="FQ100" s="50"/>
      <c r="FR100" s="264"/>
      <c r="FS100" s="57"/>
      <c r="FT100" s="17"/>
      <c r="FU100" s="17"/>
      <c r="FV100" s="56"/>
      <c r="FW100" s="50"/>
      <c r="FX100" s="50"/>
      <c r="FY100" s="50"/>
      <c r="FZ100" s="50"/>
      <c r="GA100" s="50"/>
      <c r="GB100" s="50"/>
      <c r="GC100" s="264"/>
      <c r="GD100" s="57"/>
      <c r="GE100" s="17"/>
      <c r="GF100" s="17"/>
      <c r="GG100" s="56"/>
      <c r="GH100" s="50"/>
      <c r="GI100" s="50"/>
      <c r="GJ100" s="50"/>
      <c r="GK100" s="50"/>
      <c r="GL100" s="50"/>
      <c r="GM100" s="50"/>
      <c r="GN100" s="264"/>
      <c r="GO100" s="57"/>
      <c r="GP100" s="17"/>
      <c r="GQ100" s="17"/>
      <c r="GR100" s="56"/>
      <c r="GS100" s="50"/>
      <c r="GT100" s="50"/>
      <c r="GU100" s="50"/>
      <c r="GV100" s="50"/>
      <c r="GW100" s="50"/>
      <c r="GX100" s="50"/>
      <c r="GY100" s="264"/>
      <c r="GZ100" s="57"/>
      <c r="HA100" s="17"/>
      <c r="HB100" s="17"/>
      <c r="HC100" s="56"/>
      <c r="HD100" s="50"/>
      <c r="HE100" s="50"/>
      <c r="HF100" s="50"/>
      <c r="HG100" s="50"/>
      <c r="HH100" s="50"/>
      <c r="HI100" s="50"/>
      <c r="HJ100" s="264"/>
      <c r="HK100" s="57"/>
      <c r="HL100" s="17"/>
      <c r="HM100" s="17"/>
      <c r="HN100" s="56"/>
      <c r="HO100" s="50"/>
      <c r="HP100" s="50"/>
      <c r="HQ100" s="50"/>
      <c r="HR100" s="50"/>
      <c r="HS100" s="50"/>
      <c r="HT100" s="50"/>
      <c r="HU100" s="264"/>
      <c r="HV100" s="57"/>
      <c r="HW100" s="17"/>
      <c r="HX100" s="17"/>
    </row>
    <row r="101" spans="1:232" x14ac:dyDescent="0.25">
      <c r="C101" s="17"/>
      <c r="D101" s="17"/>
      <c r="E101" s="57"/>
      <c r="F101" s="57"/>
      <c r="G101" s="17"/>
      <c r="I101" s="264"/>
      <c r="J101" s="57"/>
      <c r="K101" s="17"/>
      <c r="L101" s="17"/>
      <c r="M101" s="56"/>
      <c r="N101" s="50"/>
      <c r="O101" s="50"/>
      <c r="P101" s="50"/>
      <c r="Q101" s="50"/>
      <c r="R101" s="50"/>
      <c r="S101" s="50"/>
      <c r="T101" s="264"/>
      <c r="U101" s="57"/>
      <c r="V101" s="17"/>
      <c r="W101" s="17"/>
      <c r="X101" s="56"/>
      <c r="Y101" s="50"/>
      <c r="Z101" s="50"/>
      <c r="AA101" s="50"/>
      <c r="AB101" s="50"/>
      <c r="AC101" s="50"/>
      <c r="AD101" s="50"/>
      <c r="AE101" s="264"/>
      <c r="AF101" s="57"/>
      <c r="AG101" s="17"/>
      <c r="AH101" s="17"/>
      <c r="AI101" s="56"/>
      <c r="AJ101" s="50"/>
      <c r="AK101" s="50"/>
      <c r="AL101" s="50"/>
      <c r="AM101" s="50"/>
      <c r="AN101" s="50"/>
      <c r="AO101" s="50"/>
      <c r="AP101" s="264"/>
      <c r="AQ101" s="57"/>
      <c r="AR101" s="17"/>
      <c r="AS101" s="17"/>
      <c r="AT101" s="56"/>
      <c r="AU101" s="50"/>
      <c r="AV101" s="50"/>
      <c r="AW101" s="50"/>
      <c r="AX101" s="50"/>
      <c r="AY101" s="50"/>
      <c r="AZ101" s="50"/>
      <c r="BA101" s="264"/>
      <c r="BB101" s="57"/>
      <c r="BC101" s="17"/>
      <c r="BD101" s="17"/>
      <c r="BE101" s="56"/>
      <c r="BF101" s="50"/>
      <c r="BG101" s="50"/>
      <c r="BH101" s="50"/>
      <c r="BI101" s="50"/>
      <c r="BJ101" s="50"/>
      <c r="BK101" s="50"/>
      <c r="BL101" s="264"/>
      <c r="BM101" s="57"/>
      <c r="BN101" s="17"/>
      <c r="BO101" s="17"/>
      <c r="BP101" s="56"/>
      <c r="BQ101" s="50"/>
      <c r="BR101" s="50"/>
      <c r="BS101" s="50"/>
      <c r="BT101" s="50"/>
      <c r="BU101" s="50"/>
      <c r="BV101" s="50"/>
      <c r="BW101" s="264"/>
      <c r="BX101" s="57"/>
      <c r="BY101" s="17"/>
      <c r="BZ101" s="17"/>
      <c r="CA101" s="56"/>
      <c r="CB101" s="50"/>
      <c r="CC101" s="50"/>
      <c r="CD101" s="50"/>
      <c r="CE101" s="50"/>
      <c r="CF101" s="50"/>
      <c r="CG101" s="50"/>
      <c r="CH101" s="264"/>
      <c r="CI101" s="57"/>
      <c r="CJ101" s="17"/>
      <c r="CK101" s="17"/>
      <c r="CL101" s="56"/>
      <c r="CM101" s="50"/>
      <c r="CN101" s="50"/>
      <c r="CO101" s="50"/>
      <c r="CP101" s="50"/>
      <c r="CQ101" s="50"/>
      <c r="CR101" s="50"/>
      <c r="CS101" s="264"/>
      <c r="CT101" s="57"/>
      <c r="CU101" s="17"/>
      <c r="CV101" s="17"/>
      <c r="CW101" s="56"/>
      <c r="CX101" s="50"/>
      <c r="CY101" s="50"/>
      <c r="CZ101" s="50"/>
      <c r="DA101" s="50"/>
      <c r="DB101" s="50"/>
      <c r="DC101" s="50"/>
      <c r="DD101" s="264"/>
      <c r="DE101" s="57"/>
      <c r="DF101" s="17"/>
      <c r="DG101" s="17"/>
      <c r="DH101" s="56"/>
      <c r="DI101" s="50"/>
      <c r="DJ101" s="50"/>
      <c r="DK101" s="50"/>
      <c r="DL101" s="50"/>
      <c r="DM101" s="50"/>
      <c r="DN101" s="50"/>
      <c r="DO101" s="264"/>
      <c r="DP101" s="57"/>
      <c r="DQ101" s="17"/>
      <c r="DR101" s="17"/>
      <c r="DS101" s="56"/>
      <c r="DT101" s="50"/>
      <c r="DU101" s="50"/>
      <c r="DV101" s="50"/>
      <c r="DW101" s="50"/>
      <c r="DX101" s="50"/>
      <c r="DY101" s="50"/>
      <c r="DZ101" s="264"/>
      <c r="EA101" s="57"/>
      <c r="EB101" s="17"/>
      <c r="EC101" s="17"/>
      <c r="ED101" s="56"/>
      <c r="EE101" s="50"/>
      <c r="EF101" s="50"/>
      <c r="EG101" s="50"/>
      <c r="EH101" s="50"/>
      <c r="EI101" s="50"/>
      <c r="EJ101" s="50"/>
      <c r="EK101" s="264"/>
      <c r="EL101" s="57"/>
      <c r="EM101" s="17"/>
      <c r="EN101" s="17"/>
      <c r="EO101" s="56"/>
      <c r="EP101" s="50"/>
      <c r="EQ101" s="50"/>
      <c r="ER101" s="50"/>
      <c r="ES101" s="50"/>
      <c r="ET101" s="50"/>
      <c r="EU101" s="50"/>
      <c r="EV101" s="264"/>
      <c r="EW101" s="57"/>
      <c r="EX101" s="17"/>
      <c r="EY101" s="17"/>
      <c r="EZ101" s="56"/>
      <c r="FA101" s="50"/>
      <c r="FB101" s="50"/>
      <c r="FC101" s="50"/>
      <c r="FD101" s="50"/>
      <c r="FE101" s="50"/>
      <c r="FF101" s="50"/>
      <c r="FG101" s="264"/>
      <c r="FH101" s="57"/>
      <c r="FI101" s="17"/>
      <c r="FJ101" s="17"/>
      <c r="FK101" s="56"/>
      <c r="FL101" s="50"/>
      <c r="FM101" s="50"/>
      <c r="FN101" s="50"/>
      <c r="FO101" s="50"/>
      <c r="FP101" s="50"/>
      <c r="FQ101" s="50"/>
      <c r="FR101" s="264"/>
      <c r="FS101" s="57"/>
      <c r="FT101" s="17"/>
      <c r="FU101" s="17"/>
      <c r="FV101" s="56"/>
      <c r="FW101" s="50"/>
      <c r="FX101" s="50"/>
      <c r="FY101" s="50"/>
      <c r="FZ101" s="50"/>
      <c r="GA101" s="50"/>
      <c r="GB101" s="50"/>
      <c r="GC101" s="264"/>
      <c r="GD101" s="57"/>
      <c r="GE101" s="17"/>
      <c r="GF101" s="17"/>
      <c r="GG101" s="56"/>
      <c r="GH101" s="50"/>
      <c r="GI101" s="50"/>
      <c r="GJ101" s="50"/>
      <c r="GK101" s="50"/>
      <c r="GL101" s="50"/>
      <c r="GM101" s="50"/>
      <c r="GN101" s="264"/>
      <c r="GO101" s="57"/>
      <c r="GP101" s="17"/>
      <c r="GQ101" s="17"/>
      <c r="GR101" s="56"/>
      <c r="GS101" s="50"/>
      <c r="GT101" s="50"/>
      <c r="GU101" s="50"/>
      <c r="GV101" s="50"/>
      <c r="GW101" s="50"/>
      <c r="GX101" s="50"/>
      <c r="GY101" s="264"/>
      <c r="GZ101" s="57"/>
      <c r="HA101" s="17"/>
      <c r="HB101" s="17"/>
      <c r="HC101" s="56"/>
      <c r="HD101" s="50"/>
      <c r="HE101" s="50"/>
      <c r="HF101" s="50"/>
      <c r="HG101" s="50"/>
      <c r="HH101" s="50"/>
      <c r="HI101" s="50"/>
      <c r="HJ101" s="264"/>
      <c r="HK101" s="57"/>
      <c r="HL101" s="17"/>
      <c r="HM101" s="17"/>
      <c r="HN101" s="56"/>
      <c r="HO101" s="50"/>
      <c r="HP101" s="50"/>
      <c r="HQ101" s="50"/>
      <c r="HR101" s="50"/>
      <c r="HS101" s="50"/>
      <c r="HT101" s="50"/>
      <c r="HU101" s="264"/>
      <c r="HV101" s="57"/>
      <c r="HW101" s="17"/>
      <c r="HX101" s="17"/>
    </row>
    <row r="102" spans="1:232" x14ac:dyDescent="0.25">
      <c r="I102" s="264"/>
      <c r="J102" s="57"/>
      <c r="K102" s="17"/>
      <c r="L102" s="17"/>
      <c r="M102" s="56"/>
      <c r="N102" s="50"/>
      <c r="O102" s="50"/>
      <c r="P102" s="50"/>
      <c r="Q102" s="50"/>
      <c r="R102" s="50"/>
      <c r="S102" s="50"/>
      <c r="T102" s="264"/>
      <c r="U102" s="57"/>
      <c r="V102" s="17"/>
      <c r="W102" s="17"/>
      <c r="X102" s="56"/>
      <c r="Y102" s="50"/>
      <c r="Z102" s="50"/>
      <c r="AA102" s="50"/>
      <c r="AB102" s="50"/>
      <c r="AC102" s="50"/>
      <c r="AD102" s="50"/>
      <c r="AE102" s="264"/>
      <c r="AF102" s="57"/>
      <c r="AG102" s="17"/>
      <c r="AH102" s="17"/>
      <c r="AI102" s="56"/>
      <c r="AJ102" s="50"/>
      <c r="AK102" s="50"/>
      <c r="AL102" s="50"/>
      <c r="AM102" s="50"/>
      <c r="AN102" s="50"/>
      <c r="AO102" s="50"/>
      <c r="AP102" s="264"/>
      <c r="AQ102" s="57"/>
      <c r="AR102" s="17"/>
      <c r="AS102" s="17"/>
      <c r="AT102" s="56"/>
      <c r="AU102" s="50"/>
      <c r="AV102" s="50"/>
      <c r="AW102" s="50"/>
      <c r="AX102" s="50"/>
      <c r="AY102" s="50"/>
      <c r="AZ102" s="50"/>
      <c r="BA102" s="264"/>
      <c r="BB102" s="57"/>
      <c r="BC102" s="17"/>
      <c r="BD102" s="17"/>
      <c r="BE102" s="56"/>
      <c r="BF102" s="50"/>
      <c r="BG102" s="50"/>
      <c r="BH102" s="50"/>
      <c r="BI102" s="50"/>
      <c r="BJ102" s="50"/>
      <c r="BK102" s="50"/>
      <c r="BL102" s="264"/>
      <c r="BM102" s="57"/>
      <c r="BN102" s="17"/>
      <c r="BO102" s="17"/>
      <c r="BP102" s="56"/>
      <c r="BQ102" s="50"/>
      <c r="BR102" s="50"/>
      <c r="BS102" s="50"/>
      <c r="BT102" s="50"/>
      <c r="BU102" s="50"/>
      <c r="BV102" s="50"/>
      <c r="BW102" s="264"/>
      <c r="BX102" s="57"/>
      <c r="BY102" s="17"/>
      <c r="BZ102" s="17"/>
      <c r="CA102" s="56"/>
      <c r="CB102" s="50"/>
      <c r="CC102" s="50"/>
      <c r="CD102" s="50"/>
      <c r="CE102" s="50"/>
      <c r="CF102" s="50"/>
      <c r="CG102" s="50"/>
      <c r="CH102" s="264"/>
      <c r="CI102" s="57"/>
      <c r="CJ102" s="17"/>
      <c r="CK102" s="17"/>
      <c r="CL102" s="56"/>
      <c r="CM102" s="50"/>
      <c r="CN102" s="50"/>
      <c r="CO102" s="50"/>
      <c r="CP102" s="50"/>
      <c r="CQ102" s="50"/>
      <c r="CR102" s="50"/>
      <c r="CS102" s="264"/>
      <c r="CT102" s="57"/>
      <c r="CU102" s="17"/>
      <c r="CV102" s="17"/>
      <c r="CW102" s="56"/>
      <c r="CX102" s="50"/>
      <c r="CY102" s="50"/>
      <c r="CZ102" s="50"/>
      <c r="DA102" s="50"/>
      <c r="DB102" s="50"/>
      <c r="DC102" s="50"/>
      <c r="DD102" s="264"/>
      <c r="DE102" s="57"/>
      <c r="DF102" s="17"/>
      <c r="DG102" s="17"/>
      <c r="DH102" s="56"/>
      <c r="DI102" s="50"/>
      <c r="DJ102" s="50"/>
      <c r="DK102" s="50"/>
      <c r="DL102" s="50"/>
      <c r="DM102" s="50"/>
      <c r="DN102" s="50"/>
      <c r="DO102" s="264"/>
      <c r="DP102" s="57"/>
      <c r="DQ102" s="17"/>
      <c r="DR102" s="17"/>
      <c r="DS102" s="56"/>
      <c r="DT102" s="50"/>
      <c r="DU102" s="50"/>
      <c r="DV102" s="50"/>
      <c r="DW102" s="50"/>
      <c r="DX102" s="50"/>
      <c r="DY102" s="50"/>
      <c r="DZ102" s="264"/>
      <c r="EA102" s="57"/>
      <c r="EB102" s="17"/>
      <c r="EC102" s="17"/>
      <c r="ED102" s="56"/>
      <c r="EE102" s="50"/>
      <c r="EF102" s="50"/>
      <c r="EG102" s="50"/>
      <c r="EH102" s="50"/>
      <c r="EI102" s="50"/>
      <c r="EJ102" s="50"/>
      <c r="EK102" s="264"/>
      <c r="EL102" s="57"/>
      <c r="EM102" s="17"/>
      <c r="EN102" s="17"/>
      <c r="EO102" s="56"/>
      <c r="EP102" s="50"/>
      <c r="EQ102" s="50"/>
      <c r="ER102" s="50"/>
      <c r="ES102" s="50"/>
      <c r="ET102" s="50"/>
      <c r="EU102" s="50"/>
      <c r="EV102" s="264"/>
      <c r="EW102" s="57"/>
      <c r="EX102" s="17"/>
      <c r="EY102" s="17"/>
      <c r="EZ102" s="56"/>
      <c r="FA102" s="50"/>
      <c r="FB102" s="50"/>
      <c r="FC102" s="50"/>
      <c r="FD102" s="50"/>
      <c r="FE102" s="50"/>
      <c r="FF102" s="50"/>
      <c r="FG102" s="264"/>
      <c r="FH102" s="57"/>
      <c r="FI102" s="17"/>
      <c r="FJ102" s="17"/>
      <c r="FK102" s="56"/>
      <c r="FL102" s="50"/>
      <c r="FM102" s="50"/>
      <c r="FN102" s="50"/>
      <c r="FO102" s="50"/>
      <c r="FP102" s="50"/>
      <c r="FQ102" s="50"/>
      <c r="FR102" s="264"/>
      <c r="FS102" s="57"/>
      <c r="FT102" s="17"/>
      <c r="FU102" s="17"/>
      <c r="FV102" s="56"/>
      <c r="FW102" s="50"/>
      <c r="FX102" s="50"/>
      <c r="FY102" s="50"/>
      <c r="FZ102" s="50"/>
      <c r="GA102" s="50"/>
      <c r="GB102" s="50"/>
      <c r="GC102" s="264"/>
      <c r="GD102" s="57"/>
      <c r="GE102" s="17"/>
      <c r="GF102" s="17"/>
      <c r="GG102" s="56"/>
      <c r="GH102" s="50"/>
      <c r="GI102" s="50"/>
      <c r="GJ102" s="50"/>
      <c r="GK102" s="50"/>
      <c r="GL102" s="50"/>
      <c r="GM102" s="50"/>
      <c r="GN102" s="264"/>
      <c r="GO102" s="57"/>
      <c r="GP102" s="17"/>
      <c r="GQ102" s="17"/>
      <c r="GR102" s="56"/>
      <c r="GS102" s="50"/>
      <c r="GT102" s="50"/>
      <c r="GU102" s="50"/>
      <c r="GV102" s="50"/>
      <c r="GW102" s="50"/>
      <c r="GX102" s="50"/>
      <c r="GY102" s="264"/>
      <c r="GZ102" s="57"/>
      <c r="HA102" s="17"/>
      <c r="HB102" s="17"/>
      <c r="HC102" s="56"/>
      <c r="HD102" s="50"/>
      <c r="HE102" s="50"/>
      <c r="HF102" s="50"/>
      <c r="HG102" s="50"/>
      <c r="HH102" s="50"/>
      <c r="HI102" s="50"/>
      <c r="HJ102" s="264"/>
      <c r="HK102" s="57"/>
      <c r="HL102" s="17"/>
      <c r="HM102" s="17"/>
      <c r="HN102" s="56"/>
      <c r="HO102" s="50"/>
      <c r="HP102" s="50"/>
      <c r="HQ102" s="50"/>
      <c r="HR102" s="50"/>
      <c r="HS102" s="50"/>
      <c r="HT102" s="50"/>
      <c r="HU102" s="264"/>
      <c r="HV102" s="57"/>
      <c r="HW102" s="17"/>
      <c r="HX102" s="17"/>
    </row>
    <row r="103" spans="1:232" x14ac:dyDescent="0.25">
      <c r="I103" s="264"/>
      <c r="J103" s="57"/>
      <c r="K103" s="17"/>
      <c r="L103" s="17"/>
      <c r="M103" s="56"/>
      <c r="N103" s="50"/>
      <c r="O103" s="50"/>
      <c r="P103" s="50"/>
      <c r="Q103" s="50"/>
      <c r="R103" s="50"/>
      <c r="S103" s="50"/>
      <c r="T103" s="264"/>
      <c r="U103" s="57"/>
      <c r="V103" s="17"/>
      <c r="W103" s="17"/>
      <c r="X103" s="56"/>
      <c r="Y103" s="50"/>
      <c r="Z103" s="50"/>
      <c r="AA103" s="50"/>
      <c r="AB103" s="50"/>
      <c r="AC103" s="50"/>
      <c r="AD103" s="50"/>
      <c r="AE103" s="264"/>
      <c r="AF103" s="57"/>
      <c r="AG103" s="17"/>
      <c r="AH103" s="17"/>
      <c r="AI103" s="56"/>
      <c r="AJ103" s="50"/>
      <c r="AK103" s="50"/>
      <c r="AL103" s="50"/>
      <c r="AM103" s="50"/>
      <c r="AN103" s="50"/>
      <c r="AO103" s="50"/>
      <c r="AP103" s="264"/>
      <c r="AQ103" s="57"/>
      <c r="AR103" s="17"/>
      <c r="AS103" s="17"/>
      <c r="AT103" s="56"/>
      <c r="AU103" s="50"/>
      <c r="AV103" s="50"/>
      <c r="AW103" s="50"/>
      <c r="AX103" s="50"/>
      <c r="AY103" s="50"/>
      <c r="AZ103" s="50"/>
      <c r="BA103" s="264"/>
      <c r="BB103" s="57"/>
      <c r="BC103" s="17"/>
      <c r="BD103" s="17"/>
      <c r="BE103" s="56"/>
      <c r="BF103" s="50"/>
      <c r="BG103" s="50"/>
      <c r="BH103" s="50"/>
      <c r="BI103" s="50"/>
      <c r="BJ103" s="50"/>
      <c r="BK103" s="50"/>
      <c r="BL103" s="264"/>
      <c r="BM103" s="57"/>
      <c r="BN103" s="17"/>
      <c r="BO103" s="17"/>
      <c r="BP103" s="56"/>
      <c r="BQ103" s="50"/>
      <c r="BR103" s="50"/>
      <c r="BS103" s="50"/>
      <c r="BT103" s="50"/>
      <c r="BU103" s="50"/>
      <c r="BV103" s="50"/>
      <c r="BW103" s="264"/>
      <c r="BX103" s="57"/>
      <c r="BY103" s="17"/>
      <c r="BZ103" s="17"/>
      <c r="CA103" s="56"/>
      <c r="CB103" s="50"/>
      <c r="CC103" s="50"/>
      <c r="CD103" s="50"/>
      <c r="CE103" s="50"/>
      <c r="CF103" s="50"/>
      <c r="CG103" s="50"/>
      <c r="CH103" s="264"/>
      <c r="CI103" s="57"/>
      <c r="CJ103" s="17"/>
      <c r="CK103" s="17"/>
      <c r="CL103" s="56"/>
      <c r="CM103" s="50"/>
      <c r="CN103" s="50"/>
      <c r="CO103" s="50"/>
      <c r="CP103" s="50"/>
      <c r="CQ103" s="50"/>
      <c r="CR103" s="50"/>
      <c r="CS103" s="264"/>
      <c r="CT103" s="57"/>
      <c r="CU103" s="17"/>
      <c r="CV103" s="17"/>
      <c r="CW103" s="56"/>
      <c r="CX103" s="50"/>
      <c r="CY103" s="50"/>
      <c r="CZ103" s="50"/>
      <c r="DA103" s="50"/>
      <c r="DB103" s="50"/>
      <c r="DC103" s="50"/>
      <c r="DD103" s="264"/>
      <c r="DE103" s="57"/>
      <c r="DF103" s="17"/>
      <c r="DG103" s="17"/>
      <c r="DH103" s="56"/>
      <c r="DI103" s="50"/>
      <c r="DJ103" s="50"/>
      <c r="DK103" s="50"/>
      <c r="DL103" s="50"/>
      <c r="DM103" s="50"/>
      <c r="DN103" s="50"/>
      <c r="DO103" s="264"/>
      <c r="DP103" s="57"/>
      <c r="DQ103" s="17"/>
      <c r="DR103" s="17"/>
      <c r="DS103" s="56"/>
      <c r="DT103" s="50"/>
      <c r="DU103" s="50"/>
      <c r="DV103" s="50"/>
      <c r="DW103" s="50"/>
      <c r="DX103" s="50"/>
      <c r="DY103" s="50"/>
      <c r="DZ103" s="264"/>
      <c r="EA103" s="57"/>
      <c r="EB103" s="17"/>
      <c r="EC103" s="17"/>
      <c r="ED103" s="56"/>
      <c r="EE103" s="50"/>
      <c r="EF103" s="50"/>
      <c r="EG103" s="50"/>
      <c r="EH103" s="50"/>
      <c r="EI103" s="50"/>
      <c r="EJ103" s="50"/>
      <c r="EK103" s="264"/>
      <c r="EL103" s="57"/>
      <c r="EM103" s="17"/>
      <c r="EN103" s="17"/>
      <c r="EO103" s="56"/>
      <c r="EP103" s="50"/>
      <c r="EQ103" s="50"/>
      <c r="ER103" s="50"/>
      <c r="ES103" s="50"/>
      <c r="ET103" s="50"/>
      <c r="EU103" s="50"/>
      <c r="EV103" s="264"/>
      <c r="EW103" s="57"/>
      <c r="EX103" s="17"/>
      <c r="EY103" s="17"/>
      <c r="EZ103" s="56"/>
      <c r="FA103" s="50"/>
      <c r="FB103" s="50"/>
      <c r="FC103" s="50"/>
      <c r="FD103" s="50"/>
      <c r="FE103" s="50"/>
      <c r="FF103" s="50"/>
      <c r="FG103" s="264"/>
      <c r="FH103" s="57"/>
      <c r="FI103" s="17"/>
      <c r="FJ103" s="17"/>
      <c r="FK103" s="56"/>
      <c r="FL103" s="50"/>
      <c r="FM103" s="50"/>
      <c r="FN103" s="50"/>
      <c r="FO103" s="50"/>
      <c r="FP103" s="50"/>
      <c r="FQ103" s="50"/>
      <c r="FR103" s="264"/>
      <c r="FS103" s="57"/>
      <c r="FT103" s="17"/>
      <c r="FU103" s="17"/>
      <c r="FV103" s="56"/>
      <c r="FW103" s="50"/>
      <c r="FX103" s="50"/>
      <c r="FY103" s="50"/>
      <c r="FZ103" s="50"/>
      <c r="GA103" s="50"/>
      <c r="GB103" s="50"/>
      <c r="GC103" s="264"/>
      <c r="GD103" s="57"/>
      <c r="GE103" s="17"/>
      <c r="GF103" s="17"/>
      <c r="GG103" s="56"/>
      <c r="GH103" s="50"/>
      <c r="GI103" s="50"/>
      <c r="GJ103" s="50"/>
      <c r="GK103" s="50"/>
      <c r="GL103" s="50"/>
      <c r="GM103" s="50"/>
      <c r="GN103" s="264"/>
      <c r="GO103" s="57"/>
      <c r="GP103" s="17"/>
      <c r="GQ103" s="17"/>
      <c r="GR103" s="56"/>
      <c r="GS103" s="50"/>
      <c r="GT103" s="50"/>
      <c r="GU103" s="50"/>
      <c r="GV103" s="50"/>
      <c r="GW103" s="50"/>
      <c r="GX103" s="50"/>
      <c r="GY103" s="264"/>
      <c r="GZ103" s="57"/>
      <c r="HA103" s="17"/>
      <c r="HB103" s="17"/>
      <c r="HC103" s="56"/>
      <c r="HD103" s="50"/>
      <c r="HE103" s="50"/>
      <c r="HF103" s="50"/>
      <c r="HG103" s="50"/>
      <c r="HH103" s="50"/>
      <c r="HI103" s="50"/>
      <c r="HJ103" s="264"/>
      <c r="HK103" s="57"/>
      <c r="HL103" s="17"/>
      <c r="HM103" s="17"/>
      <c r="HN103" s="56"/>
      <c r="HO103" s="50"/>
      <c r="HP103" s="50"/>
      <c r="HQ103" s="50"/>
      <c r="HR103" s="50"/>
      <c r="HS103" s="50"/>
      <c r="HT103" s="50"/>
      <c r="HU103" s="264"/>
      <c r="HV103" s="57"/>
      <c r="HW103" s="17"/>
      <c r="HX103" s="17"/>
    </row>
    <row r="110" spans="1:232" s="68" customFormat="1" x14ac:dyDescent="0.25">
      <c r="A110" s="32"/>
      <c r="C110" s="32"/>
      <c r="D110" s="70"/>
      <c r="E110" s="69"/>
      <c r="F110" s="69"/>
      <c r="G110" s="70"/>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row>
    <row r="111" spans="1:232" s="68" customFormat="1" x14ac:dyDescent="0.25">
      <c r="A111" s="32"/>
      <c r="C111" s="32"/>
      <c r="D111" s="70"/>
      <c r="E111" s="69"/>
      <c r="F111" s="69"/>
      <c r="G111" s="70"/>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row>
    <row r="112" spans="1:232" s="68" customFormat="1" x14ac:dyDescent="0.25">
      <c r="A112" s="32"/>
      <c r="C112" s="32"/>
      <c r="D112" s="70"/>
      <c r="E112" s="69"/>
      <c r="F112" s="69"/>
      <c r="G112" s="70"/>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row>
    <row r="113" spans="1:232" s="68" customFormat="1" x14ac:dyDescent="0.25">
      <c r="A113" s="32"/>
      <c r="C113" s="32"/>
      <c r="D113" s="70"/>
      <c r="E113" s="69"/>
      <c r="F113" s="69"/>
      <c r="G113" s="70"/>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row>
    <row r="114" spans="1:232" s="68" customFormat="1" x14ac:dyDescent="0.25">
      <c r="A114" s="32"/>
      <c r="C114" s="32"/>
      <c r="D114" s="70"/>
      <c r="E114" s="69"/>
      <c r="F114" s="69"/>
      <c r="G114" s="70"/>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row>
    <row r="115" spans="1:232" s="68" customFormat="1" x14ac:dyDescent="0.25">
      <c r="A115" s="32"/>
      <c r="C115" s="32"/>
      <c r="D115" s="70"/>
      <c r="E115" s="69"/>
      <c r="F115" s="69"/>
      <c r="G115" s="70"/>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row>
    <row r="116" spans="1:232" s="68" customFormat="1" x14ac:dyDescent="0.25">
      <c r="A116" s="32"/>
      <c r="C116" s="32"/>
      <c r="D116" s="70"/>
      <c r="E116" s="69"/>
      <c r="F116" s="69"/>
      <c r="G116" s="70"/>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row>
    <row r="117" spans="1:232" s="68" customFormat="1" x14ac:dyDescent="0.25">
      <c r="A117" s="32"/>
      <c r="C117" s="32"/>
      <c r="D117" s="70"/>
      <c r="E117" s="69"/>
      <c r="F117" s="69"/>
      <c r="G117" s="70"/>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row>
    <row r="118" spans="1:232" s="68" customFormat="1" x14ac:dyDescent="0.25">
      <c r="A118" s="32"/>
      <c r="C118" s="32"/>
      <c r="D118" s="70"/>
      <c r="E118" s="69"/>
      <c r="F118" s="69"/>
      <c r="G118" s="70"/>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row>
    <row r="119" spans="1:232" s="68" customFormat="1" x14ac:dyDescent="0.25">
      <c r="A119" s="32"/>
      <c r="C119" s="32"/>
      <c r="D119" s="70"/>
      <c r="E119" s="69"/>
      <c r="F119" s="69"/>
      <c r="G119" s="70"/>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row>
    <row r="120" spans="1:232" s="68" customFormat="1" x14ac:dyDescent="0.25">
      <c r="A120" s="32"/>
      <c r="C120" s="32"/>
      <c r="D120" s="70"/>
      <c r="E120" s="69"/>
      <c r="F120" s="69"/>
      <c r="G120" s="70"/>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row>
    <row r="121" spans="1:232" s="68" customFormat="1" x14ac:dyDescent="0.25">
      <c r="A121" s="32"/>
      <c r="C121" s="32"/>
      <c r="D121" s="70"/>
      <c r="E121" s="69"/>
      <c r="F121" s="69"/>
      <c r="G121" s="70"/>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row>
    <row r="122" spans="1:232" s="68" customFormat="1" x14ac:dyDescent="0.25">
      <c r="A122" s="32"/>
      <c r="C122" s="32"/>
      <c r="D122" s="70"/>
      <c r="E122" s="69"/>
      <c r="F122" s="69"/>
      <c r="G122" s="70"/>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row>
    <row r="123" spans="1:232" s="68" customFormat="1" x14ac:dyDescent="0.25">
      <c r="A123" s="32"/>
      <c r="C123" s="32"/>
      <c r="D123" s="70"/>
      <c r="E123" s="69"/>
      <c r="F123" s="69"/>
      <c r="G123" s="70"/>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row>
    <row r="124" spans="1:232" s="68" customFormat="1" x14ac:dyDescent="0.25">
      <c r="A124" s="32"/>
      <c r="C124" s="32"/>
      <c r="D124" s="70"/>
      <c r="E124" s="69"/>
      <c r="F124" s="69"/>
      <c r="G124" s="70"/>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row>
    <row r="125" spans="1:232" s="68" customFormat="1" x14ac:dyDescent="0.25">
      <c r="A125" s="32"/>
      <c r="C125" s="32"/>
      <c r="D125" s="70"/>
      <c r="E125" s="69"/>
      <c r="F125" s="69"/>
      <c r="G125" s="70"/>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row>
    <row r="126" spans="1:232" s="69" customFormat="1" x14ac:dyDescent="0.25">
      <c r="A126" s="32"/>
      <c r="B126" s="68"/>
      <c r="C126" s="32"/>
      <c r="D126" s="70"/>
      <c r="G126" s="70"/>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row>
    <row r="127" spans="1:232" s="69" customFormat="1" x14ac:dyDescent="0.25">
      <c r="A127" s="32"/>
      <c r="B127" s="68"/>
      <c r="C127" s="32"/>
      <c r="D127" s="70"/>
      <c r="G127" s="70"/>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row>
    <row r="128" spans="1:232" s="69" customFormat="1" x14ac:dyDescent="0.25">
      <c r="A128" s="32"/>
      <c r="B128" s="68"/>
      <c r="C128" s="32"/>
      <c r="D128" s="70"/>
      <c r="G128" s="70"/>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row>
    <row r="129" spans="1:232" s="69" customFormat="1" x14ac:dyDescent="0.25">
      <c r="A129" s="32"/>
      <c r="B129" s="68"/>
      <c r="C129" s="32"/>
      <c r="D129" s="70"/>
      <c r="G129" s="70"/>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row>
    <row r="130" spans="1:232" s="69" customFormat="1" x14ac:dyDescent="0.25">
      <c r="A130" s="32"/>
      <c r="B130" s="68"/>
      <c r="C130" s="32"/>
      <c r="D130" s="70"/>
      <c r="G130" s="70"/>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row>
    <row r="131" spans="1:232" s="69" customFormat="1" x14ac:dyDescent="0.25">
      <c r="A131" s="32"/>
      <c r="B131" s="68"/>
      <c r="C131" s="32"/>
      <c r="D131" s="70"/>
      <c r="G131" s="70"/>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row>
    <row r="132" spans="1:232" s="69" customFormat="1" x14ac:dyDescent="0.25">
      <c r="A132" s="32"/>
      <c r="B132" s="68"/>
      <c r="C132" s="32"/>
      <c r="D132" s="70"/>
      <c r="G132" s="70"/>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row>
    <row r="133" spans="1:232" s="69" customFormat="1" x14ac:dyDescent="0.25">
      <c r="A133" s="32"/>
      <c r="B133" s="68"/>
      <c r="C133" s="71"/>
      <c r="D133" s="70"/>
      <c r="G133" s="70"/>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row>
  </sheetData>
  <mergeCells count="11">
    <mergeCell ref="B44:C44"/>
    <mergeCell ref="B40:C40"/>
    <mergeCell ref="B41:C41"/>
    <mergeCell ref="B39:C39"/>
    <mergeCell ref="F4:G4"/>
    <mergeCell ref="K11:M11"/>
    <mergeCell ref="A1:H1"/>
    <mergeCell ref="A2:H2"/>
    <mergeCell ref="B42:C42"/>
    <mergeCell ref="B43:C43"/>
    <mergeCell ref="A3:H3"/>
  </mergeCells>
  <pageMargins left="0.25" right="0.25" top="0.75" bottom="0.75" header="0.3" footer="0.3"/>
  <pageSetup paperSize="5" scale="85" orientation="landscape" useFirstPageNumber="1" r:id="rId1"/>
  <headerFooter alignWithMargins="0">
    <oddFooter>&amp;L&amp;"Century Gothic,Regular"&amp;A
&amp;R&amp;"Century Gothic,Regular"Page &amp;N</oddFooter>
  </headerFooter>
  <ignoredErrors>
    <ignoredError sqref="K19 K28 K16:K17 K1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6F81-5439-45EB-BF2B-BFECFA12A0D6}">
  <dimension ref="A1:V220"/>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5" width="13.7265625" style="112" customWidth="1"/>
    <col min="6" max="11" width="10.26953125" style="107" customWidth="1"/>
    <col min="12" max="12" width="14" style="107" customWidth="1"/>
    <col min="13" max="13" width="16.7265625" style="107" customWidth="1"/>
    <col min="14" max="14" width="4.26953125" style="107" customWidth="1"/>
    <col min="15" max="15" width="10.7265625" style="107" customWidth="1"/>
    <col min="16" max="16" width="4.26953125" style="107" customWidth="1"/>
    <col min="17" max="18" width="10.7265625" style="107" customWidth="1"/>
    <col min="19" max="19" width="4.26953125" style="108" customWidth="1"/>
    <col min="20" max="21" width="10.7265625" style="106" customWidth="1"/>
    <col min="22" max="22" width="10.7265625" style="414" customWidth="1"/>
    <col min="23" max="16384" width="9.1796875" style="106"/>
  </cols>
  <sheetData>
    <row r="1" spans="1:22" ht="17.5" x14ac:dyDescent="0.35">
      <c r="A1" s="566" t="s">
        <v>106</v>
      </c>
      <c r="B1" s="566"/>
      <c r="C1" s="566"/>
      <c r="D1" s="566"/>
      <c r="E1" s="566"/>
      <c r="F1" s="566"/>
      <c r="G1" s="566"/>
      <c r="H1" s="566"/>
      <c r="I1" s="566"/>
      <c r="J1" s="566"/>
      <c r="K1" s="566"/>
      <c r="L1" s="566"/>
      <c r="M1" s="566"/>
      <c r="N1" s="506"/>
      <c r="O1" s="506"/>
      <c r="P1" s="506"/>
      <c r="Q1" s="506"/>
      <c r="R1" s="506"/>
      <c r="S1" s="506"/>
    </row>
    <row r="2" spans="1:22" ht="17.5" x14ac:dyDescent="0.35">
      <c r="A2" s="566" t="s">
        <v>107</v>
      </c>
      <c r="B2" s="566"/>
      <c r="C2" s="566"/>
      <c r="D2" s="566"/>
      <c r="E2" s="566"/>
      <c r="F2" s="566"/>
      <c r="G2" s="566"/>
      <c r="H2" s="566"/>
      <c r="I2" s="566"/>
      <c r="J2" s="566"/>
      <c r="K2" s="566"/>
      <c r="L2" s="566"/>
      <c r="M2" s="566"/>
      <c r="N2" s="506"/>
      <c r="O2" s="506"/>
      <c r="P2" s="506"/>
      <c r="Q2" s="506"/>
      <c r="R2" s="506"/>
      <c r="S2" s="506"/>
    </row>
    <row r="3" spans="1:22" ht="20.25" customHeight="1" x14ac:dyDescent="0.3">
      <c r="A3" s="567"/>
      <c r="B3" s="567"/>
      <c r="C3" s="567"/>
      <c r="D3" s="567"/>
      <c r="E3" s="567"/>
      <c r="F3" s="567"/>
      <c r="G3" s="567"/>
      <c r="H3" s="567"/>
      <c r="I3" s="567"/>
      <c r="J3" s="567"/>
      <c r="K3" s="567"/>
      <c r="L3" s="567"/>
      <c r="M3" s="567"/>
      <c r="N3" s="507"/>
      <c r="O3" s="507"/>
      <c r="P3" s="507"/>
      <c r="Q3" s="507"/>
      <c r="R3" s="507"/>
      <c r="S3" s="507"/>
    </row>
    <row r="4" spans="1:22" ht="20.25" customHeight="1" x14ac:dyDescent="0.3">
      <c r="B4" s="105"/>
      <c r="C4" s="105"/>
      <c r="D4" s="582" t="s">
        <v>108</v>
      </c>
      <c r="E4" s="579" t="s">
        <v>109</v>
      </c>
      <c r="F4" s="573" t="s">
        <v>110</v>
      </c>
      <c r="G4" s="574"/>
      <c r="H4" s="574"/>
      <c r="I4" s="574"/>
      <c r="J4" s="574"/>
      <c r="K4" s="574"/>
      <c r="L4" s="576" t="s">
        <v>111</v>
      </c>
      <c r="M4" s="570" t="s">
        <v>112</v>
      </c>
      <c r="N4" s="106"/>
      <c r="O4" s="563" t="s">
        <v>113</v>
      </c>
      <c r="P4" s="106"/>
      <c r="Q4" s="106"/>
      <c r="R4" s="106"/>
      <c r="S4" s="106"/>
      <c r="T4" s="105"/>
      <c r="U4" s="105"/>
      <c r="V4" s="415"/>
    </row>
    <row r="5" spans="1:22" s="109" customFormat="1" ht="24" customHeight="1" x14ac:dyDescent="0.25">
      <c r="A5" s="554" t="s">
        <v>114</v>
      </c>
      <c r="B5" s="554" t="s">
        <v>115</v>
      </c>
      <c r="C5" s="575" t="s">
        <v>116</v>
      </c>
      <c r="D5" s="583"/>
      <c r="E5" s="580"/>
      <c r="F5" s="138">
        <v>1</v>
      </c>
      <c r="G5" s="138">
        <v>2</v>
      </c>
      <c r="H5" s="138">
        <v>3</v>
      </c>
      <c r="I5" s="138">
        <v>4</v>
      </c>
      <c r="J5" s="138">
        <v>5</v>
      </c>
      <c r="K5" s="138">
        <v>6</v>
      </c>
      <c r="L5" s="577"/>
      <c r="M5" s="571"/>
      <c r="O5" s="564"/>
      <c r="Q5" s="554" t="s">
        <v>117</v>
      </c>
      <c r="R5" s="554" t="s">
        <v>118</v>
      </c>
      <c r="T5" s="554" t="s">
        <v>119</v>
      </c>
      <c r="U5" s="554" t="s">
        <v>120</v>
      </c>
      <c r="V5" s="554" t="s">
        <v>121</v>
      </c>
    </row>
    <row r="6" spans="1:22" ht="15" customHeight="1" x14ac:dyDescent="0.3">
      <c r="A6" s="555"/>
      <c r="B6" s="555"/>
      <c r="C6" s="555"/>
      <c r="D6" s="583"/>
      <c r="E6" s="580"/>
      <c r="F6" s="166">
        <v>45901</v>
      </c>
      <c r="G6" s="166">
        <v>45931</v>
      </c>
      <c r="H6" s="166">
        <v>45962</v>
      </c>
      <c r="I6" s="166">
        <v>45992</v>
      </c>
      <c r="J6" s="166">
        <v>46023</v>
      </c>
      <c r="K6" s="166">
        <v>46054</v>
      </c>
      <c r="L6" s="578"/>
      <c r="M6" s="571"/>
      <c r="N6" s="106"/>
      <c r="O6" s="565"/>
      <c r="P6" s="106"/>
      <c r="Q6" s="555"/>
      <c r="R6" s="555"/>
      <c r="S6" s="106"/>
      <c r="T6" s="555"/>
      <c r="U6" s="555"/>
      <c r="V6" s="555"/>
    </row>
    <row r="7" spans="1:22" ht="15" customHeight="1" x14ac:dyDescent="0.3">
      <c r="A7" s="556"/>
      <c r="B7" s="556"/>
      <c r="C7" s="556"/>
      <c r="D7" s="584"/>
      <c r="E7" s="581"/>
      <c r="F7" s="139">
        <v>168</v>
      </c>
      <c r="G7" s="139">
        <v>176</v>
      </c>
      <c r="H7" s="139">
        <v>136</v>
      </c>
      <c r="I7" s="139">
        <v>176</v>
      </c>
      <c r="J7" s="139">
        <v>160</v>
      </c>
      <c r="K7" s="139">
        <v>152</v>
      </c>
      <c r="L7" s="182">
        <f>SUM(F7:K7)</f>
        <v>968</v>
      </c>
      <c r="M7" s="572"/>
      <c r="N7" s="106"/>
      <c r="O7" s="329">
        <f>AVERAGE(F7:K7)</f>
        <v>161.33333333333334</v>
      </c>
      <c r="P7" s="106"/>
      <c r="Q7" s="556"/>
      <c r="R7" s="556"/>
      <c r="S7" s="106"/>
      <c r="T7" s="556"/>
      <c r="U7" s="556"/>
      <c r="V7" s="556"/>
    </row>
    <row r="8" spans="1:22" ht="13.5" customHeight="1" x14ac:dyDescent="0.3">
      <c r="A8" s="237">
        <v>1</v>
      </c>
      <c r="B8" s="238" t="s">
        <v>122</v>
      </c>
      <c r="C8" s="239"/>
      <c r="D8" s="239"/>
      <c r="E8" s="239"/>
      <c r="F8" s="240"/>
      <c r="G8" s="240"/>
      <c r="H8" s="240"/>
      <c r="I8" s="240"/>
      <c r="J8" s="240"/>
      <c r="K8" s="240"/>
      <c r="L8" s="240"/>
      <c r="M8" s="298"/>
      <c r="N8" s="106"/>
      <c r="O8" s="106"/>
      <c r="P8" s="106"/>
      <c r="Q8" s="239"/>
      <c r="R8" s="239"/>
      <c r="S8" s="106"/>
      <c r="T8" s="239"/>
      <c r="U8" s="239"/>
      <c r="V8" s="416"/>
    </row>
    <row r="9" spans="1:22" ht="12" x14ac:dyDescent="0.3">
      <c r="A9" s="269">
        <v>1.1000000000000001</v>
      </c>
      <c r="B9" s="270" t="s">
        <v>122</v>
      </c>
      <c r="C9" s="151" t="s">
        <v>123</v>
      </c>
      <c r="D9" s="169">
        <v>150</v>
      </c>
      <c r="E9" s="169" t="s">
        <v>402</v>
      </c>
      <c r="F9" s="154">
        <v>150</v>
      </c>
      <c r="G9" s="154">
        <v>150</v>
      </c>
      <c r="H9" s="154">
        <v>150</v>
      </c>
      <c r="I9" s="154">
        <v>150</v>
      </c>
      <c r="J9" s="154">
        <v>150</v>
      </c>
      <c r="K9" s="154">
        <v>150</v>
      </c>
      <c r="L9" s="276">
        <f>SUM(F9:K9)</f>
        <v>900</v>
      </c>
      <c r="M9" s="316">
        <f>D9*L9</f>
        <v>135000</v>
      </c>
      <c r="N9" s="106"/>
      <c r="O9" s="106"/>
      <c r="P9" s="106"/>
      <c r="Q9" s="152">
        <f>R9/$O$7</f>
        <v>0.92975206611570238</v>
      </c>
      <c r="R9" s="152">
        <f>L9/6</f>
        <v>150</v>
      </c>
      <c r="S9" s="106"/>
      <c r="T9" s="152">
        <f>IF($E9="Y",$L9,0)</f>
        <v>0</v>
      </c>
      <c r="U9" s="152">
        <f>IF($E9="N",$L9,0)</f>
        <v>900</v>
      </c>
      <c r="V9" s="412">
        <f>T9/(U9+T9)</f>
        <v>0</v>
      </c>
    </row>
    <row r="10" spans="1:22" ht="12" x14ac:dyDescent="0.3">
      <c r="A10" s="269"/>
      <c r="B10" s="270"/>
      <c r="C10" s="151" t="s">
        <v>124</v>
      </c>
      <c r="D10" s="169">
        <v>256</v>
      </c>
      <c r="E10" s="169" t="s">
        <v>402</v>
      </c>
      <c r="F10" s="154">
        <v>150</v>
      </c>
      <c r="G10" s="154">
        <v>150</v>
      </c>
      <c r="H10" s="154">
        <v>150</v>
      </c>
      <c r="I10" s="154">
        <v>150</v>
      </c>
      <c r="J10" s="154">
        <v>150</v>
      </c>
      <c r="K10" s="154">
        <v>150</v>
      </c>
      <c r="L10" s="276">
        <f>SUM(F10:K10)</f>
        <v>900</v>
      </c>
      <c r="M10" s="316">
        <f>D10*L10</f>
        <v>230400</v>
      </c>
      <c r="N10" s="106"/>
      <c r="O10" s="106"/>
      <c r="P10" s="106"/>
      <c r="Q10" s="152">
        <f t="shared" ref="Q10:Q13" si="0">R10/$O$7</f>
        <v>0.92975206611570238</v>
      </c>
      <c r="R10" s="152">
        <f>L10/6</f>
        <v>150</v>
      </c>
      <c r="S10" s="106"/>
      <c r="T10" s="152">
        <f>IF($E10="Y",$L10,0)</f>
        <v>0</v>
      </c>
      <c r="U10" s="152">
        <f>IF($E10="N",$L10,0)</f>
        <v>900</v>
      </c>
      <c r="V10" s="412">
        <f t="shared" ref="V10:V14" si="1">T10/(U10+T10)</f>
        <v>0</v>
      </c>
    </row>
    <row r="11" spans="1:22" ht="12" x14ac:dyDescent="0.3">
      <c r="A11" s="269"/>
      <c r="B11" s="270"/>
      <c r="C11" s="151" t="s">
        <v>125</v>
      </c>
      <c r="D11" s="169">
        <v>250</v>
      </c>
      <c r="E11" s="169" t="s">
        <v>402</v>
      </c>
      <c r="F11" s="154">
        <v>80</v>
      </c>
      <c r="G11" s="154">
        <v>80</v>
      </c>
      <c r="H11" s="154">
        <v>80</v>
      </c>
      <c r="I11" s="154">
        <v>80</v>
      </c>
      <c r="J11" s="154">
        <v>80</v>
      </c>
      <c r="K11" s="154">
        <v>80</v>
      </c>
      <c r="L11" s="276">
        <f>SUM(F11:K11)</f>
        <v>480</v>
      </c>
      <c r="M11" s="316">
        <f>D11*L11</f>
        <v>120000</v>
      </c>
      <c r="N11" s="106"/>
      <c r="O11" s="106"/>
      <c r="P11" s="106"/>
      <c r="Q11" s="152">
        <f t="shared" si="0"/>
        <v>0.49586776859504128</v>
      </c>
      <c r="R11" s="152">
        <f>L11/6</f>
        <v>80</v>
      </c>
      <c r="S11" s="106"/>
      <c r="T11" s="152">
        <f>IF($E11="Y",$L11,0)</f>
        <v>0</v>
      </c>
      <c r="U11" s="152">
        <f>IF($E11="N",$L11,0)</f>
        <v>480</v>
      </c>
      <c r="V11" s="412">
        <f t="shared" si="1"/>
        <v>0</v>
      </c>
    </row>
    <row r="12" spans="1:22" ht="12.75" customHeight="1" x14ac:dyDescent="0.3">
      <c r="A12" s="269"/>
      <c r="B12" s="270"/>
      <c r="C12" s="151" t="s">
        <v>126</v>
      </c>
      <c r="D12" s="169">
        <v>135</v>
      </c>
      <c r="E12" s="169" t="s">
        <v>404</v>
      </c>
      <c r="F12" s="154">
        <v>28</v>
      </c>
      <c r="G12" s="154">
        <v>28</v>
      </c>
      <c r="H12" s="154">
        <v>28</v>
      </c>
      <c r="I12" s="154">
        <v>28</v>
      </c>
      <c r="J12" s="154">
        <v>28</v>
      </c>
      <c r="K12" s="154">
        <v>28</v>
      </c>
      <c r="L12" s="276">
        <f>SUM(F12:K12)</f>
        <v>168</v>
      </c>
      <c r="M12" s="316">
        <f>D12*L12</f>
        <v>22680</v>
      </c>
      <c r="N12" s="106"/>
      <c r="O12" s="106"/>
      <c r="P12" s="106"/>
      <c r="Q12" s="152">
        <f t="shared" si="0"/>
        <v>0.17355371900826444</v>
      </c>
      <c r="R12" s="152">
        <f>L12/6</f>
        <v>28</v>
      </c>
      <c r="S12" s="106"/>
      <c r="T12" s="152">
        <f>IF($E12="Y",$L12,0)</f>
        <v>168</v>
      </c>
      <c r="U12" s="152">
        <f>IF($E12="N",$L12,0)</f>
        <v>0</v>
      </c>
      <c r="V12" s="412">
        <f t="shared" si="1"/>
        <v>1</v>
      </c>
    </row>
    <row r="13" spans="1:22" ht="12.75" customHeight="1" x14ac:dyDescent="0.3">
      <c r="A13" s="269"/>
      <c r="B13" s="270"/>
      <c r="C13" s="151"/>
      <c r="D13" s="169"/>
      <c r="E13" s="169"/>
      <c r="F13" s="154"/>
      <c r="G13" s="154"/>
      <c r="H13" s="154"/>
      <c r="I13" s="154"/>
      <c r="J13" s="154"/>
      <c r="K13" s="154"/>
      <c r="L13" s="276">
        <f>SUM(F13:K13)</f>
        <v>0</v>
      </c>
      <c r="M13" s="316">
        <f>D13*L13</f>
        <v>0</v>
      </c>
      <c r="N13" s="106"/>
      <c r="O13" s="106"/>
      <c r="P13" s="106"/>
      <c r="Q13" s="152">
        <f t="shared" si="0"/>
        <v>0</v>
      </c>
      <c r="R13" s="152">
        <f>L13/6</f>
        <v>0</v>
      </c>
      <c r="S13" s="106"/>
      <c r="T13" s="152">
        <f>IF($E13="Y",$L13,0)</f>
        <v>0</v>
      </c>
      <c r="U13" s="152">
        <f>IF($E13="N",$L13,0)</f>
        <v>0</v>
      </c>
      <c r="V13" s="412" t="e">
        <f t="shared" si="1"/>
        <v>#DIV/0!</v>
      </c>
    </row>
    <row r="14" spans="1:22" ht="14.25" customHeight="1" thickBot="1" x14ac:dyDescent="0.35">
      <c r="A14" s="228"/>
      <c r="B14" s="229" t="s">
        <v>127</v>
      </c>
      <c r="C14" s="230"/>
      <c r="D14" s="232"/>
      <c r="E14" s="232"/>
      <c r="F14" s="233">
        <f>SUM(F9:F13)</f>
        <v>408</v>
      </c>
      <c r="G14" s="233">
        <f t="shared" ref="G14:L14" si="2">SUM(G9:G13)</f>
        <v>408</v>
      </c>
      <c r="H14" s="233">
        <f t="shared" si="2"/>
        <v>408</v>
      </c>
      <c r="I14" s="233">
        <f t="shared" si="2"/>
        <v>408</v>
      </c>
      <c r="J14" s="233">
        <f t="shared" si="2"/>
        <v>408</v>
      </c>
      <c r="K14" s="233">
        <f t="shared" si="2"/>
        <v>408</v>
      </c>
      <c r="L14" s="233">
        <f t="shared" si="2"/>
        <v>2448</v>
      </c>
      <c r="M14" s="317">
        <f>SUM(M9:M13)</f>
        <v>508080</v>
      </c>
      <c r="N14" s="106"/>
      <c r="O14" s="106"/>
      <c r="P14" s="106"/>
      <c r="Q14" s="231">
        <f>SUM(Q9:Q13)</f>
        <v>2.5289256198347108</v>
      </c>
      <c r="R14" s="231">
        <f>SUM(R9:R13)</f>
        <v>408</v>
      </c>
      <c r="S14" s="106"/>
      <c r="T14" s="231">
        <f>SUM(T9:T13)</f>
        <v>168</v>
      </c>
      <c r="U14" s="231">
        <f>SUM(U9:U13)</f>
        <v>2280</v>
      </c>
      <c r="V14" s="413">
        <f t="shared" si="1"/>
        <v>6.8627450980392163E-2</v>
      </c>
    </row>
    <row r="15" spans="1:22" ht="12" x14ac:dyDescent="0.3">
      <c r="A15" s="271">
        <v>1.2</v>
      </c>
      <c r="B15" s="272" t="s">
        <v>128</v>
      </c>
      <c r="C15" s="226" t="s">
        <v>125</v>
      </c>
      <c r="D15" s="169">
        <v>250</v>
      </c>
      <c r="E15" s="169" t="s">
        <v>402</v>
      </c>
      <c r="F15" s="154">
        <v>0</v>
      </c>
      <c r="G15" s="154">
        <v>0</v>
      </c>
      <c r="H15" s="154">
        <v>60</v>
      </c>
      <c r="I15" s="154">
        <v>60</v>
      </c>
      <c r="J15" s="154">
        <v>60</v>
      </c>
      <c r="K15" s="154">
        <v>60</v>
      </c>
      <c r="L15" s="277">
        <f>SUM(F15:K15)</f>
        <v>240</v>
      </c>
      <c r="M15" s="318">
        <f>D15*L15</f>
        <v>60000</v>
      </c>
      <c r="N15" s="106"/>
      <c r="O15" s="106"/>
      <c r="P15" s="106"/>
      <c r="Q15" s="152">
        <f>R15/$O$7</f>
        <v>0.24793388429752064</v>
      </c>
      <c r="R15" s="152">
        <f>L15/6</f>
        <v>40</v>
      </c>
      <c r="S15" s="106"/>
      <c r="T15" s="152">
        <f>IF($E15="Y",$L15,0)</f>
        <v>0</v>
      </c>
      <c r="U15" s="152">
        <f>IF($E15="N",$L15,0)</f>
        <v>240</v>
      </c>
      <c r="V15" s="412">
        <f>T15/(U15+T15)</f>
        <v>0</v>
      </c>
    </row>
    <row r="16" spans="1:22" ht="12" x14ac:dyDescent="0.3">
      <c r="A16" s="269"/>
      <c r="B16" s="273"/>
      <c r="C16" s="226"/>
      <c r="D16" s="169"/>
      <c r="E16" s="169"/>
      <c r="F16" s="154"/>
      <c r="G16" s="154"/>
      <c r="H16" s="154"/>
      <c r="I16" s="154"/>
      <c r="J16" s="154"/>
      <c r="K16" s="154"/>
      <c r="L16" s="277">
        <f>SUM(F16:K16)</f>
        <v>0</v>
      </c>
      <c r="M16" s="318">
        <f>D16*L16</f>
        <v>0</v>
      </c>
      <c r="N16" s="106"/>
      <c r="O16" s="106"/>
      <c r="P16" s="106"/>
      <c r="Q16" s="152">
        <f t="shared" ref="Q16:Q19" si="3">R16/$O$7</f>
        <v>0</v>
      </c>
      <c r="R16" s="152">
        <f>L16/6</f>
        <v>0</v>
      </c>
      <c r="S16" s="106"/>
      <c r="T16" s="152">
        <f>IF($E16="Y",$L16,0)</f>
        <v>0</v>
      </c>
      <c r="U16" s="152">
        <f>IF($E16="N",$L16,0)</f>
        <v>0</v>
      </c>
      <c r="V16" s="412" t="e">
        <f t="shared" ref="V16:V20" si="4">T16/(U16+T16)</f>
        <v>#DIV/0!</v>
      </c>
    </row>
    <row r="17" spans="1:22" ht="12" x14ac:dyDescent="0.3">
      <c r="A17" s="269"/>
      <c r="B17" s="273"/>
      <c r="C17" s="226"/>
      <c r="D17" s="169"/>
      <c r="E17" s="169"/>
      <c r="F17" s="154"/>
      <c r="G17" s="154"/>
      <c r="H17" s="154"/>
      <c r="I17" s="154"/>
      <c r="J17" s="154"/>
      <c r="K17" s="154"/>
      <c r="L17" s="277">
        <f>SUM(F17:K17)</f>
        <v>0</v>
      </c>
      <c r="M17" s="318">
        <f>D17*L17</f>
        <v>0</v>
      </c>
      <c r="N17" s="106"/>
      <c r="O17" s="106"/>
      <c r="P17" s="106"/>
      <c r="Q17" s="152">
        <f t="shared" si="3"/>
        <v>0</v>
      </c>
      <c r="R17" s="152">
        <f>L17/6</f>
        <v>0</v>
      </c>
      <c r="S17" s="106"/>
      <c r="T17" s="152">
        <f>IF($E17="Y",$L17,0)</f>
        <v>0</v>
      </c>
      <c r="U17" s="152">
        <f>IF($E17="N",$L17,0)</f>
        <v>0</v>
      </c>
      <c r="V17" s="412" t="e">
        <f t="shared" si="4"/>
        <v>#DIV/0!</v>
      </c>
    </row>
    <row r="18" spans="1:22" ht="12" x14ac:dyDescent="0.3">
      <c r="A18" s="269"/>
      <c r="B18" s="273"/>
      <c r="C18" s="226"/>
      <c r="D18" s="169"/>
      <c r="E18" s="169"/>
      <c r="F18" s="154"/>
      <c r="G18" s="154"/>
      <c r="H18" s="154"/>
      <c r="I18" s="154"/>
      <c r="J18" s="154"/>
      <c r="K18" s="154"/>
      <c r="L18" s="277">
        <f>SUM(F18:K18)</f>
        <v>0</v>
      </c>
      <c r="M18" s="318">
        <f>D18*L18</f>
        <v>0</v>
      </c>
      <c r="N18" s="106"/>
      <c r="O18" s="106"/>
      <c r="P18" s="106"/>
      <c r="Q18" s="152">
        <f t="shared" si="3"/>
        <v>0</v>
      </c>
      <c r="R18" s="152">
        <f>L18/6</f>
        <v>0</v>
      </c>
      <c r="S18" s="106"/>
      <c r="T18" s="152">
        <f>IF($E18="Y",$L18,0)</f>
        <v>0</v>
      </c>
      <c r="U18" s="152">
        <f>IF($E18="N",$L18,0)</f>
        <v>0</v>
      </c>
      <c r="V18" s="412" t="e">
        <f t="shared" si="4"/>
        <v>#DIV/0!</v>
      </c>
    </row>
    <row r="19" spans="1:22" s="110" customFormat="1" x14ac:dyDescent="0.25">
      <c r="A19" s="269"/>
      <c r="B19" s="273"/>
      <c r="C19" s="226"/>
      <c r="D19" s="169"/>
      <c r="E19" s="169"/>
      <c r="F19" s="154"/>
      <c r="G19" s="154"/>
      <c r="H19" s="154"/>
      <c r="I19" s="154"/>
      <c r="J19" s="154"/>
      <c r="K19" s="154"/>
      <c r="L19" s="277">
        <f>SUM(F19:K19)</f>
        <v>0</v>
      </c>
      <c r="M19" s="318">
        <f>D19*L19</f>
        <v>0</v>
      </c>
      <c r="Q19" s="152">
        <f t="shared" si="3"/>
        <v>0</v>
      </c>
      <c r="R19" s="152">
        <f>L19/6</f>
        <v>0</v>
      </c>
      <c r="T19" s="152">
        <f>IF($E19="Y",$L19,0)</f>
        <v>0</v>
      </c>
      <c r="U19" s="152">
        <f>IF($E19="N",$L19,0)</f>
        <v>0</v>
      </c>
      <c r="V19" s="412" t="e">
        <f t="shared" si="4"/>
        <v>#DIV/0!</v>
      </c>
    </row>
    <row r="20" spans="1:22" ht="14.25" customHeight="1" thickBot="1" x14ac:dyDescent="0.35">
      <c r="A20" s="228"/>
      <c r="B20" s="229" t="s">
        <v>129</v>
      </c>
      <c r="C20" s="234"/>
      <c r="D20" s="236"/>
      <c r="E20" s="236"/>
      <c r="F20" s="233">
        <f>SUM(F15:F19)</f>
        <v>0</v>
      </c>
      <c r="G20" s="233">
        <f t="shared" ref="G20:M20" si="5">SUM(G15:G19)</f>
        <v>0</v>
      </c>
      <c r="H20" s="233">
        <f t="shared" si="5"/>
        <v>60</v>
      </c>
      <c r="I20" s="233">
        <f t="shared" si="5"/>
        <v>60</v>
      </c>
      <c r="J20" s="233">
        <f t="shared" si="5"/>
        <v>60</v>
      </c>
      <c r="K20" s="233">
        <f t="shared" si="5"/>
        <v>60</v>
      </c>
      <c r="L20" s="233">
        <f t="shared" si="5"/>
        <v>240</v>
      </c>
      <c r="M20" s="317">
        <f t="shared" si="5"/>
        <v>60000</v>
      </c>
      <c r="N20" s="106"/>
      <c r="O20" s="106"/>
      <c r="P20" s="106"/>
      <c r="Q20" s="235">
        <f>SUM(Q15:Q19)</f>
        <v>0.24793388429752064</v>
      </c>
      <c r="R20" s="235">
        <f>SUM(R15:R19)</f>
        <v>40</v>
      </c>
      <c r="S20" s="106"/>
      <c r="T20" s="231">
        <f>SUM(T15:T19)</f>
        <v>0</v>
      </c>
      <c r="U20" s="231">
        <f>SUM(U15:U19)</f>
        <v>240</v>
      </c>
      <c r="V20" s="413">
        <f t="shared" si="4"/>
        <v>0</v>
      </c>
    </row>
    <row r="21" spans="1:22" ht="13.5" customHeight="1" x14ac:dyDescent="0.3">
      <c r="A21" s="271">
        <v>1.3</v>
      </c>
      <c r="B21" s="272" t="s">
        <v>130</v>
      </c>
      <c r="C21" s="226" t="s">
        <v>131</v>
      </c>
      <c r="D21" s="169">
        <v>120</v>
      </c>
      <c r="E21" s="169" t="s">
        <v>402</v>
      </c>
      <c r="F21" s="154">
        <v>150</v>
      </c>
      <c r="G21" s="154">
        <v>150</v>
      </c>
      <c r="H21" s="154">
        <v>150</v>
      </c>
      <c r="I21" s="154">
        <v>150</v>
      </c>
      <c r="J21" s="154">
        <v>150</v>
      </c>
      <c r="K21" s="154">
        <v>150</v>
      </c>
      <c r="L21" s="277">
        <f>SUM(F21:K21)</f>
        <v>900</v>
      </c>
      <c r="M21" s="318">
        <f>D21*L21</f>
        <v>108000</v>
      </c>
      <c r="N21" s="106"/>
      <c r="O21" s="106"/>
      <c r="P21" s="106"/>
      <c r="Q21" s="152">
        <f>R21/$O$7</f>
        <v>0.92975206611570238</v>
      </c>
      <c r="R21" s="152">
        <f>L21/6</f>
        <v>150</v>
      </c>
      <c r="S21" s="106"/>
      <c r="T21" s="152">
        <f>IF($E21="Y",$L21,0)</f>
        <v>0</v>
      </c>
      <c r="U21" s="152">
        <f>IF($E21="N",$L21,0)</f>
        <v>900</v>
      </c>
      <c r="V21" s="412">
        <f>T21/(U21+T21)</f>
        <v>0</v>
      </c>
    </row>
    <row r="22" spans="1:22" ht="13.5" customHeight="1" x14ac:dyDescent="0.3">
      <c r="A22" s="269"/>
      <c r="B22" s="273"/>
      <c r="C22" s="226" t="s">
        <v>125</v>
      </c>
      <c r="D22" s="169">
        <v>250</v>
      </c>
      <c r="E22" s="169" t="s">
        <v>402</v>
      </c>
      <c r="F22" s="154">
        <v>0</v>
      </c>
      <c r="G22" s="154">
        <v>0</v>
      </c>
      <c r="H22" s="154">
        <v>160</v>
      </c>
      <c r="I22" s="154">
        <v>160</v>
      </c>
      <c r="J22" s="154">
        <v>160</v>
      </c>
      <c r="K22" s="154">
        <v>160</v>
      </c>
      <c r="L22" s="277">
        <f>SUM(F22:K22)</f>
        <v>640</v>
      </c>
      <c r="M22" s="318">
        <f>D22*L22</f>
        <v>160000</v>
      </c>
      <c r="N22" s="106"/>
      <c r="O22" s="106"/>
      <c r="P22" s="106"/>
      <c r="Q22" s="152">
        <f t="shared" ref="Q22:Q25" si="6">R22/$O$7</f>
        <v>0.66115702479338845</v>
      </c>
      <c r="R22" s="152">
        <f>L22/6</f>
        <v>106.66666666666667</v>
      </c>
      <c r="S22" s="106"/>
      <c r="T22" s="152">
        <f>IF($E22="Y",$L22,0)</f>
        <v>0</v>
      </c>
      <c r="U22" s="152">
        <f>IF($E22="N",$L22,0)</f>
        <v>640</v>
      </c>
      <c r="V22" s="412">
        <f t="shared" ref="V22:V27" si="7">T22/(U22+T22)</f>
        <v>0</v>
      </c>
    </row>
    <row r="23" spans="1:22" ht="13.5" customHeight="1" x14ac:dyDescent="0.3">
      <c r="A23" s="269"/>
      <c r="B23" s="273"/>
      <c r="C23" s="226"/>
      <c r="D23" s="169"/>
      <c r="E23" s="169"/>
      <c r="F23" s="154"/>
      <c r="G23" s="154"/>
      <c r="H23" s="154"/>
      <c r="I23" s="154"/>
      <c r="J23" s="154"/>
      <c r="K23" s="154"/>
      <c r="L23" s="277">
        <f>SUM(F23:K23)</f>
        <v>0</v>
      </c>
      <c r="M23" s="318">
        <f>D23*L23</f>
        <v>0</v>
      </c>
      <c r="N23" s="106"/>
      <c r="O23" s="106"/>
      <c r="P23" s="106"/>
      <c r="Q23" s="152">
        <f t="shared" si="6"/>
        <v>0</v>
      </c>
      <c r="R23" s="152">
        <f>L23/6</f>
        <v>0</v>
      </c>
      <c r="S23" s="106"/>
      <c r="T23" s="152">
        <f>IF($E23="Y",$L23,0)</f>
        <v>0</v>
      </c>
      <c r="U23" s="152">
        <f>IF($E23="N",$L23,0)</f>
        <v>0</v>
      </c>
      <c r="V23" s="412" t="e">
        <f t="shared" si="7"/>
        <v>#DIV/0!</v>
      </c>
    </row>
    <row r="24" spans="1:22" ht="13.5" customHeight="1" x14ac:dyDescent="0.3">
      <c r="A24" s="269"/>
      <c r="B24" s="273"/>
      <c r="C24" s="226"/>
      <c r="D24" s="169"/>
      <c r="E24" s="169"/>
      <c r="F24" s="154"/>
      <c r="G24" s="154"/>
      <c r="H24" s="154"/>
      <c r="I24" s="154"/>
      <c r="J24" s="154"/>
      <c r="K24" s="154"/>
      <c r="L24" s="277">
        <f>SUM(F24:K24)</f>
        <v>0</v>
      </c>
      <c r="M24" s="318">
        <f>D24*L24</f>
        <v>0</v>
      </c>
      <c r="N24" s="106"/>
      <c r="O24" s="106"/>
      <c r="P24" s="106"/>
      <c r="Q24" s="152">
        <f t="shared" si="6"/>
        <v>0</v>
      </c>
      <c r="R24" s="152">
        <f>L24/6</f>
        <v>0</v>
      </c>
      <c r="S24" s="106"/>
      <c r="T24" s="152">
        <f>IF($E24="Y",$L24,0)</f>
        <v>0</v>
      </c>
      <c r="U24" s="152">
        <f>IF($E24="N",$L24,0)</f>
        <v>0</v>
      </c>
      <c r="V24" s="412" t="e">
        <f t="shared" si="7"/>
        <v>#DIV/0!</v>
      </c>
    </row>
    <row r="25" spans="1:22" s="110" customFormat="1" x14ac:dyDescent="0.25">
      <c r="A25" s="269"/>
      <c r="B25" s="273"/>
      <c r="C25" s="226"/>
      <c r="D25" s="169"/>
      <c r="E25" s="169"/>
      <c r="F25" s="154"/>
      <c r="G25" s="154"/>
      <c r="H25" s="154"/>
      <c r="I25" s="154"/>
      <c r="J25" s="154"/>
      <c r="K25" s="154"/>
      <c r="L25" s="277">
        <f>SUM(F25:K25)</f>
        <v>0</v>
      </c>
      <c r="M25" s="318">
        <f>D25*L25</f>
        <v>0</v>
      </c>
      <c r="Q25" s="152">
        <f t="shared" si="6"/>
        <v>0</v>
      </c>
      <c r="R25" s="152">
        <f>L25/6</f>
        <v>0</v>
      </c>
      <c r="T25" s="152">
        <f>IF($E25="Y",$L25,0)</f>
        <v>0</v>
      </c>
      <c r="U25" s="152">
        <f>IF($E25="N",$L25,0)</f>
        <v>0</v>
      </c>
      <c r="V25" s="412" t="e">
        <f t="shared" si="7"/>
        <v>#DIV/0!</v>
      </c>
    </row>
    <row r="26" spans="1:22" s="110" customFormat="1" ht="12" thickBot="1" x14ac:dyDescent="0.3">
      <c r="A26" s="228"/>
      <c r="B26" s="229" t="s">
        <v>132</v>
      </c>
      <c r="C26" s="234"/>
      <c r="D26" s="236"/>
      <c r="E26" s="236"/>
      <c r="F26" s="233">
        <f>SUM(F21:F25)</f>
        <v>150</v>
      </c>
      <c r="G26" s="233">
        <f t="shared" ref="G26:M26" si="8">SUM(G21:G25)</f>
        <v>150</v>
      </c>
      <c r="H26" s="233">
        <f t="shared" si="8"/>
        <v>310</v>
      </c>
      <c r="I26" s="233">
        <f t="shared" si="8"/>
        <v>310</v>
      </c>
      <c r="J26" s="233">
        <f t="shared" si="8"/>
        <v>310</v>
      </c>
      <c r="K26" s="233">
        <f t="shared" si="8"/>
        <v>310</v>
      </c>
      <c r="L26" s="233">
        <f t="shared" si="8"/>
        <v>1540</v>
      </c>
      <c r="M26" s="317">
        <f t="shared" si="8"/>
        <v>268000</v>
      </c>
      <c r="Q26" s="235">
        <f>SUM(Q21:Q25)</f>
        <v>1.5909090909090908</v>
      </c>
      <c r="R26" s="235">
        <f>SUM(R21:R25)</f>
        <v>256.66666666666669</v>
      </c>
      <c r="T26" s="231">
        <f>SUM(T21:T25)</f>
        <v>0</v>
      </c>
      <c r="U26" s="231">
        <f>SUM(U21:U25)</f>
        <v>1540</v>
      </c>
      <c r="V26" s="413">
        <f t="shared" si="7"/>
        <v>0</v>
      </c>
    </row>
    <row r="27" spans="1:22" s="110" customFormat="1" ht="13" thickBot="1" x14ac:dyDescent="0.3">
      <c r="A27" s="251"/>
      <c r="B27" s="252" t="s">
        <v>127</v>
      </c>
      <c r="C27" s="253"/>
      <c r="D27" s="254"/>
      <c r="E27" s="254"/>
      <c r="F27" s="254">
        <f t="shared" ref="F27:M27" si="9">SUM(F14,F20,F26)</f>
        <v>558</v>
      </c>
      <c r="G27" s="254">
        <f t="shared" si="9"/>
        <v>558</v>
      </c>
      <c r="H27" s="254">
        <f t="shared" si="9"/>
        <v>778</v>
      </c>
      <c r="I27" s="254">
        <f t="shared" si="9"/>
        <v>778</v>
      </c>
      <c r="J27" s="254">
        <f t="shared" si="9"/>
        <v>778</v>
      </c>
      <c r="K27" s="254">
        <f t="shared" si="9"/>
        <v>778</v>
      </c>
      <c r="L27" s="254">
        <f t="shared" si="9"/>
        <v>4228</v>
      </c>
      <c r="M27" s="319">
        <f t="shared" si="9"/>
        <v>836080</v>
      </c>
      <c r="Q27" s="254">
        <f>SUM(Q14,Q20,Q26)</f>
        <v>4.3677685950413228</v>
      </c>
      <c r="R27" s="254">
        <f>SUM(R14,R20,R26)</f>
        <v>704.66666666666674</v>
      </c>
      <c r="T27" s="254">
        <f>SUM(T14,T20,T26)</f>
        <v>168</v>
      </c>
      <c r="U27" s="254">
        <f>SUM(U14,U20,U26)</f>
        <v>4060</v>
      </c>
      <c r="V27" s="418">
        <f t="shared" si="7"/>
        <v>3.9735099337748346E-2</v>
      </c>
    </row>
    <row r="28" spans="1:22" ht="12" x14ac:dyDescent="0.3">
      <c r="A28" s="224"/>
      <c r="B28" s="225"/>
      <c r="C28" s="226"/>
      <c r="D28" s="226"/>
      <c r="E28" s="226"/>
      <c r="F28" s="227"/>
      <c r="G28" s="227"/>
      <c r="H28" s="227"/>
      <c r="I28" s="227"/>
      <c r="J28" s="227"/>
      <c r="K28" s="227"/>
      <c r="L28" s="227"/>
      <c r="M28" s="320"/>
      <c r="N28" s="106"/>
      <c r="O28" s="106"/>
      <c r="P28" s="106"/>
      <c r="Q28" s="226"/>
      <c r="R28" s="226"/>
      <c r="S28" s="106"/>
      <c r="T28" s="226"/>
      <c r="U28" s="226"/>
      <c r="V28" s="419"/>
    </row>
    <row r="29" spans="1:22" ht="13" x14ac:dyDescent="0.3">
      <c r="A29" s="241">
        <v>2</v>
      </c>
      <c r="B29" s="242" t="s">
        <v>133</v>
      </c>
      <c r="C29" s="243"/>
      <c r="D29" s="239"/>
      <c r="E29" s="239"/>
      <c r="F29" s="244"/>
      <c r="G29" s="244"/>
      <c r="H29" s="244"/>
      <c r="I29" s="244"/>
      <c r="J29" s="244"/>
      <c r="K29" s="244"/>
      <c r="L29" s="240"/>
      <c r="M29" s="321"/>
      <c r="N29" s="106"/>
      <c r="O29" s="106"/>
      <c r="P29" s="106"/>
      <c r="Q29" s="243"/>
      <c r="R29" s="243"/>
      <c r="S29" s="106"/>
      <c r="T29" s="243"/>
      <c r="U29" s="243"/>
      <c r="V29" s="420"/>
    </row>
    <row r="30" spans="1:22" ht="12" x14ac:dyDescent="0.3">
      <c r="A30" s="269">
        <v>2.1</v>
      </c>
      <c r="B30" s="270" t="s">
        <v>134</v>
      </c>
      <c r="C30" s="151" t="s">
        <v>135</v>
      </c>
      <c r="D30" s="169">
        <v>135</v>
      </c>
      <c r="E30" s="169" t="s">
        <v>402</v>
      </c>
      <c r="F30" s="154">
        <v>105</v>
      </c>
      <c r="G30" s="154">
        <v>105</v>
      </c>
      <c r="H30" s="154">
        <v>105</v>
      </c>
      <c r="I30" s="154">
        <v>105</v>
      </c>
      <c r="J30" s="154">
        <v>105</v>
      </c>
      <c r="K30" s="154">
        <v>105</v>
      </c>
      <c r="L30" s="276">
        <f>SUM(F30:K30)</f>
        <v>630</v>
      </c>
      <c r="M30" s="316">
        <f>D30*L30</f>
        <v>85050</v>
      </c>
      <c r="N30" s="106"/>
      <c r="O30" s="106"/>
      <c r="P30" s="106"/>
      <c r="Q30" s="152">
        <f>R30/$O$7</f>
        <v>0.65082644628099173</v>
      </c>
      <c r="R30" s="152">
        <f>L30/6</f>
        <v>105</v>
      </c>
      <c r="S30" s="106"/>
      <c r="T30" s="152">
        <f>IF($E30="Y",$L30,0)</f>
        <v>0</v>
      </c>
      <c r="U30" s="152">
        <f>IF($E30="N",$L30,0)</f>
        <v>630</v>
      </c>
      <c r="V30" s="412">
        <f>T30/(U30+T30)</f>
        <v>0</v>
      </c>
    </row>
    <row r="31" spans="1:22" ht="12" x14ac:dyDescent="0.3">
      <c r="A31" s="269"/>
      <c r="B31" s="270"/>
      <c r="C31" s="151" t="s">
        <v>136</v>
      </c>
      <c r="D31" s="169">
        <v>140</v>
      </c>
      <c r="E31" s="169" t="s">
        <v>402</v>
      </c>
      <c r="F31" s="154">
        <v>45</v>
      </c>
      <c r="G31" s="154">
        <v>45</v>
      </c>
      <c r="H31" s="154">
        <v>45</v>
      </c>
      <c r="I31" s="154">
        <v>45</v>
      </c>
      <c r="J31" s="154">
        <v>45</v>
      </c>
      <c r="K31" s="154">
        <v>45</v>
      </c>
      <c r="L31" s="276">
        <f>SUM(F31:K31)</f>
        <v>270</v>
      </c>
      <c r="M31" s="316">
        <f>D31*L31</f>
        <v>37800</v>
      </c>
      <c r="N31" s="106"/>
      <c r="O31" s="106"/>
      <c r="P31" s="106"/>
      <c r="Q31" s="152">
        <f t="shared" ref="Q31:Q34" si="10">R31/$O$7</f>
        <v>0.2789256198347107</v>
      </c>
      <c r="R31" s="152">
        <f>L31/6</f>
        <v>45</v>
      </c>
      <c r="S31" s="106"/>
      <c r="T31" s="152">
        <f>IF($E31="Y",$L31,0)</f>
        <v>0</v>
      </c>
      <c r="U31" s="152">
        <f>IF($E31="N",$L31,0)</f>
        <v>270</v>
      </c>
      <c r="V31" s="412">
        <f t="shared" ref="V31:V35" si="11">T31/(U31+T31)</f>
        <v>0</v>
      </c>
    </row>
    <row r="32" spans="1:22" ht="12" x14ac:dyDescent="0.3">
      <c r="A32" s="269"/>
      <c r="B32" s="270"/>
      <c r="C32" s="151"/>
      <c r="D32" s="169"/>
      <c r="E32" s="169"/>
      <c r="F32" s="154"/>
      <c r="G32" s="154"/>
      <c r="H32" s="154"/>
      <c r="I32" s="154"/>
      <c r="J32" s="154"/>
      <c r="K32" s="154"/>
      <c r="L32" s="276">
        <f>SUM(F32:K32)</f>
        <v>0</v>
      </c>
      <c r="M32" s="316">
        <f>D32*L32</f>
        <v>0</v>
      </c>
      <c r="N32" s="106"/>
      <c r="O32" s="106"/>
      <c r="P32" s="106"/>
      <c r="Q32" s="152">
        <f t="shared" si="10"/>
        <v>0</v>
      </c>
      <c r="R32" s="152">
        <f>L32/6</f>
        <v>0</v>
      </c>
      <c r="S32" s="106"/>
      <c r="T32" s="152">
        <f>IF($E32="Y",$L32,0)</f>
        <v>0</v>
      </c>
      <c r="U32" s="152">
        <f>IF($E32="N",$L32,0)</f>
        <v>0</v>
      </c>
      <c r="V32" s="412" t="e">
        <f t="shared" si="11"/>
        <v>#DIV/0!</v>
      </c>
    </row>
    <row r="33" spans="1:22" ht="12" x14ac:dyDescent="0.3">
      <c r="A33" s="269"/>
      <c r="B33" s="270"/>
      <c r="C33" s="151"/>
      <c r="D33" s="169"/>
      <c r="E33" s="169"/>
      <c r="F33" s="154"/>
      <c r="G33" s="154"/>
      <c r="H33" s="154"/>
      <c r="I33" s="154"/>
      <c r="J33" s="154"/>
      <c r="K33" s="154"/>
      <c r="L33" s="276">
        <f>SUM(F33:K33)</f>
        <v>0</v>
      </c>
      <c r="M33" s="316">
        <f>D33*L33</f>
        <v>0</v>
      </c>
      <c r="N33" s="106"/>
      <c r="O33" s="106"/>
      <c r="P33" s="106"/>
      <c r="Q33" s="152">
        <f t="shared" si="10"/>
        <v>0</v>
      </c>
      <c r="R33" s="152">
        <f>L33/6</f>
        <v>0</v>
      </c>
      <c r="S33" s="106"/>
      <c r="T33" s="152">
        <f>IF($E33="Y",$L33,0)</f>
        <v>0</v>
      </c>
      <c r="U33" s="152">
        <f>IF($E33="N",$L33,0)</f>
        <v>0</v>
      </c>
      <c r="V33" s="412" t="e">
        <f t="shared" si="11"/>
        <v>#DIV/0!</v>
      </c>
    </row>
    <row r="34" spans="1:22" s="110" customFormat="1" x14ac:dyDescent="0.25">
      <c r="A34" s="269"/>
      <c r="B34" s="270"/>
      <c r="C34" s="151"/>
      <c r="D34" s="169"/>
      <c r="E34" s="169"/>
      <c r="F34" s="154"/>
      <c r="G34" s="154"/>
      <c r="H34" s="154"/>
      <c r="I34" s="154"/>
      <c r="J34" s="154"/>
      <c r="K34" s="154"/>
      <c r="L34" s="276">
        <f>SUM(F34:K34)</f>
        <v>0</v>
      </c>
      <c r="M34" s="316">
        <f>D34*L34</f>
        <v>0</v>
      </c>
      <c r="Q34" s="152">
        <f t="shared" si="10"/>
        <v>0</v>
      </c>
      <c r="R34" s="152">
        <f>L34/6</f>
        <v>0</v>
      </c>
      <c r="T34" s="152">
        <f>IF($E34="Y",$L34,0)</f>
        <v>0</v>
      </c>
      <c r="U34" s="152">
        <f>IF($E34="N",$L34,0)</f>
        <v>0</v>
      </c>
      <c r="V34" s="412" t="e">
        <f t="shared" si="11"/>
        <v>#DIV/0!</v>
      </c>
    </row>
    <row r="35" spans="1:22" s="110" customFormat="1" ht="12" thickBot="1" x14ac:dyDescent="0.3">
      <c r="A35" s="228"/>
      <c r="B35" s="229" t="s">
        <v>137</v>
      </c>
      <c r="C35" s="230"/>
      <c r="D35" s="232"/>
      <c r="E35" s="232"/>
      <c r="F35" s="233">
        <f>SUM(F30:F34)</f>
        <v>150</v>
      </c>
      <c r="G35" s="233">
        <f t="shared" ref="G35:L35" si="12">SUM(G30:G34)</f>
        <v>150</v>
      </c>
      <c r="H35" s="233">
        <f t="shared" si="12"/>
        <v>150</v>
      </c>
      <c r="I35" s="233">
        <f t="shared" si="12"/>
        <v>150</v>
      </c>
      <c r="J35" s="233">
        <f t="shared" si="12"/>
        <v>150</v>
      </c>
      <c r="K35" s="233">
        <f t="shared" si="12"/>
        <v>150</v>
      </c>
      <c r="L35" s="233">
        <f t="shared" si="12"/>
        <v>900</v>
      </c>
      <c r="M35" s="317">
        <f>SUM(M30:M34)</f>
        <v>122850</v>
      </c>
      <c r="Q35" s="235">
        <f>SUM(Q30:Q34)</f>
        <v>0.92975206611570238</v>
      </c>
      <c r="R35" s="235">
        <f>SUM(R30:R34)</f>
        <v>150</v>
      </c>
      <c r="T35" s="231">
        <f>SUM(T30:T34)</f>
        <v>0</v>
      </c>
      <c r="U35" s="231">
        <f>SUM(U30:U34)</f>
        <v>900</v>
      </c>
      <c r="V35" s="413">
        <f t="shared" si="11"/>
        <v>0</v>
      </c>
    </row>
    <row r="36" spans="1:22" s="110" customFormat="1" x14ac:dyDescent="0.25">
      <c r="A36" s="269">
        <v>2.2000000000000002</v>
      </c>
      <c r="B36" s="274" t="s">
        <v>138</v>
      </c>
      <c r="C36" s="151" t="s">
        <v>139</v>
      </c>
      <c r="D36" s="169">
        <v>135</v>
      </c>
      <c r="E36" s="169" t="s">
        <v>402</v>
      </c>
      <c r="F36" s="154">
        <v>150</v>
      </c>
      <c r="G36" s="154">
        <v>150</v>
      </c>
      <c r="H36" s="154">
        <v>150</v>
      </c>
      <c r="I36" s="154">
        <v>150</v>
      </c>
      <c r="J36" s="154">
        <v>150</v>
      </c>
      <c r="K36" s="154">
        <v>150</v>
      </c>
      <c r="L36" s="276">
        <f>SUM(F36:K36)</f>
        <v>900</v>
      </c>
      <c r="M36" s="316">
        <f>D36*L36</f>
        <v>121500</v>
      </c>
      <c r="Q36" s="152">
        <f>R36/$O$7</f>
        <v>0.92975206611570238</v>
      </c>
      <c r="R36" s="152">
        <f>L36/6</f>
        <v>150</v>
      </c>
      <c r="T36" s="152">
        <f>IF($E36="Y",$L36,0)</f>
        <v>0</v>
      </c>
      <c r="U36" s="152">
        <f>IF($E36="N",$L36,0)</f>
        <v>900</v>
      </c>
      <c r="V36" s="412">
        <f>T36/(U36+T36)</f>
        <v>0</v>
      </c>
    </row>
    <row r="37" spans="1:22" s="110" customFormat="1" x14ac:dyDescent="0.25">
      <c r="A37" s="269"/>
      <c r="B37" s="270"/>
      <c r="C37" s="151" t="s">
        <v>125</v>
      </c>
      <c r="D37" s="169">
        <v>250</v>
      </c>
      <c r="E37" s="169" t="s">
        <v>402</v>
      </c>
      <c r="F37" s="154">
        <v>160</v>
      </c>
      <c r="G37" s="154">
        <v>160</v>
      </c>
      <c r="H37" s="154">
        <v>320</v>
      </c>
      <c r="I37" s="154">
        <v>320</v>
      </c>
      <c r="J37" s="154">
        <v>320</v>
      </c>
      <c r="K37" s="154">
        <v>320</v>
      </c>
      <c r="L37" s="276">
        <f>SUM(F37:K37)</f>
        <v>1600</v>
      </c>
      <c r="M37" s="316">
        <f>D37*L37</f>
        <v>400000</v>
      </c>
      <c r="Q37" s="152">
        <f t="shared" ref="Q37:Q40" si="13">R37/$O$7</f>
        <v>1.6528925619834711</v>
      </c>
      <c r="R37" s="152">
        <f>L37/6</f>
        <v>266.66666666666669</v>
      </c>
      <c r="T37" s="152">
        <f>IF($E37="Y",$L37,0)</f>
        <v>0</v>
      </c>
      <c r="U37" s="152">
        <f>IF($E37="N",$L37,0)</f>
        <v>1600</v>
      </c>
      <c r="V37" s="412">
        <f t="shared" ref="V37:V41" si="14">T37/(U37+T37)</f>
        <v>0</v>
      </c>
    </row>
    <row r="38" spans="1:22" s="110" customFormat="1" x14ac:dyDescent="0.25">
      <c r="A38" s="269"/>
      <c r="B38" s="270"/>
      <c r="C38" s="151"/>
      <c r="D38" s="169"/>
      <c r="E38" s="169"/>
      <c r="F38" s="154"/>
      <c r="G38" s="154"/>
      <c r="H38" s="154"/>
      <c r="I38" s="154"/>
      <c r="J38" s="154"/>
      <c r="K38" s="154"/>
      <c r="L38" s="276">
        <f>SUM(F38:K38)</f>
        <v>0</v>
      </c>
      <c r="M38" s="316">
        <f>D38*L38</f>
        <v>0</v>
      </c>
      <c r="Q38" s="152">
        <f t="shared" si="13"/>
        <v>0</v>
      </c>
      <c r="R38" s="152">
        <f>L38/6</f>
        <v>0</v>
      </c>
      <c r="T38" s="152">
        <f>IF($E38="Y",$L38,0)</f>
        <v>0</v>
      </c>
      <c r="U38" s="152">
        <f>IF($E38="N",$L38,0)</f>
        <v>0</v>
      </c>
      <c r="V38" s="412" t="e">
        <f t="shared" si="14"/>
        <v>#DIV/0!</v>
      </c>
    </row>
    <row r="39" spans="1:22" s="110" customFormat="1" x14ac:dyDescent="0.25">
      <c r="A39" s="269"/>
      <c r="B39" s="270"/>
      <c r="C39" s="151"/>
      <c r="D39" s="169"/>
      <c r="E39" s="169"/>
      <c r="F39" s="154"/>
      <c r="G39" s="154"/>
      <c r="H39" s="154"/>
      <c r="I39" s="154"/>
      <c r="J39" s="154"/>
      <c r="K39" s="154"/>
      <c r="L39" s="276">
        <f>SUM(F39:K39)</f>
        <v>0</v>
      </c>
      <c r="M39" s="316">
        <f>D39*L39</f>
        <v>0</v>
      </c>
      <c r="Q39" s="152">
        <f t="shared" si="13"/>
        <v>0</v>
      </c>
      <c r="R39" s="152">
        <f>L39/6</f>
        <v>0</v>
      </c>
      <c r="T39" s="152">
        <f>IF($E39="Y",$L39,0)</f>
        <v>0</v>
      </c>
      <c r="U39" s="152">
        <f>IF($E39="N",$L39,0)</f>
        <v>0</v>
      </c>
      <c r="V39" s="412" t="e">
        <f t="shared" si="14"/>
        <v>#DIV/0!</v>
      </c>
    </row>
    <row r="40" spans="1:22" s="110" customFormat="1" x14ac:dyDescent="0.25">
      <c r="A40" s="269"/>
      <c r="B40" s="270"/>
      <c r="C40" s="151"/>
      <c r="D40" s="169"/>
      <c r="E40" s="169"/>
      <c r="F40" s="154"/>
      <c r="G40" s="154"/>
      <c r="H40" s="154"/>
      <c r="I40" s="154"/>
      <c r="J40" s="154"/>
      <c r="K40" s="154"/>
      <c r="L40" s="276">
        <f>SUM(F40:K40)</f>
        <v>0</v>
      </c>
      <c r="M40" s="316">
        <f>D40*L40</f>
        <v>0</v>
      </c>
      <c r="N40" s="167"/>
      <c r="Q40" s="152">
        <f t="shared" si="13"/>
        <v>0</v>
      </c>
      <c r="R40" s="152">
        <f>L40/6</f>
        <v>0</v>
      </c>
      <c r="T40" s="152">
        <f>IF($E40="Y",$L40,0)</f>
        <v>0</v>
      </c>
      <c r="U40" s="152">
        <f>IF($E40="N",$L40,0)</f>
        <v>0</v>
      </c>
      <c r="V40" s="412" t="e">
        <f t="shared" si="14"/>
        <v>#DIV/0!</v>
      </c>
    </row>
    <row r="41" spans="1:22" ht="14.25" customHeight="1" thickBot="1" x14ac:dyDescent="0.35">
      <c r="A41" s="228"/>
      <c r="B41" s="229" t="s">
        <v>140</v>
      </c>
      <c r="C41" s="230"/>
      <c r="D41" s="232"/>
      <c r="E41" s="232"/>
      <c r="F41" s="233">
        <f>SUM(F36:F40)</f>
        <v>310</v>
      </c>
      <c r="G41" s="233">
        <f t="shared" ref="G41:L41" si="15">SUM(G36:G40)</f>
        <v>310</v>
      </c>
      <c r="H41" s="233">
        <f t="shared" si="15"/>
        <v>470</v>
      </c>
      <c r="I41" s="233">
        <f t="shared" si="15"/>
        <v>470</v>
      </c>
      <c r="J41" s="233">
        <f t="shared" si="15"/>
        <v>470</v>
      </c>
      <c r="K41" s="233">
        <f t="shared" si="15"/>
        <v>470</v>
      </c>
      <c r="L41" s="233">
        <f t="shared" si="15"/>
        <v>2500</v>
      </c>
      <c r="M41" s="317">
        <f>SUM(M36:M40)</f>
        <v>521500</v>
      </c>
      <c r="N41" s="106"/>
      <c r="O41" s="106"/>
      <c r="P41" s="106"/>
      <c r="Q41" s="235">
        <f>SUM(Q36:Q40)</f>
        <v>2.5826446280991737</v>
      </c>
      <c r="R41" s="235">
        <f>SUM(R36:R40)</f>
        <v>416.66666666666669</v>
      </c>
      <c r="S41" s="106"/>
      <c r="T41" s="231">
        <f>SUM(T36:T40)</f>
        <v>0</v>
      </c>
      <c r="U41" s="231">
        <f>SUM(U36:U40)</f>
        <v>2500</v>
      </c>
      <c r="V41" s="413">
        <f t="shared" si="14"/>
        <v>0</v>
      </c>
    </row>
    <row r="42" spans="1:22" ht="12" x14ac:dyDescent="0.3">
      <c r="A42" s="269">
        <v>2.2999999999999998</v>
      </c>
      <c r="B42" s="274" t="s">
        <v>141</v>
      </c>
      <c r="C42" s="151" t="s">
        <v>126</v>
      </c>
      <c r="D42" s="169">
        <v>135</v>
      </c>
      <c r="E42" s="169" t="s">
        <v>404</v>
      </c>
      <c r="F42" s="154">
        <v>0</v>
      </c>
      <c r="G42" s="154">
        <v>0</v>
      </c>
      <c r="H42" s="154">
        <v>181</v>
      </c>
      <c r="I42" s="154">
        <v>181</v>
      </c>
      <c r="J42" s="154">
        <v>545</v>
      </c>
      <c r="K42" s="154">
        <v>545</v>
      </c>
      <c r="L42" s="276">
        <f>SUM(F42:K42)</f>
        <v>1452</v>
      </c>
      <c r="M42" s="316">
        <f>D42*L42</f>
        <v>196020</v>
      </c>
      <c r="N42" s="106"/>
      <c r="O42" s="106"/>
      <c r="P42" s="106"/>
      <c r="Q42" s="152">
        <f>R42/$O$7</f>
        <v>1.5</v>
      </c>
      <c r="R42" s="152">
        <f>L42/6</f>
        <v>242</v>
      </c>
      <c r="S42" s="106"/>
      <c r="T42" s="152">
        <f>IF($E42="Y",$L42,0)</f>
        <v>1452</v>
      </c>
      <c r="U42" s="152">
        <f>IF($E42="N",$L42,0)</f>
        <v>0</v>
      </c>
      <c r="V42" s="412">
        <f>T42/(U42+T42)</f>
        <v>1</v>
      </c>
    </row>
    <row r="43" spans="1:22" ht="12" x14ac:dyDescent="0.3">
      <c r="A43" s="269"/>
      <c r="B43" s="270"/>
      <c r="C43" s="151"/>
      <c r="D43" s="169"/>
      <c r="E43" s="169"/>
      <c r="F43" s="154"/>
      <c r="G43" s="154"/>
      <c r="H43" s="154"/>
      <c r="I43" s="154"/>
      <c r="J43" s="154"/>
      <c r="K43" s="154"/>
      <c r="L43" s="276">
        <f>SUM(F43:K43)</f>
        <v>0</v>
      </c>
      <c r="M43" s="316">
        <f>D43*L43</f>
        <v>0</v>
      </c>
      <c r="N43" s="106"/>
      <c r="O43" s="106"/>
      <c r="P43" s="106"/>
      <c r="Q43" s="152">
        <f t="shared" ref="Q43:Q46" si="16">R43/$O$7</f>
        <v>0</v>
      </c>
      <c r="R43" s="152">
        <f>L43/6</f>
        <v>0</v>
      </c>
      <c r="S43" s="106"/>
      <c r="T43" s="152">
        <f>IF($E43="Y",$L43,0)</f>
        <v>0</v>
      </c>
      <c r="U43" s="152">
        <f>IF($E43="N",$L43,0)</f>
        <v>0</v>
      </c>
      <c r="V43" s="412" t="e">
        <f t="shared" ref="V43:V47" si="17">T43/(U43+T43)</f>
        <v>#DIV/0!</v>
      </c>
    </row>
    <row r="44" spans="1:22" s="110" customFormat="1" x14ac:dyDescent="0.25">
      <c r="A44" s="269"/>
      <c r="B44" s="270"/>
      <c r="C44" s="151"/>
      <c r="D44" s="169"/>
      <c r="E44" s="169"/>
      <c r="F44" s="154"/>
      <c r="G44" s="154"/>
      <c r="H44" s="154"/>
      <c r="I44" s="154"/>
      <c r="J44" s="154"/>
      <c r="K44" s="154"/>
      <c r="L44" s="276">
        <f>SUM(F44:K44)</f>
        <v>0</v>
      </c>
      <c r="M44" s="316">
        <f>D44*L44</f>
        <v>0</v>
      </c>
      <c r="Q44" s="152">
        <f t="shared" si="16"/>
        <v>0</v>
      </c>
      <c r="R44" s="152">
        <f>L44/6</f>
        <v>0</v>
      </c>
      <c r="T44" s="152">
        <f>IF($E44="Y",$L44,0)</f>
        <v>0</v>
      </c>
      <c r="U44" s="152">
        <f>IF($E44="N",$L44,0)</f>
        <v>0</v>
      </c>
      <c r="V44" s="412" t="e">
        <f t="shared" si="17"/>
        <v>#DIV/0!</v>
      </c>
    </row>
    <row r="45" spans="1:22" s="110" customFormat="1" x14ac:dyDescent="0.25">
      <c r="A45" s="269"/>
      <c r="B45" s="270"/>
      <c r="C45" s="151"/>
      <c r="D45" s="169"/>
      <c r="E45" s="169"/>
      <c r="F45" s="154"/>
      <c r="G45" s="154"/>
      <c r="H45" s="154"/>
      <c r="I45" s="154"/>
      <c r="J45" s="154"/>
      <c r="K45" s="154"/>
      <c r="L45" s="276">
        <f>SUM(F45:K45)</f>
        <v>0</v>
      </c>
      <c r="M45" s="316">
        <f>D45*L45</f>
        <v>0</v>
      </c>
      <c r="Q45" s="152">
        <f t="shared" si="16"/>
        <v>0</v>
      </c>
      <c r="R45" s="152">
        <f>L45/6</f>
        <v>0</v>
      </c>
      <c r="T45" s="152">
        <f>IF($E45="Y",$L45,0)</f>
        <v>0</v>
      </c>
      <c r="U45" s="152">
        <f>IF($E45="N",$L45,0)</f>
        <v>0</v>
      </c>
      <c r="V45" s="412" t="e">
        <f t="shared" si="17"/>
        <v>#DIV/0!</v>
      </c>
    </row>
    <row r="46" spans="1:22" s="110" customFormat="1" x14ac:dyDescent="0.25">
      <c r="A46" s="269"/>
      <c r="B46" s="270"/>
      <c r="C46" s="151"/>
      <c r="D46" s="169"/>
      <c r="E46" s="169"/>
      <c r="F46" s="154"/>
      <c r="G46" s="154"/>
      <c r="H46" s="154"/>
      <c r="I46" s="154"/>
      <c r="J46" s="154"/>
      <c r="K46" s="154"/>
      <c r="L46" s="276">
        <f>SUM(F46:K46)</f>
        <v>0</v>
      </c>
      <c r="M46" s="316">
        <f>D46*L46</f>
        <v>0</v>
      </c>
      <c r="Q46" s="152">
        <f t="shared" si="16"/>
        <v>0</v>
      </c>
      <c r="R46" s="152">
        <f>L46/6</f>
        <v>0</v>
      </c>
      <c r="T46" s="152">
        <f>IF($E46="Y",$L46,0)</f>
        <v>0</v>
      </c>
      <c r="U46" s="152">
        <f>IF($E46="N",$L46,0)</f>
        <v>0</v>
      </c>
      <c r="V46" s="412" t="e">
        <f t="shared" si="17"/>
        <v>#DIV/0!</v>
      </c>
    </row>
    <row r="47" spans="1:22" ht="12.5" thickBot="1" x14ac:dyDescent="0.35">
      <c r="A47" s="228"/>
      <c r="B47" s="229" t="s">
        <v>142</v>
      </c>
      <c r="C47" s="230"/>
      <c r="D47" s="232"/>
      <c r="E47" s="232"/>
      <c r="F47" s="233">
        <f>SUM(F42:F46)</f>
        <v>0</v>
      </c>
      <c r="G47" s="233">
        <f t="shared" ref="G47:L47" si="18">SUM(G42:G46)</f>
        <v>0</v>
      </c>
      <c r="H47" s="233">
        <f t="shared" si="18"/>
        <v>181</v>
      </c>
      <c r="I47" s="233">
        <f t="shared" si="18"/>
        <v>181</v>
      </c>
      <c r="J47" s="233">
        <f t="shared" si="18"/>
        <v>545</v>
      </c>
      <c r="K47" s="233">
        <f t="shared" si="18"/>
        <v>545</v>
      </c>
      <c r="L47" s="233">
        <f t="shared" si="18"/>
        <v>1452</v>
      </c>
      <c r="M47" s="317">
        <f>SUM(M42:M46)</f>
        <v>196020</v>
      </c>
      <c r="N47" s="106"/>
      <c r="O47" s="106"/>
      <c r="P47" s="106"/>
      <c r="Q47" s="235">
        <f>SUM(Q42:Q46)</f>
        <v>1.5</v>
      </c>
      <c r="R47" s="235">
        <f>SUM(R42:R46)</f>
        <v>242</v>
      </c>
      <c r="S47" s="106"/>
      <c r="T47" s="231">
        <f>SUM(T42:T46)</f>
        <v>1452</v>
      </c>
      <c r="U47" s="231">
        <f>SUM(U42:U46)</f>
        <v>0</v>
      </c>
      <c r="V47" s="413">
        <f t="shared" si="17"/>
        <v>1</v>
      </c>
    </row>
    <row r="48" spans="1:22" ht="12" x14ac:dyDescent="0.3">
      <c r="A48" s="269">
        <v>2.4</v>
      </c>
      <c r="B48" s="274" t="s">
        <v>143</v>
      </c>
      <c r="C48" s="151" t="s">
        <v>144</v>
      </c>
      <c r="D48" s="169">
        <v>130</v>
      </c>
      <c r="E48" s="169" t="s">
        <v>402</v>
      </c>
      <c r="F48" s="154">
        <v>150</v>
      </c>
      <c r="G48" s="154">
        <v>150</v>
      </c>
      <c r="H48" s="154">
        <v>150</v>
      </c>
      <c r="I48" s="154">
        <v>150</v>
      </c>
      <c r="J48" s="154">
        <v>150</v>
      </c>
      <c r="K48" s="154">
        <v>150</v>
      </c>
      <c r="L48" s="276">
        <f>SUM(F48:K48)</f>
        <v>900</v>
      </c>
      <c r="M48" s="316">
        <f>D48*L48</f>
        <v>117000</v>
      </c>
      <c r="N48" s="106"/>
      <c r="O48" s="106"/>
      <c r="P48" s="106"/>
      <c r="Q48" s="152">
        <f>R48/$O$7</f>
        <v>0.92975206611570238</v>
      </c>
      <c r="R48" s="152">
        <f>L48/6</f>
        <v>150</v>
      </c>
      <c r="S48" s="106"/>
      <c r="T48" s="152">
        <f>IF($E48="Y",$L48,0)</f>
        <v>0</v>
      </c>
      <c r="U48" s="152">
        <f>IF($E48="N",$L48,0)</f>
        <v>900</v>
      </c>
      <c r="V48" s="412">
        <f>T48/(U48+T48)</f>
        <v>0</v>
      </c>
    </row>
    <row r="49" spans="1:22" ht="12" x14ac:dyDescent="0.3">
      <c r="A49" s="269"/>
      <c r="B49" s="270"/>
      <c r="C49" s="151" t="s">
        <v>126</v>
      </c>
      <c r="D49" s="169">
        <v>135</v>
      </c>
      <c r="E49" s="169" t="s">
        <v>404</v>
      </c>
      <c r="F49" s="154">
        <v>181</v>
      </c>
      <c r="G49" s="154">
        <v>181</v>
      </c>
      <c r="H49" s="154">
        <v>362</v>
      </c>
      <c r="I49" s="154">
        <v>362</v>
      </c>
      <c r="J49" s="154">
        <v>724</v>
      </c>
      <c r="K49" s="154">
        <v>724</v>
      </c>
      <c r="L49" s="276">
        <f>SUM(F49:K49)</f>
        <v>2534</v>
      </c>
      <c r="M49" s="316">
        <f>D49*L49</f>
        <v>342090</v>
      </c>
      <c r="N49" s="106"/>
      <c r="O49" s="106"/>
      <c r="P49" s="106"/>
      <c r="Q49" s="152">
        <f t="shared" ref="Q49:Q52" si="19">R49/$O$7</f>
        <v>2.6177685950413219</v>
      </c>
      <c r="R49" s="152">
        <f>L49/6</f>
        <v>422.33333333333331</v>
      </c>
      <c r="S49" s="106"/>
      <c r="T49" s="152">
        <f>IF($E49="Y",$L49,0)</f>
        <v>2534</v>
      </c>
      <c r="U49" s="152">
        <f>IF($E49="N",$L49,0)</f>
        <v>0</v>
      </c>
      <c r="V49" s="412">
        <f t="shared" ref="V49:V53" si="20">T49/(U49+T49)</f>
        <v>1</v>
      </c>
    </row>
    <row r="50" spans="1:22" ht="12" x14ac:dyDescent="0.3">
      <c r="A50" s="269"/>
      <c r="B50" s="270"/>
      <c r="C50" s="151"/>
      <c r="D50" s="169"/>
      <c r="E50" s="169"/>
      <c r="F50" s="154"/>
      <c r="G50" s="154"/>
      <c r="H50" s="154"/>
      <c r="I50" s="154"/>
      <c r="J50" s="154"/>
      <c r="K50" s="154"/>
      <c r="L50" s="276">
        <f>SUM(F50:K50)</f>
        <v>0</v>
      </c>
      <c r="M50" s="316">
        <f>D50*L50</f>
        <v>0</v>
      </c>
      <c r="N50" s="110"/>
      <c r="O50" s="110"/>
      <c r="P50" s="110"/>
      <c r="Q50" s="152">
        <f t="shared" si="19"/>
        <v>0</v>
      </c>
      <c r="R50" s="152">
        <f>L50/6</f>
        <v>0</v>
      </c>
      <c r="S50" s="110"/>
      <c r="T50" s="152">
        <f>IF($E50="Y",$L50,0)</f>
        <v>0</v>
      </c>
      <c r="U50" s="152">
        <f>IF($E50="N",$L50,0)</f>
        <v>0</v>
      </c>
      <c r="V50" s="412" t="e">
        <f t="shared" si="20"/>
        <v>#DIV/0!</v>
      </c>
    </row>
    <row r="51" spans="1:22" ht="12" x14ac:dyDescent="0.3">
      <c r="A51" s="269"/>
      <c r="B51" s="270"/>
      <c r="C51" s="151"/>
      <c r="D51" s="169"/>
      <c r="E51" s="169"/>
      <c r="F51" s="154"/>
      <c r="G51" s="154"/>
      <c r="H51" s="154"/>
      <c r="I51" s="154"/>
      <c r="J51" s="154"/>
      <c r="K51" s="154"/>
      <c r="L51" s="276">
        <f>SUM(F51:K51)</f>
        <v>0</v>
      </c>
      <c r="M51" s="316">
        <f>D51*L51</f>
        <v>0</v>
      </c>
      <c r="N51" s="110"/>
      <c r="O51" s="110"/>
      <c r="P51" s="110"/>
      <c r="Q51" s="152">
        <f t="shared" si="19"/>
        <v>0</v>
      </c>
      <c r="R51" s="152">
        <f>L51/6</f>
        <v>0</v>
      </c>
      <c r="S51" s="110"/>
      <c r="T51" s="152">
        <f>IF($E51="Y",$L51,0)</f>
        <v>0</v>
      </c>
      <c r="U51" s="152">
        <f>IF($E51="N",$L51,0)</f>
        <v>0</v>
      </c>
      <c r="V51" s="412" t="e">
        <f t="shared" si="20"/>
        <v>#DIV/0!</v>
      </c>
    </row>
    <row r="52" spans="1:22" ht="12" x14ac:dyDescent="0.3">
      <c r="A52" s="269"/>
      <c r="B52" s="270"/>
      <c r="C52" s="151"/>
      <c r="D52" s="169"/>
      <c r="E52" s="169"/>
      <c r="F52" s="154"/>
      <c r="G52" s="154"/>
      <c r="H52" s="154"/>
      <c r="I52" s="154"/>
      <c r="J52" s="154"/>
      <c r="K52" s="154"/>
      <c r="L52" s="276">
        <f>SUM(F52:K52)</f>
        <v>0</v>
      </c>
      <c r="M52" s="316">
        <f>D52*L52</f>
        <v>0</v>
      </c>
      <c r="N52" s="110"/>
      <c r="O52" s="110"/>
      <c r="P52" s="110"/>
      <c r="Q52" s="152">
        <f t="shared" si="19"/>
        <v>0</v>
      </c>
      <c r="R52" s="152">
        <f>L52/6</f>
        <v>0</v>
      </c>
      <c r="S52" s="110"/>
      <c r="T52" s="152">
        <f>IF($E52="Y",$L52,0)</f>
        <v>0</v>
      </c>
      <c r="U52" s="152">
        <f>IF($E52="N",$L52,0)</f>
        <v>0</v>
      </c>
      <c r="V52" s="412" t="e">
        <f t="shared" si="20"/>
        <v>#DIV/0!</v>
      </c>
    </row>
    <row r="53" spans="1:22" ht="12.5" thickBot="1" x14ac:dyDescent="0.35">
      <c r="A53" s="228"/>
      <c r="B53" s="229" t="s">
        <v>145</v>
      </c>
      <c r="C53" s="230"/>
      <c r="D53" s="232"/>
      <c r="E53" s="232"/>
      <c r="F53" s="233">
        <f>SUM(F48:F52)</f>
        <v>331</v>
      </c>
      <c r="G53" s="233">
        <f t="shared" ref="G53:L53" si="21">SUM(G48:G52)</f>
        <v>331</v>
      </c>
      <c r="H53" s="233">
        <f t="shared" si="21"/>
        <v>512</v>
      </c>
      <c r="I53" s="233">
        <f t="shared" si="21"/>
        <v>512</v>
      </c>
      <c r="J53" s="233">
        <f t="shared" si="21"/>
        <v>874</v>
      </c>
      <c r="K53" s="233">
        <f t="shared" si="21"/>
        <v>874</v>
      </c>
      <c r="L53" s="233">
        <f t="shared" si="21"/>
        <v>3434</v>
      </c>
      <c r="M53" s="317">
        <f>SUM(M48:M52)</f>
        <v>459090</v>
      </c>
      <c r="N53" s="106"/>
      <c r="O53" s="106"/>
      <c r="P53" s="106"/>
      <c r="Q53" s="235">
        <f>SUM(Q48:Q52)</f>
        <v>3.5475206611570242</v>
      </c>
      <c r="R53" s="235">
        <f>SUM(R48:R52)</f>
        <v>572.33333333333326</v>
      </c>
      <c r="S53" s="106"/>
      <c r="T53" s="231">
        <f>SUM(T48:T52)</f>
        <v>2534</v>
      </c>
      <c r="U53" s="231">
        <f>SUM(U48:U52)</f>
        <v>900</v>
      </c>
      <c r="V53" s="413">
        <f t="shared" si="20"/>
        <v>0.73791496796738498</v>
      </c>
    </row>
    <row r="54" spans="1:22" ht="12" x14ac:dyDescent="0.3">
      <c r="A54" s="269">
        <v>2.5</v>
      </c>
      <c r="B54" s="274" t="s">
        <v>146</v>
      </c>
      <c r="C54" s="151" t="s">
        <v>125</v>
      </c>
      <c r="D54" s="169">
        <v>250</v>
      </c>
      <c r="E54" s="169" t="s">
        <v>402</v>
      </c>
      <c r="F54" s="154">
        <v>0</v>
      </c>
      <c r="G54" s="154">
        <v>0</v>
      </c>
      <c r="H54" s="154">
        <v>0</v>
      </c>
      <c r="I54" s="154">
        <v>0</v>
      </c>
      <c r="J54" s="154">
        <v>160</v>
      </c>
      <c r="K54" s="154">
        <v>160</v>
      </c>
      <c r="L54" s="276">
        <f>SUM(F54:K54)</f>
        <v>320</v>
      </c>
      <c r="M54" s="316">
        <f>D54*L54</f>
        <v>80000</v>
      </c>
      <c r="N54" s="106"/>
      <c r="O54" s="106"/>
      <c r="P54" s="106"/>
      <c r="Q54" s="152">
        <f>R54/$O$7</f>
        <v>0.33057851239669422</v>
      </c>
      <c r="R54" s="152">
        <f>L54/6</f>
        <v>53.333333333333336</v>
      </c>
      <c r="S54" s="106"/>
      <c r="T54" s="152">
        <f>IF($E54="Y",$L54,0)</f>
        <v>0</v>
      </c>
      <c r="U54" s="152">
        <f>IF($E54="N",$L54,0)</f>
        <v>320</v>
      </c>
      <c r="V54" s="412">
        <f>T54/(U54+T54)</f>
        <v>0</v>
      </c>
    </row>
    <row r="55" spans="1:22" ht="12" x14ac:dyDescent="0.3">
      <c r="A55" s="269"/>
      <c r="B55" s="270"/>
      <c r="C55" s="151"/>
      <c r="D55" s="169"/>
      <c r="E55" s="169"/>
      <c r="F55" s="154"/>
      <c r="G55" s="154"/>
      <c r="H55" s="154"/>
      <c r="I55" s="154"/>
      <c r="J55" s="154"/>
      <c r="K55" s="154"/>
      <c r="L55" s="276">
        <f>SUM(F55:K55)</f>
        <v>0</v>
      </c>
      <c r="M55" s="316">
        <f>D55*L55</f>
        <v>0</v>
      </c>
      <c r="N55" s="106"/>
      <c r="O55" s="106"/>
      <c r="P55" s="106"/>
      <c r="Q55" s="152">
        <f t="shared" ref="Q55:Q58" si="22">R55/$O$7</f>
        <v>0</v>
      </c>
      <c r="R55" s="152">
        <f>L55/6</f>
        <v>0</v>
      </c>
      <c r="S55" s="106"/>
      <c r="T55" s="152">
        <f>IF($E55="Y",$L55,0)</f>
        <v>0</v>
      </c>
      <c r="U55" s="152">
        <f>IF($E55="N",$L55,0)</f>
        <v>0</v>
      </c>
      <c r="V55" s="412" t="e">
        <f t="shared" ref="V55:V59" si="23">T55/(U55+T55)</f>
        <v>#DIV/0!</v>
      </c>
    </row>
    <row r="56" spans="1:22" ht="12" x14ac:dyDescent="0.3">
      <c r="A56" s="269"/>
      <c r="B56" s="270"/>
      <c r="C56" s="151"/>
      <c r="D56" s="169"/>
      <c r="E56" s="169"/>
      <c r="F56" s="154"/>
      <c r="G56" s="154"/>
      <c r="H56" s="154"/>
      <c r="I56" s="154"/>
      <c r="J56" s="154"/>
      <c r="K56" s="154"/>
      <c r="L56" s="276">
        <f>SUM(F56:K56)</f>
        <v>0</v>
      </c>
      <c r="M56" s="316">
        <f>D56*L56</f>
        <v>0</v>
      </c>
      <c r="N56" s="110"/>
      <c r="O56" s="110"/>
      <c r="P56" s="110"/>
      <c r="Q56" s="152">
        <f t="shared" si="22"/>
        <v>0</v>
      </c>
      <c r="R56" s="152">
        <f>L56/6</f>
        <v>0</v>
      </c>
      <c r="S56" s="110"/>
      <c r="T56" s="152">
        <f>IF($E56="Y",$L56,0)</f>
        <v>0</v>
      </c>
      <c r="U56" s="152">
        <f>IF($E56="N",$L56,0)</f>
        <v>0</v>
      </c>
      <c r="V56" s="412" t="e">
        <f t="shared" si="23"/>
        <v>#DIV/0!</v>
      </c>
    </row>
    <row r="57" spans="1:22" ht="12" x14ac:dyDescent="0.3">
      <c r="A57" s="269"/>
      <c r="B57" s="270"/>
      <c r="C57" s="151"/>
      <c r="D57" s="169"/>
      <c r="E57" s="169"/>
      <c r="F57" s="154"/>
      <c r="G57" s="154"/>
      <c r="H57" s="154"/>
      <c r="I57" s="154"/>
      <c r="J57" s="154"/>
      <c r="K57" s="154"/>
      <c r="L57" s="276">
        <f>SUM(F57:K57)</f>
        <v>0</v>
      </c>
      <c r="M57" s="316">
        <f>D57*L57</f>
        <v>0</v>
      </c>
      <c r="N57" s="110"/>
      <c r="O57" s="110"/>
      <c r="P57" s="110"/>
      <c r="Q57" s="152">
        <f t="shared" si="22"/>
        <v>0</v>
      </c>
      <c r="R57" s="152">
        <f>L57/6</f>
        <v>0</v>
      </c>
      <c r="S57" s="110"/>
      <c r="T57" s="152">
        <f>IF($E57="Y",$L57,0)</f>
        <v>0</v>
      </c>
      <c r="U57" s="152">
        <f>IF($E57="N",$L57,0)</f>
        <v>0</v>
      </c>
      <c r="V57" s="412" t="e">
        <f t="shared" si="23"/>
        <v>#DIV/0!</v>
      </c>
    </row>
    <row r="58" spans="1:22" ht="12" x14ac:dyDescent="0.3">
      <c r="A58" s="269"/>
      <c r="B58" s="270"/>
      <c r="C58" s="151"/>
      <c r="D58" s="169"/>
      <c r="E58" s="169"/>
      <c r="F58" s="154"/>
      <c r="G58" s="154"/>
      <c r="H58" s="154"/>
      <c r="I58" s="154"/>
      <c r="J58" s="154"/>
      <c r="K58" s="154"/>
      <c r="L58" s="276">
        <f>SUM(F58:K58)</f>
        <v>0</v>
      </c>
      <c r="M58" s="316">
        <f>D58*L58</f>
        <v>0</v>
      </c>
      <c r="N58" s="110"/>
      <c r="O58" s="110"/>
      <c r="P58" s="110"/>
      <c r="Q58" s="152">
        <f t="shared" si="22"/>
        <v>0</v>
      </c>
      <c r="R58" s="152">
        <f>L58/6</f>
        <v>0</v>
      </c>
      <c r="S58" s="110"/>
      <c r="T58" s="152">
        <f>IF($E58="Y",$L58,0)</f>
        <v>0</v>
      </c>
      <c r="U58" s="152">
        <f>IF($E58="N",$L58,0)</f>
        <v>0</v>
      </c>
      <c r="V58" s="412" t="e">
        <f t="shared" si="23"/>
        <v>#DIV/0!</v>
      </c>
    </row>
    <row r="59" spans="1:22" ht="12.5" thickBot="1" x14ac:dyDescent="0.35">
      <c r="A59" s="228"/>
      <c r="B59" s="229" t="s">
        <v>147</v>
      </c>
      <c r="C59" s="230"/>
      <c r="D59" s="232"/>
      <c r="E59" s="232"/>
      <c r="F59" s="233">
        <f>SUM(F54:F58)</f>
        <v>0</v>
      </c>
      <c r="G59" s="233">
        <f t="shared" ref="G59:L59" si="24">SUM(G54:G58)</f>
        <v>0</v>
      </c>
      <c r="H59" s="233">
        <f t="shared" si="24"/>
        <v>0</v>
      </c>
      <c r="I59" s="233">
        <f t="shared" si="24"/>
        <v>0</v>
      </c>
      <c r="J59" s="233">
        <f t="shared" si="24"/>
        <v>160</v>
      </c>
      <c r="K59" s="233">
        <f t="shared" si="24"/>
        <v>160</v>
      </c>
      <c r="L59" s="233">
        <f t="shared" si="24"/>
        <v>320</v>
      </c>
      <c r="M59" s="317">
        <f>SUM(M54:M58)</f>
        <v>80000</v>
      </c>
      <c r="N59" s="106"/>
      <c r="O59" s="106"/>
      <c r="P59" s="106"/>
      <c r="Q59" s="235">
        <f>SUM(Q54:Q58)</f>
        <v>0.33057851239669422</v>
      </c>
      <c r="R59" s="235">
        <f>SUM(R54:R58)</f>
        <v>53.333333333333336</v>
      </c>
      <c r="S59" s="106"/>
      <c r="T59" s="231">
        <f>SUM(T54:T58)</f>
        <v>0</v>
      </c>
      <c r="U59" s="231">
        <f>SUM(U54:U58)</f>
        <v>320</v>
      </c>
      <c r="V59" s="413">
        <f t="shared" si="23"/>
        <v>0</v>
      </c>
    </row>
    <row r="60" spans="1:22" ht="12" x14ac:dyDescent="0.3">
      <c r="A60" s="269">
        <v>2.6</v>
      </c>
      <c r="B60" s="274" t="s">
        <v>148</v>
      </c>
      <c r="C60" s="158" t="s">
        <v>125</v>
      </c>
      <c r="D60" s="169">
        <v>250</v>
      </c>
      <c r="E60" s="169" t="s">
        <v>402</v>
      </c>
      <c r="F60" s="154">
        <v>0</v>
      </c>
      <c r="G60" s="154">
        <v>0</v>
      </c>
      <c r="H60" s="154">
        <v>0</v>
      </c>
      <c r="I60" s="154">
        <v>0</v>
      </c>
      <c r="J60" s="154">
        <v>136</v>
      </c>
      <c r="K60" s="154">
        <v>136</v>
      </c>
      <c r="L60" s="276">
        <f>SUM(F60:K60)</f>
        <v>272</v>
      </c>
      <c r="M60" s="316">
        <f>D60*L60</f>
        <v>68000</v>
      </c>
      <c r="N60" s="106"/>
      <c r="O60" s="106"/>
      <c r="P60" s="106"/>
      <c r="Q60" s="152">
        <f>R60/$O$7</f>
        <v>0.28099173553719009</v>
      </c>
      <c r="R60" s="152">
        <f>L60/6</f>
        <v>45.333333333333336</v>
      </c>
      <c r="S60" s="106"/>
      <c r="T60" s="152">
        <f>IF($E60="Y",$L60,0)</f>
        <v>0</v>
      </c>
      <c r="U60" s="152">
        <f>IF($E60="N",$L60,0)</f>
        <v>272</v>
      </c>
      <c r="V60" s="412">
        <f>T60/(U60+T60)</f>
        <v>0</v>
      </c>
    </row>
    <row r="61" spans="1:22" ht="12" x14ac:dyDescent="0.3">
      <c r="A61" s="269"/>
      <c r="B61" s="270"/>
      <c r="C61" s="158"/>
      <c r="D61" s="169"/>
      <c r="E61" s="169"/>
      <c r="F61" s="154"/>
      <c r="G61" s="154"/>
      <c r="H61" s="154"/>
      <c r="I61" s="154"/>
      <c r="J61" s="154"/>
      <c r="K61" s="154"/>
      <c r="L61" s="276">
        <f>SUM(F61:K61)</f>
        <v>0</v>
      </c>
      <c r="M61" s="316">
        <f>D61*L61</f>
        <v>0</v>
      </c>
      <c r="N61" s="106"/>
      <c r="O61" s="106"/>
      <c r="P61" s="106"/>
      <c r="Q61" s="152">
        <f t="shared" ref="Q61:Q64" si="25">R61/$O$7</f>
        <v>0</v>
      </c>
      <c r="R61" s="152">
        <f>L61/6</f>
        <v>0</v>
      </c>
      <c r="S61" s="106"/>
      <c r="T61" s="152">
        <f>IF($E61="Y",$L61,0)</f>
        <v>0</v>
      </c>
      <c r="U61" s="152">
        <f>IF($E61="N",$L61,0)</f>
        <v>0</v>
      </c>
      <c r="V61" s="412" t="e">
        <f t="shared" ref="V61:V65" si="26">T61/(U61+T61)</f>
        <v>#DIV/0!</v>
      </c>
    </row>
    <row r="62" spans="1:22" ht="12" x14ac:dyDescent="0.3">
      <c r="A62" s="269"/>
      <c r="B62" s="270"/>
      <c r="C62" s="158"/>
      <c r="D62" s="169"/>
      <c r="E62" s="169"/>
      <c r="F62" s="154"/>
      <c r="G62" s="154"/>
      <c r="H62" s="154"/>
      <c r="I62" s="154"/>
      <c r="J62" s="154"/>
      <c r="K62" s="154"/>
      <c r="L62" s="276">
        <f>SUM(F62:K62)</f>
        <v>0</v>
      </c>
      <c r="M62" s="316">
        <f>D62*L62</f>
        <v>0</v>
      </c>
      <c r="N62" s="106"/>
      <c r="O62" s="106"/>
      <c r="P62" s="106"/>
      <c r="Q62" s="152">
        <f t="shared" si="25"/>
        <v>0</v>
      </c>
      <c r="R62" s="152">
        <f>L62/6</f>
        <v>0</v>
      </c>
      <c r="S62" s="106"/>
      <c r="T62" s="152">
        <f>IF($E62="Y",$L62,0)</f>
        <v>0</v>
      </c>
      <c r="U62" s="152">
        <f>IF($E62="N",$L62,0)</f>
        <v>0</v>
      </c>
      <c r="V62" s="412" t="e">
        <f t="shared" si="26"/>
        <v>#DIV/0!</v>
      </c>
    </row>
    <row r="63" spans="1:22" s="110" customFormat="1" x14ac:dyDescent="0.25">
      <c r="A63" s="269"/>
      <c r="B63" s="270"/>
      <c r="C63" s="158"/>
      <c r="D63" s="169"/>
      <c r="E63" s="169"/>
      <c r="F63" s="154"/>
      <c r="G63" s="154"/>
      <c r="H63" s="154"/>
      <c r="I63" s="154"/>
      <c r="J63" s="154"/>
      <c r="K63" s="154"/>
      <c r="L63" s="276">
        <f>SUM(F63:K63)</f>
        <v>0</v>
      </c>
      <c r="M63" s="316">
        <f>D63*L63</f>
        <v>0</v>
      </c>
      <c r="Q63" s="152">
        <f t="shared" si="25"/>
        <v>0</v>
      </c>
      <c r="R63" s="152">
        <f>L63/6</f>
        <v>0</v>
      </c>
      <c r="T63" s="152">
        <f>IF($E63="Y",$L63,0)</f>
        <v>0</v>
      </c>
      <c r="U63" s="152">
        <f>IF($E63="N",$L63,0)</f>
        <v>0</v>
      </c>
      <c r="V63" s="412" t="e">
        <f t="shared" si="26"/>
        <v>#DIV/0!</v>
      </c>
    </row>
    <row r="64" spans="1:22" s="110" customFormat="1" x14ac:dyDescent="0.25">
      <c r="A64" s="269"/>
      <c r="B64" s="270"/>
      <c r="C64" s="158"/>
      <c r="D64" s="169"/>
      <c r="E64" s="169"/>
      <c r="F64" s="154"/>
      <c r="G64" s="154"/>
      <c r="H64" s="154"/>
      <c r="I64" s="154"/>
      <c r="J64" s="154"/>
      <c r="K64" s="154"/>
      <c r="L64" s="276">
        <f>SUM(F64:K64)</f>
        <v>0</v>
      </c>
      <c r="M64" s="316">
        <f>D64*L64</f>
        <v>0</v>
      </c>
      <c r="Q64" s="152">
        <f t="shared" si="25"/>
        <v>0</v>
      </c>
      <c r="R64" s="152">
        <f>L64/6</f>
        <v>0</v>
      </c>
      <c r="T64" s="152">
        <f>IF($E64="Y",$L64,0)</f>
        <v>0</v>
      </c>
      <c r="U64" s="152">
        <f>IF($E64="N",$L64,0)</f>
        <v>0</v>
      </c>
      <c r="V64" s="412" t="e">
        <f t="shared" si="26"/>
        <v>#DIV/0!</v>
      </c>
    </row>
    <row r="65" spans="1:22" s="110" customFormat="1" ht="12" thickBot="1" x14ac:dyDescent="0.3">
      <c r="A65" s="228"/>
      <c r="B65" s="229" t="s">
        <v>149</v>
      </c>
      <c r="C65" s="230"/>
      <c r="D65" s="232"/>
      <c r="E65" s="232"/>
      <c r="F65" s="233">
        <f>SUM(F60:F64)</f>
        <v>0</v>
      </c>
      <c r="G65" s="233">
        <f t="shared" ref="G65:L65" si="27">SUM(G60:G64)</f>
        <v>0</v>
      </c>
      <c r="H65" s="233">
        <f t="shared" si="27"/>
        <v>0</v>
      </c>
      <c r="I65" s="233">
        <f t="shared" si="27"/>
        <v>0</v>
      </c>
      <c r="J65" s="233">
        <f t="shared" si="27"/>
        <v>136</v>
      </c>
      <c r="K65" s="233">
        <f t="shared" si="27"/>
        <v>136</v>
      </c>
      <c r="L65" s="233">
        <f t="shared" si="27"/>
        <v>272</v>
      </c>
      <c r="M65" s="317">
        <f>SUM(M60:M64)</f>
        <v>68000</v>
      </c>
      <c r="Q65" s="235">
        <f>SUM(Q60:Q64)</f>
        <v>0.28099173553719009</v>
      </c>
      <c r="R65" s="235">
        <f>SUM(R60:R64)</f>
        <v>45.333333333333336</v>
      </c>
      <c r="T65" s="231">
        <f>SUM(T60:T64)</f>
        <v>0</v>
      </c>
      <c r="U65" s="231">
        <f>SUM(U60:U64)</f>
        <v>272</v>
      </c>
      <c r="V65" s="413">
        <f t="shared" si="26"/>
        <v>0</v>
      </c>
    </row>
    <row r="66" spans="1:22" ht="12" x14ac:dyDescent="0.3">
      <c r="A66" s="269">
        <v>2.7</v>
      </c>
      <c r="B66" s="274" t="s">
        <v>150</v>
      </c>
      <c r="C66" s="151"/>
      <c r="D66" s="169"/>
      <c r="E66" s="169"/>
      <c r="F66" s="154"/>
      <c r="G66" s="154"/>
      <c r="H66" s="154"/>
      <c r="I66" s="154"/>
      <c r="J66" s="154"/>
      <c r="K66" s="154"/>
      <c r="L66" s="276">
        <f>SUM(F66:K66)</f>
        <v>0</v>
      </c>
      <c r="M66" s="316">
        <f>D66*L66</f>
        <v>0</v>
      </c>
      <c r="N66" s="106"/>
      <c r="O66" s="106"/>
      <c r="P66" s="106"/>
      <c r="Q66" s="152">
        <f>R66/$O$7</f>
        <v>0</v>
      </c>
      <c r="R66" s="152">
        <f>L66/6</f>
        <v>0</v>
      </c>
      <c r="S66" s="106"/>
      <c r="T66" s="152">
        <f>IF($E66="Y",$L66,0)</f>
        <v>0</v>
      </c>
      <c r="U66" s="152">
        <f>IF($E66="N",$L66,0)</f>
        <v>0</v>
      </c>
      <c r="V66" s="412" t="e">
        <f>T66/(U66+T66)</f>
        <v>#DIV/0!</v>
      </c>
    </row>
    <row r="67" spans="1:22" ht="12" x14ac:dyDescent="0.3">
      <c r="A67" s="269"/>
      <c r="B67" s="270"/>
      <c r="C67" s="151"/>
      <c r="D67" s="169"/>
      <c r="E67" s="169"/>
      <c r="F67" s="154"/>
      <c r="G67" s="154"/>
      <c r="H67" s="154"/>
      <c r="I67" s="154"/>
      <c r="J67" s="154"/>
      <c r="K67" s="154"/>
      <c r="L67" s="276">
        <f>SUM(F67:K67)</f>
        <v>0</v>
      </c>
      <c r="M67" s="316">
        <f>D67*L67</f>
        <v>0</v>
      </c>
      <c r="N67" s="106"/>
      <c r="O67" s="106"/>
      <c r="P67" s="106"/>
      <c r="Q67" s="152">
        <f t="shared" ref="Q67:Q70" si="28">R67/$O$7</f>
        <v>0</v>
      </c>
      <c r="R67" s="152">
        <f>L67/6</f>
        <v>0</v>
      </c>
      <c r="S67" s="106"/>
      <c r="T67" s="152">
        <f>IF($E67="Y",$L67,0)</f>
        <v>0</v>
      </c>
      <c r="U67" s="152">
        <f>IF($E67="N",$L67,0)</f>
        <v>0</v>
      </c>
      <c r="V67" s="412" t="e">
        <f t="shared" ref="V67:V72" si="29">T67/(U67+T67)</f>
        <v>#DIV/0!</v>
      </c>
    </row>
    <row r="68" spans="1:22" ht="12" x14ac:dyDescent="0.3">
      <c r="A68" s="269"/>
      <c r="B68" s="270"/>
      <c r="C68" s="151"/>
      <c r="D68" s="169"/>
      <c r="E68" s="169"/>
      <c r="F68" s="154"/>
      <c r="G68" s="154"/>
      <c r="H68" s="154"/>
      <c r="I68" s="154"/>
      <c r="J68" s="154"/>
      <c r="K68" s="154"/>
      <c r="L68" s="276">
        <f>SUM(F68:K68)</f>
        <v>0</v>
      </c>
      <c r="M68" s="316">
        <f>D68*L68</f>
        <v>0</v>
      </c>
      <c r="N68" s="106"/>
      <c r="O68" s="106"/>
      <c r="P68" s="106"/>
      <c r="Q68" s="152">
        <f t="shared" si="28"/>
        <v>0</v>
      </c>
      <c r="R68" s="152">
        <f>L68/6</f>
        <v>0</v>
      </c>
      <c r="S68" s="106"/>
      <c r="T68" s="152">
        <f>IF($E68="Y",$L68,0)</f>
        <v>0</v>
      </c>
      <c r="U68" s="152">
        <f>IF($E68="N",$L68,0)</f>
        <v>0</v>
      </c>
      <c r="V68" s="412" t="e">
        <f t="shared" si="29"/>
        <v>#DIV/0!</v>
      </c>
    </row>
    <row r="69" spans="1:22" ht="12" x14ac:dyDescent="0.3">
      <c r="A69" s="269"/>
      <c r="B69" s="270"/>
      <c r="C69" s="151"/>
      <c r="D69" s="169"/>
      <c r="E69" s="169"/>
      <c r="F69" s="154"/>
      <c r="G69" s="154"/>
      <c r="H69" s="154"/>
      <c r="I69" s="154"/>
      <c r="J69" s="154"/>
      <c r="K69" s="154"/>
      <c r="L69" s="276">
        <f>SUM(F69:K69)</f>
        <v>0</v>
      </c>
      <c r="M69" s="316">
        <f>D69*L69</f>
        <v>0</v>
      </c>
      <c r="N69" s="106"/>
      <c r="O69" s="106"/>
      <c r="P69" s="106"/>
      <c r="Q69" s="152">
        <f t="shared" si="28"/>
        <v>0</v>
      </c>
      <c r="R69" s="152">
        <f>L69/6</f>
        <v>0</v>
      </c>
      <c r="S69" s="106"/>
      <c r="T69" s="152">
        <f>IF($E69="Y",$L69,0)</f>
        <v>0</v>
      </c>
      <c r="U69" s="152">
        <f>IF($E69="N",$L69,0)</f>
        <v>0</v>
      </c>
      <c r="V69" s="412" t="e">
        <f t="shared" si="29"/>
        <v>#DIV/0!</v>
      </c>
    </row>
    <row r="70" spans="1:22" ht="12" x14ac:dyDescent="0.3">
      <c r="A70" s="269"/>
      <c r="B70" s="270"/>
      <c r="C70" s="151"/>
      <c r="D70" s="169"/>
      <c r="E70" s="169"/>
      <c r="F70" s="154"/>
      <c r="G70" s="154"/>
      <c r="H70" s="154"/>
      <c r="I70" s="154"/>
      <c r="J70" s="154"/>
      <c r="K70" s="154"/>
      <c r="L70" s="276">
        <f>SUM(F70:K70)</f>
        <v>0</v>
      </c>
      <c r="M70" s="316">
        <f>D70*L70</f>
        <v>0</v>
      </c>
      <c r="N70" s="106"/>
      <c r="O70" s="106"/>
      <c r="P70" s="106"/>
      <c r="Q70" s="152">
        <f t="shared" si="28"/>
        <v>0</v>
      </c>
      <c r="R70" s="152">
        <f>L70/6</f>
        <v>0</v>
      </c>
      <c r="S70" s="106"/>
      <c r="T70" s="152">
        <f>IF($E70="Y",$L70,0)</f>
        <v>0</v>
      </c>
      <c r="U70" s="152">
        <f>IF($E70="N",$L70,0)</f>
        <v>0</v>
      </c>
      <c r="V70" s="412" t="e">
        <f t="shared" si="29"/>
        <v>#DIV/0!</v>
      </c>
    </row>
    <row r="71" spans="1:22" ht="12.5" thickBot="1" x14ac:dyDescent="0.35">
      <c r="A71" s="228"/>
      <c r="B71" s="229" t="s">
        <v>151</v>
      </c>
      <c r="C71" s="230"/>
      <c r="D71" s="232"/>
      <c r="E71" s="232"/>
      <c r="F71" s="233">
        <f>SUM(F66:F70)</f>
        <v>0</v>
      </c>
      <c r="G71" s="233">
        <f t="shared" ref="G71:L71" si="30">SUM(G66:G70)</f>
        <v>0</v>
      </c>
      <c r="H71" s="233">
        <f t="shared" si="30"/>
        <v>0</v>
      </c>
      <c r="I71" s="233">
        <f t="shared" si="30"/>
        <v>0</v>
      </c>
      <c r="J71" s="233">
        <f t="shared" si="30"/>
        <v>0</v>
      </c>
      <c r="K71" s="233">
        <f t="shared" si="30"/>
        <v>0</v>
      </c>
      <c r="L71" s="233">
        <f t="shared" si="30"/>
        <v>0</v>
      </c>
      <c r="M71" s="317">
        <f>SUM(M66:M70)</f>
        <v>0</v>
      </c>
      <c r="N71" s="106"/>
      <c r="O71" s="106"/>
      <c r="P71" s="106"/>
      <c r="Q71" s="235">
        <f>SUM(Q66:Q70)</f>
        <v>0</v>
      </c>
      <c r="R71" s="235">
        <f>SUM(R66:R70)</f>
        <v>0</v>
      </c>
      <c r="S71" s="106"/>
      <c r="T71" s="231">
        <f>SUM(T66:T70)</f>
        <v>0</v>
      </c>
      <c r="U71" s="231">
        <f>SUM(U66:U70)</f>
        <v>0</v>
      </c>
      <c r="V71" s="413" t="e">
        <f t="shared" si="29"/>
        <v>#DIV/0!</v>
      </c>
    </row>
    <row r="72" spans="1:22" s="110" customFormat="1" ht="13" thickBot="1" x14ac:dyDescent="0.3">
      <c r="A72" s="251"/>
      <c r="B72" s="252" t="s">
        <v>152</v>
      </c>
      <c r="C72" s="253"/>
      <c r="D72" s="254"/>
      <c r="E72" s="254"/>
      <c r="F72" s="254">
        <f>SUM(F35,F41,F47,F65,F71,F59,F53)</f>
        <v>791</v>
      </c>
      <c r="G72" s="254">
        <f t="shared" ref="G72:M72" si="31">SUM(G35,G41,G47,G65,G71,G59,G53)</f>
        <v>791</v>
      </c>
      <c r="H72" s="254">
        <f t="shared" si="31"/>
        <v>1313</v>
      </c>
      <c r="I72" s="254">
        <f t="shared" si="31"/>
        <v>1313</v>
      </c>
      <c r="J72" s="254">
        <f t="shared" si="31"/>
        <v>2335</v>
      </c>
      <c r="K72" s="254">
        <f t="shared" si="31"/>
        <v>2335</v>
      </c>
      <c r="L72" s="254">
        <f t="shared" si="31"/>
        <v>8878</v>
      </c>
      <c r="M72" s="319">
        <f t="shared" si="31"/>
        <v>1447460</v>
      </c>
      <c r="Q72" s="254">
        <f t="shared" ref="Q72" si="32">SUM(Q35,Q41,Q47,Q65,Q71,Q59,Q53)</f>
        <v>9.1714876033057848</v>
      </c>
      <c r="R72" s="254">
        <f t="shared" ref="R72" si="33">SUM(R35,R41,R47,R65,R71,R59,R53)</f>
        <v>1479.6666666666667</v>
      </c>
      <c r="T72" s="254">
        <f t="shared" ref="T72" si="34">SUM(T35,T41,T47,T65,T71,T59,T53)</f>
        <v>3986</v>
      </c>
      <c r="U72" s="254">
        <f t="shared" ref="U72" si="35">SUM(U35,U41,U47,U65,U71,U59,U53)</f>
        <v>4892</v>
      </c>
      <c r="V72" s="418">
        <f t="shared" si="29"/>
        <v>0.4489749943681009</v>
      </c>
    </row>
    <row r="73" spans="1:22" s="110" customFormat="1" x14ac:dyDescent="0.25">
      <c r="A73" s="149"/>
      <c r="B73" s="155"/>
      <c r="C73" s="156"/>
      <c r="D73" s="159"/>
      <c r="E73" s="159"/>
      <c r="F73" s="154"/>
      <c r="G73" s="154"/>
      <c r="H73" s="154"/>
      <c r="I73" s="154"/>
      <c r="J73" s="154"/>
      <c r="K73" s="154"/>
      <c r="L73" s="154"/>
      <c r="M73" s="322"/>
      <c r="Q73" s="157"/>
      <c r="R73" s="157"/>
      <c r="T73" s="157"/>
      <c r="U73" s="157"/>
      <c r="V73" s="421"/>
    </row>
    <row r="74" spans="1:22" s="110" customFormat="1" ht="12.5" x14ac:dyDescent="0.25">
      <c r="A74" s="237">
        <v>3</v>
      </c>
      <c r="B74" s="245" t="s">
        <v>153</v>
      </c>
      <c r="C74" s="239"/>
      <c r="D74" s="239"/>
      <c r="E74" s="239"/>
      <c r="F74" s="244"/>
      <c r="G74" s="244"/>
      <c r="H74" s="244"/>
      <c r="I74" s="244"/>
      <c r="J74" s="244"/>
      <c r="K74" s="244"/>
      <c r="L74" s="240"/>
      <c r="M74" s="323"/>
      <c r="Q74" s="239"/>
      <c r="R74" s="239"/>
      <c r="T74" s="239"/>
      <c r="U74" s="239"/>
      <c r="V74" s="416"/>
    </row>
    <row r="75" spans="1:22" s="110" customFormat="1" ht="12" x14ac:dyDescent="0.3">
      <c r="A75" s="269">
        <v>3.1</v>
      </c>
      <c r="B75" s="274" t="s">
        <v>153</v>
      </c>
      <c r="C75" s="151" t="s">
        <v>125</v>
      </c>
      <c r="D75" s="169">
        <v>250</v>
      </c>
      <c r="E75" s="169" t="s">
        <v>402</v>
      </c>
      <c r="F75" s="154">
        <v>160</v>
      </c>
      <c r="G75" s="154">
        <v>160</v>
      </c>
      <c r="H75" s="154">
        <v>160</v>
      </c>
      <c r="I75" s="154">
        <v>160</v>
      </c>
      <c r="J75" s="154">
        <v>160</v>
      </c>
      <c r="K75" s="154">
        <v>160</v>
      </c>
      <c r="L75" s="276">
        <f>SUM(F75:K75)</f>
        <v>960</v>
      </c>
      <c r="M75" s="316">
        <f>D75*L75</f>
        <v>240000</v>
      </c>
      <c r="N75" s="106"/>
      <c r="O75" s="106"/>
      <c r="P75" s="106"/>
      <c r="Q75" s="152">
        <f>R75/$O$7</f>
        <v>0.99173553719008256</v>
      </c>
      <c r="R75" s="152">
        <f>L75/6</f>
        <v>160</v>
      </c>
      <c r="T75" s="152">
        <f>IF($E75="Y",$L75,0)</f>
        <v>0</v>
      </c>
      <c r="U75" s="152">
        <f>IF($E75="N",$L75,0)</f>
        <v>960</v>
      </c>
      <c r="V75" s="412">
        <f>T75/(U75+T75)</f>
        <v>0</v>
      </c>
    </row>
    <row r="76" spans="1:22" s="110" customFormat="1" ht="12" x14ac:dyDescent="0.3">
      <c r="A76" s="269"/>
      <c r="B76" s="270"/>
      <c r="C76" s="151"/>
      <c r="D76" s="169"/>
      <c r="E76" s="169"/>
      <c r="F76" s="154"/>
      <c r="G76" s="154"/>
      <c r="H76" s="154"/>
      <c r="I76" s="154"/>
      <c r="J76" s="154"/>
      <c r="K76" s="154"/>
      <c r="L76" s="276">
        <f>SUM(F76:K76)</f>
        <v>0</v>
      </c>
      <c r="M76" s="316">
        <f>D76*L76</f>
        <v>0</v>
      </c>
      <c r="N76" s="106"/>
      <c r="O76" s="106"/>
      <c r="P76" s="106"/>
      <c r="Q76" s="152">
        <f t="shared" ref="Q76:Q79" si="36">R76/$O$7</f>
        <v>0</v>
      </c>
      <c r="R76" s="152">
        <f>L76/6</f>
        <v>0</v>
      </c>
      <c r="T76" s="152">
        <f>IF($E76="Y",$L76,0)</f>
        <v>0</v>
      </c>
      <c r="U76" s="152">
        <f>IF($E76="N",$L76,0)</f>
        <v>0</v>
      </c>
      <c r="V76" s="412" t="e">
        <f t="shared" ref="V76:V82" si="37">T76/(U76+T76)</f>
        <v>#DIV/0!</v>
      </c>
    </row>
    <row r="77" spans="1:22" s="110" customFormat="1" ht="12" x14ac:dyDescent="0.3">
      <c r="A77" s="269"/>
      <c r="B77" s="270"/>
      <c r="C77" s="151"/>
      <c r="D77" s="169"/>
      <c r="E77" s="169"/>
      <c r="F77" s="154"/>
      <c r="G77" s="154"/>
      <c r="H77" s="154"/>
      <c r="I77" s="154"/>
      <c r="J77" s="154"/>
      <c r="K77" s="154"/>
      <c r="L77" s="276">
        <f>SUM(F77:K77)</f>
        <v>0</v>
      </c>
      <c r="M77" s="316">
        <f>D77*L77</f>
        <v>0</v>
      </c>
      <c r="N77" s="106"/>
      <c r="O77" s="106"/>
      <c r="P77" s="106"/>
      <c r="Q77" s="152">
        <f t="shared" si="36"/>
        <v>0</v>
      </c>
      <c r="R77" s="152">
        <f>L77/6</f>
        <v>0</v>
      </c>
      <c r="T77" s="152">
        <f>IF($E77="Y",$L77,0)</f>
        <v>0</v>
      </c>
      <c r="U77" s="152">
        <f>IF($E77="N",$L77,0)</f>
        <v>0</v>
      </c>
      <c r="V77" s="412" t="e">
        <f t="shared" si="37"/>
        <v>#DIV/0!</v>
      </c>
    </row>
    <row r="78" spans="1:22" s="110" customFormat="1" ht="12" x14ac:dyDescent="0.3">
      <c r="A78" s="269"/>
      <c r="B78" s="270"/>
      <c r="C78" s="151"/>
      <c r="D78" s="169"/>
      <c r="E78" s="169"/>
      <c r="F78" s="154"/>
      <c r="G78" s="154"/>
      <c r="H78" s="154"/>
      <c r="I78" s="154"/>
      <c r="J78" s="154"/>
      <c r="K78" s="154"/>
      <c r="L78" s="276">
        <f>SUM(F78:K78)</f>
        <v>0</v>
      </c>
      <c r="M78" s="316">
        <f>D78*L78</f>
        <v>0</v>
      </c>
      <c r="N78" s="106"/>
      <c r="O78" s="106"/>
      <c r="P78" s="106"/>
      <c r="Q78" s="152">
        <f t="shared" si="36"/>
        <v>0</v>
      </c>
      <c r="R78" s="152">
        <f>L78/6</f>
        <v>0</v>
      </c>
      <c r="T78" s="152">
        <f>IF($E78="Y",$L78,0)</f>
        <v>0</v>
      </c>
      <c r="U78" s="152">
        <f>IF($E78="N",$L78,0)</f>
        <v>0</v>
      </c>
      <c r="V78" s="412" t="e">
        <f t="shared" si="37"/>
        <v>#DIV/0!</v>
      </c>
    </row>
    <row r="79" spans="1:22" s="110" customFormat="1" ht="12" x14ac:dyDescent="0.3">
      <c r="A79" s="269"/>
      <c r="B79" s="270"/>
      <c r="C79" s="151"/>
      <c r="D79" s="169"/>
      <c r="E79" s="169"/>
      <c r="F79" s="154"/>
      <c r="G79" s="154"/>
      <c r="H79" s="154"/>
      <c r="I79" s="154"/>
      <c r="J79" s="154"/>
      <c r="K79" s="154"/>
      <c r="L79" s="276">
        <f>SUM(F79:K79)</f>
        <v>0</v>
      </c>
      <c r="M79" s="316">
        <f>D79*L79</f>
        <v>0</v>
      </c>
      <c r="N79" s="106"/>
      <c r="O79" s="106"/>
      <c r="P79" s="106"/>
      <c r="Q79" s="152">
        <f t="shared" si="36"/>
        <v>0</v>
      </c>
      <c r="R79" s="152">
        <f>L79/6</f>
        <v>0</v>
      </c>
      <c r="T79" s="152">
        <f>IF($E79="Y",$L79,0)</f>
        <v>0</v>
      </c>
      <c r="U79" s="152">
        <f>IF($E79="N",$L79,0)</f>
        <v>0</v>
      </c>
      <c r="V79" s="412" t="e">
        <f t="shared" si="37"/>
        <v>#DIV/0!</v>
      </c>
    </row>
    <row r="80" spans="1:22" s="110" customFormat="1" ht="12.5" thickBot="1" x14ac:dyDescent="0.35">
      <c r="A80" s="228"/>
      <c r="B80" s="229" t="s">
        <v>154</v>
      </c>
      <c r="C80" s="230"/>
      <c r="D80" s="232"/>
      <c r="E80" s="232"/>
      <c r="F80" s="233">
        <f>SUM(F75:F79)</f>
        <v>160</v>
      </c>
      <c r="G80" s="233">
        <f t="shared" ref="G80:L80" si="38">SUM(G75:G79)</f>
        <v>160</v>
      </c>
      <c r="H80" s="233">
        <f t="shared" si="38"/>
        <v>160</v>
      </c>
      <c r="I80" s="233">
        <f t="shared" si="38"/>
        <v>160</v>
      </c>
      <c r="J80" s="233">
        <f t="shared" si="38"/>
        <v>160</v>
      </c>
      <c r="K80" s="233">
        <f t="shared" si="38"/>
        <v>160</v>
      </c>
      <c r="L80" s="233">
        <f t="shared" si="38"/>
        <v>960</v>
      </c>
      <c r="M80" s="317">
        <f>SUM(M75:M79)</f>
        <v>240000</v>
      </c>
      <c r="N80" s="106"/>
      <c r="O80" s="106"/>
      <c r="P80" s="106"/>
      <c r="Q80" s="235">
        <f>SUM(Q75:Q79)</f>
        <v>0.99173553719008256</v>
      </c>
      <c r="R80" s="235">
        <f>SUM(R75:R79)</f>
        <v>160</v>
      </c>
      <c r="T80" s="231">
        <f>SUM(T75:T79)</f>
        <v>0</v>
      </c>
      <c r="U80" s="231">
        <f>SUM(U75:U79)</f>
        <v>960</v>
      </c>
      <c r="V80" s="413">
        <f t="shared" si="37"/>
        <v>0</v>
      </c>
    </row>
    <row r="81" spans="1:22" s="110" customFormat="1" x14ac:dyDescent="0.25">
      <c r="A81" s="149"/>
      <c r="B81" s="150"/>
      <c r="C81" s="151"/>
      <c r="D81" s="169"/>
      <c r="E81" s="169"/>
      <c r="F81" s="154"/>
      <c r="G81" s="154"/>
      <c r="H81" s="154"/>
      <c r="I81" s="154"/>
      <c r="J81" s="154"/>
      <c r="K81" s="154"/>
      <c r="L81" s="154"/>
      <c r="M81" s="322"/>
      <c r="Q81" s="152"/>
      <c r="R81" s="152"/>
      <c r="T81" s="152"/>
      <c r="U81" s="152"/>
      <c r="V81" s="412"/>
    </row>
    <row r="82" spans="1:22" s="110" customFormat="1" ht="13.5" thickBot="1" x14ac:dyDescent="0.35">
      <c r="A82" s="251"/>
      <c r="B82" s="252" t="s">
        <v>155</v>
      </c>
      <c r="C82" s="253"/>
      <c r="D82" s="254"/>
      <c r="E82" s="254"/>
      <c r="F82" s="254">
        <f t="shared" ref="F82:M82" si="39">SUM(F80,)</f>
        <v>160</v>
      </c>
      <c r="G82" s="254">
        <f t="shared" si="39"/>
        <v>160</v>
      </c>
      <c r="H82" s="254">
        <f t="shared" si="39"/>
        <v>160</v>
      </c>
      <c r="I82" s="254">
        <f t="shared" si="39"/>
        <v>160</v>
      </c>
      <c r="J82" s="254">
        <f t="shared" si="39"/>
        <v>160</v>
      </c>
      <c r="K82" s="254">
        <f t="shared" si="39"/>
        <v>160</v>
      </c>
      <c r="L82" s="254">
        <f t="shared" si="39"/>
        <v>960</v>
      </c>
      <c r="M82" s="319">
        <f t="shared" si="39"/>
        <v>240000</v>
      </c>
      <c r="N82" s="106"/>
      <c r="O82" s="106"/>
      <c r="P82" s="106"/>
      <c r="Q82" s="254">
        <f>SUM(Q80,)</f>
        <v>0.99173553719008256</v>
      </c>
      <c r="R82" s="254">
        <f>SUM(R80,)</f>
        <v>160</v>
      </c>
      <c r="T82" s="254">
        <f>SUM(T80,)</f>
        <v>0</v>
      </c>
      <c r="U82" s="254">
        <f>SUM(U80,)</f>
        <v>960</v>
      </c>
      <c r="V82" s="418">
        <f t="shared" si="37"/>
        <v>0</v>
      </c>
    </row>
    <row r="83" spans="1:22" s="110" customFormat="1" x14ac:dyDescent="0.25">
      <c r="A83" s="149"/>
      <c r="B83" s="155"/>
      <c r="C83" s="156"/>
      <c r="D83" s="159"/>
      <c r="E83" s="159"/>
      <c r="F83" s="154"/>
      <c r="G83" s="154"/>
      <c r="H83" s="154"/>
      <c r="I83" s="154"/>
      <c r="J83" s="154"/>
      <c r="K83" s="154"/>
      <c r="L83" s="154"/>
      <c r="M83" s="322"/>
      <c r="Q83" s="157"/>
      <c r="R83" s="157"/>
      <c r="T83" s="157"/>
      <c r="U83" s="157"/>
      <c r="V83" s="421"/>
    </row>
    <row r="84" spans="1:22" s="110" customFormat="1" ht="12.5" x14ac:dyDescent="0.25">
      <c r="A84" s="237">
        <v>4</v>
      </c>
      <c r="B84" s="245" t="s">
        <v>156</v>
      </c>
      <c r="C84" s="239"/>
      <c r="D84" s="239"/>
      <c r="E84" s="239"/>
      <c r="F84" s="244"/>
      <c r="G84" s="244"/>
      <c r="H84" s="244"/>
      <c r="I84" s="244"/>
      <c r="J84" s="244"/>
      <c r="K84" s="244"/>
      <c r="L84" s="240"/>
      <c r="M84" s="323"/>
      <c r="Q84" s="239"/>
      <c r="R84" s="239"/>
      <c r="T84" s="239"/>
      <c r="U84" s="239"/>
      <c r="V84" s="416"/>
    </row>
    <row r="85" spans="1:22" s="110" customFormat="1" x14ac:dyDescent="0.25">
      <c r="A85" s="269">
        <v>4.0999999999999996</v>
      </c>
      <c r="B85" s="270" t="s">
        <v>156</v>
      </c>
      <c r="C85" s="151" t="s">
        <v>157</v>
      </c>
      <c r="D85" s="169">
        <v>150</v>
      </c>
      <c r="E85" s="169" t="s">
        <v>402</v>
      </c>
      <c r="F85" s="154">
        <v>150</v>
      </c>
      <c r="G85" s="154">
        <v>150</v>
      </c>
      <c r="H85" s="154">
        <v>150</v>
      </c>
      <c r="I85" s="154">
        <v>150</v>
      </c>
      <c r="J85" s="154">
        <v>150</v>
      </c>
      <c r="K85" s="154">
        <v>150</v>
      </c>
      <c r="L85" s="276">
        <f>SUM(F85:K85)</f>
        <v>900</v>
      </c>
      <c r="M85" s="316">
        <f>D85*L85</f>
        <v>135000</v>
      </c>
      <c r="Q85" s="152">
        <f>R85/$O$7</f>
        <v>0.92975206611570238</v>
      </c>
      <c r="R85" s="152">
        <f>L85/6</f>
        <v>150</v>
      </c>
      <c r="T85" s="152">
        <f>IF($E85="Y",$L85,0)</f>
        <v>0</v>
      </c>
      <c r="U85" s="152">
        <f>IF($E85="N",$L85,0)</f>
        <v>900</v>
      </c>
      <c r="V85" s="412">
        <f>T85/(U85+T85)</f>
        <v>0</v>
      </c>
    </row>
    <row r="86" spans="1:22" s="110" customFormat="1" x14ac:dyDescent="0.25">
      <c r="A86" s="269"/>
      <c r="B86" s="270"/>
      <c r="C86" s="151" t="s">
        <v>125</v>
      </c>
      <c r="D86" s="169">
        <v>250</v>
      </c>
      <c r="E86" s="169" t="s">
        <v>402</v>
      </c>
      <c r="F86" s="154">
        <v>0</v>
      </c>
      <c r="G86" s="154">
        <v>0</v>
      </c>
      <c r="H86" s="154">
        <v>0</v>
      </c>
      <c r="I86" s="154">
        <v>0</v>
      </c>
      <c r="J86" s="154">
        <v>36</v>
      </c>
      <c r="K86" s="154">
        <v>36</v>
      </c>
      <c r="L86" s="276">
        <f>SUM(F86:K86)</f>
        <v>72</v>
      </c>
      <c r="M86" s="316">
        <f>D86*L86</f>
        <v>18000</v>
      </c>
      <c r="Q86" s="152">
        <f t="shared" ref="Q86:Q89" si="40">R86/$O$7</f>
        <v>7.43801652892562E-2</v>
      </c>
      <c r="R86" s="152">
        <f>L86/6</f>
        <v>12</v>
      </c>
      <c r="T86" s="152">
        <f>IF($E86="Y",$L86,0)</f>
        <v>0</v>
      </c>
      <c r="U86" s="152">
        <f>IF($E86="N",$L86,0)</f>
        <v>72</v>
      </c>
      <c r="V86" s="412">
        <f t="shared" ref="V86:V92" si="41">T86/(U86+T86)</f>
        <v>0</v>
      </c>
    </row>
    <row r="87" spans="1:22" s="110" customFormat="1" x14ac:dyDescent="0.25">
      <c r="A87" s="269"/>
      <c r="B87" s="270"/>
      <c r="C87" s="151" t="s">
        <v>158</v>
      </c>
      <c r="D87" s="169">
        <v>140.75</v>
      </c>
      <c r="E87" s="169" t="s">
        <v>402</v>
      </c>
      <c r="F87" s="154">
        <v>0</v>
      </c>
      <c r="G87" s="154">
        <v>0</v>
      </c>
      <c r="H87" s="154">
        <v>0</v>
      </c>
      <c r="I87" s="154">
        <v>0</v>
      </c>
      <c r="J87" s="154">
        <v>160</v>
      </c>
      <c r="K87" s="154">
        <v>160</v>
      </c>
      <c r="L87" s="276">
        <f>SUM(F87:K87)</f>
        <v>320</v>
      </c>
      <c r="M87" s="316">
        <f>D87*L87</f>
        <v>45040</v>
      </c>
      <c r="Q87" s="152">
        <f t="shared" si="40"/>
        <v>0.33057851239669422</v>
      </c>
      <c r="R87" s="152">
        <f>L87/6</f>
        <v>53.333333333333336</v>
      </c>
      <c r="T87" s="152">
        <f>IF($E87="Y",$L87,0)</f>
        <v>0</v>
      </c>
      <c r="U87" s="152">
        <f>IF($E87="N",$L87,0)</f>
        <v>320</v>
      </c>
      <c r="V87" s="412">
        <f t="shared" si="41"/>
        <v>0</v>
      </c>
    </row>
    <row r="88" spans="1:22" s="110" customFormat="1" x14ac:dyDescent="0.25">
      <c r="A88" s="269"/>
      <c r="B88" s="270"/>
      <c r="C88" s="151" t="s">
        <v>159</v>
      </c>
      <c r="D88" s="169">
        <v>80</v>
      </c>
      <c r="E88" s="169" t="s">
        <v>404</v>
      </c>
      <c r="F88" s="154">
        <v>0</v>
      </c>
      <c r="G88" s="154">
        <v>0</v>
      </c>
      <c r="H88" s="154">
        <v>0</v>
      </c>
      <c r="I88" s="154">
        <v>0</v>
      </c>
      <c r="J88" s="154">
        <v>80</v>
      </c>
      <c r="K88" s="154">
        <v>80</v>
      </c>
      <c r="L88" s="276">
        <f>SUM(F88:K88)</f>
        <v>160</v>
      </c>
      <c r="M88" s="316">
        <f>D88*L88</f>
        <v>12800</v>
      </c>
      <c r="Q88" s="152">
        <f t="shared" si="40"/>
        <v>0.16528925619834711</v>
      </c>
      <c r="R88" s="152">
        <f>L88/6</f>
        <v>26.666666666666668</v>
      </c>
      <c r="T88" s="152">
        <f>IF($E88="Y",$L88,0)</f>
        <v>160</v>
      </c>
      <c r="U88" s="152">
        <f>IF($E88="N",$L88,0)</f>
        <v>0</v>
      </c>
      <c r="V88" s="412">
        <f t="shared" si="41"/>
        <v>1</v>
      </c>
    </row>
    <row r="89" spans="1:22" s="110" customFormat="1" x14ac:dyDescent="0.25">
      <c r="A89" s="269"/>
      <c r="B89" s="270"/>
      <c r="C89" s="151"/>
      <c r="D89" s="169"/>
      <c r="E89" s="169"/>
      <c r="F89" s="154"/>
      <c r="G89" s="154"/>
      <c r="H89" s="154"/>
      <c r="I89" s="154"/>
      <c r="J89" s="154"/>
      <c r="K89" s="154"/>
      <c r="L89" s="276">
        <f>SUM(F89:K89)</f>
        <v>0</v>
      </c>
      <c r="M89" s="316">
        <f>D89*L89</f>
        <v>0</v>
      </c>
      <c r="Q89" s="152">
        <f t="shared" si="40"/>
        <v>0</v>
      </c>
      <c r="R89" s="152">
        <f>L89/6</f>
        <v>0</v>
      </c>
      <c r="T89" s="152">
        <f>IF($E89="Y",$L89,0)</f>
        <v>0</v>
      </c>
      <c r="U89" s="152">
        <f>IF($E89="N",$L89,0)</f>
        <v>0</v>
      </c>
      <c r="V89" s="412" t="e">
        <f t="shared" si="41"/>
        <v>#DIV/0!</v>
      </c>
    </row>
    <row r="90" spans="1:22" ht="12.5" thickBot="1" x14ac:dyDescent="0.35">
      <c r="A90" s="228"/>
      <c r="B90" s="229" t="s">
        <v>160</v>
      </c>
      <c r="C90" s="230"/>
      <c r="D90" s="232"/>
      <c r="E90" s="232"/>
      <c r="F90" s="233">
        <f>SUM(F85:F89)</f>
        <v>150</v>
      </c>
      <c r="G90" s="233">
        <f t="shared" ref="G90:L90" si="42">SUM(G85:G89)</f>
        <v>150</v>
      </c>
      <c r="H90" s="233">
        <f t="shared" si="42"/>
        <v>150</v>
      </c>
      <c r="I90" s="233">
        <f t="shared" si="42"/>
        <v>150</v>
      </c>
      <c r="J90" s="233">
        <f t="shared" si="42"/>
        <v>426</v>
      </c>
      <c r="K90" s="233">
        <f t="shared" si="42"/>
        <v>426</v>
      </c>
      <c r="L90" s="233">
        <f t="shared" si="42"/>
        <v>1452</v>
      </c>
      <c r="M90" s="317">
        <f>SUM(M85:M89)</f>
        <v>210840</v>
      </c>
      <c r="N90" s="106"/>
      <c r="O90" s="106"/>
      <c r="P90" s="106"/>
      <c r="Q90" s="235">
        <f>SUM(Q85:Q89)</f>
        <v>1.5</v>
      </c>
      <c r="R90" s="235">
        <f>SUM(R85:R89)</f>
        <v>242</v>
      </c>
      <c r="S90" s="106"/>
      <c r="T90" s="231">
        <f>SUM(T85:T89)</f>
        <v>160</v>
      </c>
      <c r="U90" s="231">
        <f>SUM(U85:U89)</f>
        <v>1292</v>
      </c>
      <c r="V90" s="413">
        <f t="shared" si="41"/>
        <v>0.11019283746556474</v>
      </c>
    </row>
    <row r="91" spans="1:22" ht="10.15" customHeight="1" x14ac:dyDescent="0.3">
      <c r="A91" s="149"/>
      <c r="B91" s="150"/>
      <c r="C91" s="151"/>
      <c r="D91" s="169"/>
      <c r="E91" s="169"/>
      <c r="F91" s="154"/>
      <c r="G91" s="154"/>
      <c r="H91" s="154"/>
      <c r="I91" s="154"/>
      <c r="J91" s="154"/>
      <c r="K91" s="154"/>
      <c r="L91" s="154"/>
      <c r="M91" s="322"/>
      <c r="N91" s="106"/>
      <c r="O91" s="106"/>
      <c r="P91" s="106"/>
      <c r="Q91" s="152"/>
      <c r="R91" s="152"/>
      <c r="S91" s="106"/>
      <c r="T91" s="152"/>
      <c r="U91" s="152"/>
      <c r="V91" s="412"/>
    </row>
    <row r="92" spans="1:22" ht="13.5" customHeight="1" thickBot="1" x14ac:dyDescent="0.35">
      <c r="A92" s="251"/>
      <c r="B92" s="252" t="s">
        <v>160</v>
      </c>
      <c r="C92" s="253"/>
      <c r="D92" s="254"/>
      <c r="E92" s="254"/>
      <c r="F92" s="254">
        <f t="shared" ref="F92:M92" si="43">SUM(F90,)</f>
        <v>150</v>
      </c>
      <c r="G92" s="254">
        <f t="shared" si="43"/>
        <v>150</v>
      </c>
      <c r="H92" s="254">
        <f t="shared" si="43"/>
        <v>150</v>
      </c>
      <c r="I92" s="254">
        <f t="shared" si="43"/>
        <v>150</v>
      </c>
      <c r="J92" s="254">
        <f t="shared" si="43"/>
        <v>426</v>
      </c>
      <c r="K92" s="254">
        <f t="shared" si="43"/>
        <v>426</v>
      </c>
      <c r="L92" s="254">
        <f t="shared" si="43"/>
        <v>1452</v>
      </c>
      <c r="M92" s="319">
        <f t="shared" si="43"/>
        <v>210840</v>
      </c>
      <c r="N92" s="106"/>
      <c r="O92" s="106"/>
      <c r="P92" s="106"/>
      <c r="Q92" s="254">
        <f>SUM(Q90,)</f>
        <v>1.5</v>
      </c>
      <c r="R92" s="254">
        <f>SUM(R90,)</f>
        <v>242</v>
      </c>
      <c r="S92" s="106"/>
      <c r="T92" s="254">
        <f>SUM(T90,)</f>
        <v>160</v>
      </c>
      <c r="U92" s="254">
        <f>SUM(U90,)</f>
        <v>1292</v>
      </c>
      <c r="V92" s="418">
        <f t="shared" si="41"/>
        <v>0.11019283746556474</v>
      </c>
    </row>
    <row r="93" spans="1:22" ht="13.5" customHeight="1" x14ac:dyDescent="0.3">
      <c r="A93" s="160"/>
      <c r="B93" s="150"/>
      <c r="C93" s="151"/>
      <c r="D93" s="153"/>
      <c r="E93" s="153"/>
      <c r="F93" s="154"/>
      <c r="G93" s="154"/>
      <c r="H93" s="154"/>
      <c r="I93" s="154"/>
      <c r="J93" s="154"/>
      <c r="K93" s="154"/>
      <c r="L93" s="154"/>
      <c r="M93" s="322"/>
      <c r="N93" s="106"/>
      <c r="O93" s="106"/>
      <c r="P93" s="106"/>
      <c r="Q93" s="151"/>
      <c r="R93" s="151"/>
      <c r="S93" s="106"/>
      <c r="T93" s="151"/>
      <c r="U93" s="151"/>
      <c r="V93" s="412"/>
    </row>
    <row r="94" spans="1:22" ht="13.5" customHeight="1" x14ac:dyDescent="0.3">
      <c r="A94" s="237">
        <v>5</v>
      </c>
      <c r="B94" s="245" t="s">
        <v>161</v>
      </c>
      <c r="C94" s="239"/>
      <c r="D94" s="239"/>
      <c r="E94" s="239"/>
      <c r="F94" s="244"/>
      <c r="G94" s="244"/>
      <c r="H94" s="244"/>
      <c r="I94" s="244"/>
      <c r="J94" s="244"/>
      <c r="K94" s="244"/>
      <c r="L94" s="240"/>
      <c r="M94" s="323"/>
      <c r="N94" s="106"/>
      <c r="O94" s="106"/>
      <c r="P94" s="106"/>
      <c r="Q94" s="239"/>
      <c r="R94" s="239"/>
      <c r="S94" s="106"/>
      <c r="T94" s="239"/>
      <c r="U94" s="239"/>
      <c r="V94" s="416"/>
    </row>
    <row r="95" spans="1:22" ht="13.5" customHeight="1" x14ac:dyDescent="0.3">
      <c r="A95" s="269">
        <v>5.0999999999999996</v>
      </c>
      <c r="B95" s="270" t="s">
        <v>162</v>
      </c>
      <c r="C95" s="151" t="s">
        <v>163</v>
      </c>
      <c r="D95" s="169">
        <v>140</v>
      </c>
      <c r="E95" s="169" t="s">
        <v>402</v>
      </c>
      <c r="F95" s="154">
        <v>150</v>
      </c>
      <c r="G95" s="154">
        <v>150</v>
      </c>
      <c r="H95" s="154">
        <v>150</v>
      </c>
      <c r="I95" s="154">
        <v>150</v>
      </c>
      <c r="J95" s="154">
        <v>150</v>
      </c>
      <c r="K95" s="154">
        <v>150</v>
      </c>
      <c r="L95" s="276">
        <f>SUM(F95:K95)</f>
        <v>900</v>
      </c>
      <c r="M95" s="316">
        <f>D95*L95</f>
        <v>126000</v>
      </c>
      <c r="N95" s="106"/>
      <c r="O95" s="106"/>
      <c r="P95" s="106"/>
      <c r="Q95" s="152">
        <f>R95/$O$7</f>
        <v>0.92975206611570238</v>
      </c>
      <c r="R95" s="152">
        <f>L95/6</f>
        <v>150</v>
      </c>
      <c r="S95" s="106"/>
      <c r="T95" s="152">
        <f>IF($E95="Y",$L95,0)</f>
        <v>0</v>
      </c>
      <c r="U95" s="152">
        <f>IF($E95="N",$L95,0)</f>
        <v>900</v>
      </c>
      <c r="V95" s="412">
        <f>T95/(U95+T95)</f>
        <v>0</v>
      </c>
    </row>
    <row r="96" spans="1:22" ht="13.5" customHeight="1" x14ac:dyDescent="0.3">
      <c r="A96" s="269"/>
      <c r="B96" s="270"/>
      <c r="C96" s="151"/>
      <c r="D96" s="169"/>
      <c r="E96" s="169"/>
      <c r="F96" s="154"/>
      <c r="G96" s="154"/>
      <c r="H96" s="154"/>
      <c r="I96" s="154"/>
      <c r="J96" s="154"/>
      <c r="K96" s="154"/>
      <c r="L96" s="276">
        <f>SUM(F96:K96)</f>
        <v>0</v>
      </c>
      <c r="M96" s="316">
        <f>D96*L96</f>
        <v>0</v>
      </c>
      <c r="N96" s="106"/>
      <c r="O96" s="106"/>
      <c r="P96" s="106"/>
      <c r="Q96" s="152">
        <f t="shared" ref="Q96:Q99" si="44">R96/$O$7</f>
        <v>0</v>
      </c>
      <c r="R96" s="152">
        <f>L96/6</f>
        <v>0</v>
      </c>
      <c r="S96" s="106"/>
      <c r="T96" s="152">
        <f>IF($E96="Y",$L96,0)</f>
        <v>0</v>
      </c>
      <c r="U96" s="152">
        <f>IF($E96="N",$L96,0)</f>
        <v>0</v>
      </c>
      <c r="V96" s="412" t="e">
        <f t="shared" ref="V96:V100" si="45">T96/(U96+T96)</f>
        <v>#DIV/0!</v>
      </c>
    </row>
    <row r="97" spans="1:22" ht="13.5" customHeight="1" x14ac:dyDescent="0.3">
      <c r="A97" s="269"/>
      <c r="B97" s="270"/>
      <c r="C97" s="151"/>
      <c r="D97" s="169"/>
      <c r="E97" s="169"/>
      <c r="F97" s="154"/>
      <c r="G97" s="154"/>
      <c r="H97" s="154"/>
      <c r="I97" s="154"/>
      <c r="J97" s="154"/>
      <c r="K97" s="154"/>
      <c r="L97" s="276">
        <f>SUM(F97:K97)</f>
        <v>0</v>
      </c>
      <c r="M97" s="316">
        <f>D97*L97</f>
        <v>0</v>
      </c>
      <c r="N97" s="106"/>
      <c r="O97" s="106"/>
      <c r="P97" s="106"/>
      <c r="Q97" s="152">
        <f t="shared" si="44"/>
        <v>0</v>
      </c>
      <c r="R97" s="152">
        <f>L97/6</f>
        <v>0</v>
      </c>
      <c r="S97" s="106"/>
      <c r="T97" s="152">
        <f>IF($E97="Y",$L97,0)</f>
        <v>0</v>
      </c>
      <c r="U97" s="152">
        <f>IF($E97="N",$L97,0)</f>
        <v>0</v>
      </c>
      <c r="V97" s="412" t="e">
        <f t="shared" si="45"/>
        <v>#DIV/0!</v>
      </c>
    </row>
    <row r="98" spans="1:22" ht="13.5" customHeight="1" x14ac:dyDescent="0.3">
      <c r="A98" s="269"/>
      <c r="B98" s="270"/>
      <c r="C98" s="151"/>
      <c r="D98" s="169"/>
      <c r="E98" s="169"/>
      <c r="F98" s="154"/>
      <c r="G98" s="154"/>
      <c r="H98" s="154"/>
      <c r="I98" s="154"/>
      <c r="J98" s="154"/>
      <c r="K98" s="154"/>
      <c r="L98" s="276">
        <f>SUM(F98:K98)</f>
        <v>0</v>
      </c>
      <c r="M98" s="316">
        <f>D98*L98</f>
        <v>0</v>
      </c>
      <c r="N98" s="106"/>
      <c r="O98" s="106"/>
      <c r="P98" s="106"/>
      <c r="Q98" s="152">
        <f t="shared" si="44"/>
        <v>0</v>
      </c>
      <c r="R98" s="152">
        <f>L98/6</f>
        <v>0</v>
      </c>
      <c r="S98" s="106"/>
      <c r="T98" s="152">
        <f>IF($E98="Y",$L98,0)</f>
        <v>0</v>
      </c>
      <c r="U98" s="152">
        <f>IF($E98="N",$L98,0)</f>
        <v>0</v>
      </c>
      <c r="V98" s="412" t="e">
        <f t="shared" si="45"/>
        <v>#DIV/0!</v>
      </c>
    </row>
    <row r="99" spans="1:22" ht="13.5" customHeight="1" x14ac:dyDescent="0.3">
      <c r="A99" s="269"/>
      <c r="B99" s="270"/>
      <c r="C99" s="151"/>
      <c r="D99" s="169"/>
      <c r="E99" s="169"/>
      <c r="F99" s="154"/>
      <c r="G99" s="154"/>
      <c r="H99" s="154"/>
      <c r="I99" s="154"/>
      <c r="J99" s="154"/>
      <c r="K99" s="154"/>
      <c r="L99" s="276">
        <f>SUM(F99:K99)</f>
        <v>0</v>
      </c>
      <c r="M99" s="316">
        <f>D99*L99</f>
        <v>0</v>
      </c>
      <c r="N99" s="106"/>
      <c r="O99" s="106"/>
      <c r="P99" s="106"/>
      <c r="Q99" s="152">
        <f t="shared" si="44"/>
        <v>0</v>
      </c>
      <c r="R99" s="152">
        <f>L99/6</f>
        <v>0</v>
      </c>
      <c r="S99" s="106"/>
      <c r="T99" s="152">
        <f>IF($E99="Y",$L99,0)</f>
        <v>0</v>
      </c>
      <c r="U99" s="152">
        <f>IF($E99="N",$L99,0)</f>
        <v>0</v>
      </c>
      <c r="V99" s="412" t="e">
        <f t="shared" si="45"/>
        <v>#DIV/0!</v>
      </c>
    </row>
    <row r="100" spans="1:22" ht="13.5" customHeight="1" thickBot="1" x14ac:dyDescent="0.35">
      <c r="A100" s="228"/>
      <c r="B100" s="229" t="s">
        <v>164</v>
      </c>
      <c r="C100" s="230"/>
      <c r="D100" s="232"/>
      <c r="E100" s="232"/>
      <c r="F100" s="233">
        <f>SUM(F95:F99)</f>
        <v>150</v>
      </c>
      <c r="G100" s="233">
        <f t="shared" ref="G100:L100" si="46">SUM(G95:G99)</f>
        <v>150</v>
      </c>
      <c r="H100" s="233">
        <f t="shared" si="46"/>
        <v>150</v>
      </c>
      <c r="I100" s="233">
        <f t="shared" si="46"/>
        <v>150</v>
      </c>
      <c r="J100" s="233">
        <f t="shared" si="46"/>
        <v>150</v>
      </c>
      <c r="K100" s="233">
        <f t="shared" si="46"/>
        <v>150</v>
      </c>
      <c r="L100" s="233">
        <f t="shared" si="46"/>
        <v>900</v>
      </c>
      <c r="M100" s="317">
        <f>SUM(M95:M99)</f>
        <v>126000</v>
      </c>
      <c r="N100" s="106"/>
      <c r="O100" s="106"/>
      <c r="P100" s="106"/>
      <c r="Q100" s="235">
        <f>SUM(Q95:Q99)</f>
        <v>0.92975206611570238</v>
      </c>
      <c r="R100" s="235">
        <f>SUM(R95:R99)</f>
        <v>150</v>
      </c>
      <c r="S100" s="106"/>
      <c r="T100" s="231">
        <f>SUM(T95:T99)</f>
        <v>0</v>
      </c>
      <c r="U100" s="231">
        <f>SUM(U95:U99)</f>
        <v>900</v>
      </c>
      <c r="V100" s="413">
        <f t="shared" si="45"/>
        <v>0</v>
      </c>
    </row>
    <row r="101" spans="1:22" ht="13.5" customHeight="1" x14ac:dyDescent="0.3">
      <c r="A101" s="269">
        <v>5.2</v>
      </c>
      <c r="B101" s="270" t="s">
        <v>165</v>
      </c>
      <c r="C101" s="151" t="s">
        <v>125</v>
      </c>
      <c r="D101" s="169">
        <v>250</v>
      </c>
      <c r="E101" s="169" t="s">
        <v>402</v>
      </c>
      <c r="F101" s="154">
        <v>0</v>
      </c>
      <c r="G101" s="154">
        <v>0</v>
      </c>
      <c r="H101" s="154">
        <v>0</v>
      </c>
      <c r="I101" s="154">
        <v>0</v>
      </c>
      <c r="J101" s="154">
        <v>36</v>
      </c>
      <c r="K101" s="154">
        <v>36</v>
      </c>
      <c r="L101" s="276">
        <f>SUM(F101:K101)</f>
        <v>72</v>
      </c>
      <c r="M101" s="316">
        <f>D101*L101</f>
        <v>18000</v>
      </c>
      <c r="N101" s="110"/>
      <c r="O101" s="110"/>
      <c r="P101" s="110"/>
      <c r="Q101" s="152">
        <f>R101/$O$7</f>
        <v>7.43801652892562E-2</v>
      </c>
      <c r="R101" s="152">
        <f>L101/6</f>
        <v>12</v>
      </c>
      <c r="S101" s="110"/>
      <c r="T101" s="152">
        <f>IF($E101="Y",$L101,0)</f>
        <v>0</v>
      </c>
      <c r="U101" s="152">
        <f>IF($E101="N",$L101,0)</f>
        <v>72</v>
      </c>
      <c r="V101" s="412">
        <f>T101/(U101+T101)</f>
        <v>0</v>
      </c>
    </row>
    <row r="102" spans="1:22" s="110" customFormat="1" x14ac:dyDescent="0.25">
      <c r="A102" s="269"/>
      <c r="B102" s="270"/>
      <c r="C102" s="151"/>
      <c r="D102" s="169"/>
      <c r="E102" s="169"/>
      <c r="F102" s="154"/>
      <c r="G102" s="154"/>
      <c r="H102" s="154"/>
      <c r="I102" s="154"/>
      <c r="J102" s="154"/>
      <c r="K102" s="154"/>
      <c r="L102" s="276">
        <f>SUM(F102:K102)</f>
        <v>0</v>
      </c>
      <c r="M102" s="316">
        <f>D102*L102</f>
        <v>0</v>
      </c>
      <c r="Q102" s="152">
        <f t="shared" ref="Q102:Q105" si="47">R102/$O$7</f>
        <v>0</v>
      </c>
      <c r="R102" s="152">
        <f>L102/6</f>
        <v>0</v>
      </c>
      <c r="T102" s="152">
        <f>IF($E102="Y",$L102,0)</f>
        <v>0</v>
      </c>
      <c r="U102" s="152">
        <f>IF($E102="N",$L102,0)</f>
        <v>0</v>
      </c>
      <c r="V102" s="412" t="e">
        <f t="shared" ref="V102:V106" si="48">T102/(U102+T102)</f>
        <v>#DIV/0!</v>
      </c>
    </row>
    <row r="103" spans="1:22" s="110" customFormat="1" ht="13.15" customHeight="1" x14ac:dyDescent="0.25">
      <c r="A103" s="269"/>
      <c r="B103" s="270"/>
      <c r="C103" s="151"/>
      <c r="D103" s="169"/>
      <c r="E103" s="169"/>
      <c r="F103" s="154"/>
      <c r="G103" s="154"/>
      <c r="H103" s="154"/>
      <c r="I103" s="154"/>
      <c r="J103" s="154"/>
      <c r="K103" s="154"/>
      <c r="L103" s="276">
        <f>SUM(F103:K103)</f>
        <v>0</v>
      </c>
      <c r="M103" s="316">
        <f>D103*L103</f>
        <v>0</v>
      </c>
      <c r="Q103" s="152">
        <f t="shared" si="47"/>
        <v>0</v>
      </c>
      <c r="R103" s="152">
        <f>L103/6</f>
        <v>0</v>
      </c>
      <c r="T103" s="152">
        <f>IF($E103="Y",$L103,0)</f>
        <v>0</v>
      </c>
      <c r="U103" s="152">
        <f>IF($E103="N",$L103,0)</f>
        <v>0</v>
      </c>
      <c r="V103" s="412" t="e">
        <f t="shared" si="48"/>
        <v>#DIV/0!</v>
      </c>
    </row>
    <row r="104" spans="1:22" s="110" customFormat="1" ht="13.15" customHeight="1" x14ac:dyDescent="0.3">
      <c r="A104" s="269"/>
      <c r="B104" s="270"/>
      <c r="C104" s="151"/>
      <c r="D104" s="169"/>
      <c r="E104" s="169"/>
      <c r="F104" s="154"/>
      <c r="G104" s="154"/>
      <c r="H104" s="154"/>
      <c r="I104" s="154"/>
      <c r="J104" s="154"/>
      <c r="K104" s="154"/>
      <c r="L104" s="276">
        <f>SUM(F104:K104)</f>
        <v>0</v>
      </c>
      <c r="M104" s="316">
        <f>D104*L104</f>
        <v>0</v>
      </c>
      <c r="N104" s="106"/>
      <c r="O104" s="106"/>
      <c r="P104" s="106"/>
      <c r="Q104" s="152">
        <f t="shared" si="47"/>
        <v>0</v>
      </c>
      <c r="R104" s="152">
        <f>L104/6</f>
        <v>0</v>
      </c>
      <c r="S104" s="106"/>
      <c r="T104" s="152">
        <f>IF($E104="Y",$L104,0)</f>
        <v>0</v>
      </c>
      <c r="U104" s="152">
        <f>IF($E104="N",$L104,0)</f>
        <v>0</v>
      </c>
      <c r="V104" s="412" t="e">
        <f t="shared" si="48"/>
        <v>#DIV/0!</v>
      </c>
    </row>
    <row r="105" spans="1:22" ht="13.15" customHeight="1" x14ac:dyDescent="0.3">
      <c r="A105" s="269"/>
      <c r="B105" s="270"/>
      <c r="C105" s="151"/>
      <c r="D105" s="169"/>
      <c r="E105" s="169"/>
      <c r="F105" s="154"/>
      <c r="G105" s="154"/>
      <c r="H105" s="154"/>
      <c r="I105" s="154"/>
      <c r="J105" s="154"/>
      <c r="K105" s="154"/>
      <c r="L105" s="276">
        <f>SUM(F105:K105)</f>
        <v>0</v>
      </c>
      <c r="M105" s="316">
        <f>D105*L105</f>
        <v>0</v>
      </c>
      <c r="N105" s="106"/>
      <c r="O105" s="106"/>
      <c r="P105" s="106"/>
      <c r="Q105" s="152">
        <f t="shared" si="47"/>
        <v>0</v>
      </c>
      <c r="R105" s="152">
        <f>L105/6</f>
        <v>0</v>
      </c>
      <c r="S105" s="106"/>
      <c r="T105" s="152">
        <f>IF($E105="Y",$L105,0)</f>
        <v>0</v>
      </c>
      <c r="U105" s="152">
        <f>IF($E105="N",$L105,0)</f>
        <v>0</v>
      </c>
      <c r="V105" s="412" t="e">
        <f t="shared" si="48"/>
        <v>#DIV/0!</v>
      </c>
    </row>
    <row r="106" spans="1:22" ht="13.15" customHeight="1" thickBot="1" x14ac:dyDescent="0.35">
      <c r="A106" s="228"/>
      <c r="B106" s="229" t="s">
        <v>166</v>
      </c>
      <c r="C106" s="230"/>
      <c r="D106" s="232"/>
      <c r="E106" s="232"/>
      <c r="F106" s="233">
        <f>SUM(F101:F105)</f>
        <v>0</v>
      </c>
      <c r="G106" s="233">
        <f t="shared" ref="G106:L106" si="49">SUM(G101:G105)</f>
        <v>0</v>
      </c>
      <c r="H106" s="233">
        <f t="shared" si="49"/>
        <v>0</v>
      </c>
      <c r="I106" s="233">
        <f t="shared" si="49"/>
        <v>0</v>
      </c>
      <c r="J106" s="233">
        <f t="shared" si="49"/>
        <v>36</v>
      </c>
      <c r="K106" s="233">
        <f t="shared" si="49"/>
        <v>36</v>
      </c>
      <c r="L106" s="233">
        <f t="shared" si="49"/>
        <v>72</v>
      </c>
      <c r="M106" s="317">
        <f>SUM(M101:M105)</f>
        <v>18000</v>
      </c>
      <c r="N106" s="106"/>
      <c r="O106" s="106"/>
      <c r="P106" s="106"/>
      <c r="Q106" s="235">
        <f>SUM(Q101:Q105)</f>
        <v>7.43801652892562E-2</v>
      </c>
      <c r="R106" s="235">
        <f>SUM(R101:R105)</f>
        <v>12</v>
      </c>
      <c r="S106" s="106"/>
      <c r="T106" s="231">
        <f>SUM(T101:T105)</f>
        <v>0</v>
      </c>
      <c r="U106" s="231">
        <f>SUM(U101:U105)</f>
        <v>72</v>
      </c>
      <c r="V106" s="413">
        <f t="shared" si="48"/>
        <v>0</v>
      </c>
    </row>
    <row r="107" spans="1:22" ht="13.15" customHeight="1" x14ac:dyDescent="0.3">
      <c r="A107" s="269">
        <v>5.3</v>
      </c>
      <c r="B107" s="270" t="s">
        <v>167</v>
      </c>
      <c r="C107" s="151" t="s">
        <v>125</v>
      </c>
      <c r="D107" s="169">
        <v>250</v>
      </c>
      <c r="E107" s="169" t="s">
        <v>402</v>
      </c>
      <c r="F107" s="154">
        <v>40</v>
      </c>
      <c r="G107" s="154">
        <v>40</v>
      </c>
      <c r="H107" s="154">
        <v>40</v>
      </c>
      <c r="I107" s="154">
        <v>40</v>
      </c>
      <c r="J107" s="154">
        <v>40</v>
      </c>
      <c r="K107" s="154">
        <v>40</v>
      </c>
      <c r="L107" s="276">
        <f>SUM(F107:K107)</f>
        <v>240</v>
      </c>
      <c r="M107" s="316">
        <f>D107*L107</f>
        <v>60000</v>
      </c>
      <c r="N107" s="106"/>
      <c r="O107" s="106"/>
      <c r="P107" s="106"/>
      <c r="Q107" s="152">
        <f>R107/$O$7</f>
        <v>0.24793388429752064</v>
      </c>
      <c r="R107" s="152">
        <f>L107/6</f>
        <v>40</v>
      </c>
      <c r="S107" s="106"/>
      <c r="T107" s="152">
        <f>IF($E107="Y",$L107,0)</f>
        <v>0</v>
      </c>
      <c r="U107" s="152">
        <f>IF($E107="N",$L107,0)</f>
        <v>240</v>
      </c>
      <c r="V107" s="412">
        <f>T107/(U107+T107)</f>
        <v>0</v>
      </c>
    </row>
    <row r="108" spans="1:22" s="110" customFormat="1" ht="13.15" customHeight="1" x14ac:dyDescent="0.3">
      <c r="A108" s="269"/>
      <c r="B108" s="270"/>
      <c r="C108" s="151"/>
      <c r="D108" s="169"/>
      <c r="E108" s="169"/>
      <c r="F108" s="154"/>
      <c r="G108" s="154"/>
      <c r="H108" s="154"/>
      <c r="I108" s="154"/>
      <c r="J108" s="154"/>
      <c r="K108" s="154"/>
      <c r="L108" s="276">
        <f>SUM(F108:K108)</f>
        <v>0</v>
      </c>
      <c r="M108" s="316">
        <f>D108*L108</f>
        <v>0</v>
      </c>
      <c r="N108" s="111"/>
      <c r="O108" s="111"/>
      <c r="P108" s="111"/>
      <c r="Q108" s="152">
        <f t="shared" ref="Q108:Q111" si="50">R108/$O$7</f>
        <v>0</v>
      </c>
      <c r="R108" s="152">
        <f>L108/6</f>
        <v>0</v>
      </c>
      <c r="S108" s="111"/>
      <c r="T108" s="152">
        <f>IF($E108="Y",$L108,0)</f>
        <v>0</v>
      </c>
      <c r="U108" s="152">
        <f>IF($E108="N",$L108,0)</f>
        <v>0</v>
      </c>
      <c r="V108" s="412" t="e">
        <f t="shared" ref="V108:V112" si="51">T108/(U108+T108)</f>
        <v>#DIV/0!</v>
      </c>
    </row>
    <row r="109" spans="1:22" ht="13.15" customHeight="1" x14ac:dyDescent="0.3">
      <c r="A109" s="269"/>
      <c r="B109" s="270"/>
      <c r="C109" s="151"/>
      <c r="D109" s="169"/>
      <c r="E109" s="169"/>
      <c r="F109" s="154"/>
      <c r="G109" s="154"/>
      <c r="H109" s="154"/>
      <c r="I109" s="154"/>
      <c r="J109" s="154"/>
      <c r="K109" s="154"/>
      <c r="L109" s="276">
        <f>SUM(F109:K109)</f>
        <v>0</v>
      </c>
      <c r="M109" s="316">
        <f>D109*L109</f>
        <v>0</v>
      </c>
      <c r="N109" s="106"/>
      <c r="O109" s="106"/>
      <c r="P109" s="106"/>
      <c r="Q109" s="152">
        <f t="shared" si="50"/>
        <v>0</v>
      </c>
      <c r="R109" s="152">
        <f>L109/6</f>
        <v>0</v>
      </c>
      <c r="S109" s="106"/>
      <c r="T109" s="152">
        <f>IF($E109="Y",$L109,0)</f>
        <v>0</v>
      </c>
      <c r="U109" s="152">
        <f>IF($E109="N",$L109,0)</f>
        <v>0</v>
      </c>
      <c r="V109" s="412" t="e">
        <f t="shared" si="51"/>
        <v>#DIV/0!</v>
      </c>
    </row>
    <row r="110" spans="1:22" s="111" customFormat="1" ht="13.15" customHeight="1" x14ac:dyDescent="0.3">
      <c r="A110" s="269"/>
      <c r="B110" s="270"/>
      <c r="C110" s="151"/>
      <c r="D110" s="169"/>
      <c r="E110" s="169"/>
      <c r="F110" s="154"/>
      <c r="G110" s="154"/>
      <c r="H110" s="154"/>
      <c r="I110" s="154"/>
      <c r="J110" s="154"/>
      <c r="K110" s="154"/>
      <c r="L110" s="276">
        <f>SUM(F110:K110)</f>
        <v>0</v>
      </c>
      <c r="M110" s="316">
        <f>D110*L110</f>
        <v>0</v>
      </c>
      <c r="N110" s="106"/>
      <c r="O110" s="106"/>
      <c r="P110" s="106"/>
      <c r="Q110" s="152">
        <f t="shared" si="50"/>
        <v>0</v>
      </c>
      <c r="R110" s="152">
        <f>L110/6</f>
        <v>0</v>
      </c>
      <c r="S110" s="106"/>
      <c r="T110" s="152">
        <f>IF($E110="Y",$L110,0)</f>
        <v>0</v>
      </c>
      <c r="U110" s="152">
        <f>IF($E110="N",$L110,0)</f>
        <v>0</v>
      </c>
      <c r="V110" s="412" t="e">
        <f t="shared" si="51"/>
        <v>#DIV/0!</v>
      </c>
    </row>
    <row r="111" spans="1:22" ht="13.15" customHeight="1" x14ac:dyDescent="0.3">
      <c r="A111" s="269"/>
      <c r="B111" s="270"/>
      <c r="C111" s="151"/>
      <c r="D111" s="169"/>
      <c r="E111" s="169"/>
      <c r="F111" s="154"/>
      <c r="G111" s="154"/>
      <c r="H111" s="154"/>
      <c r="I111" s="154"/>
      <c r="J111" s="154"/>
      <c r="K111" s="154"/>
      <c r="L111" s="276">
        <f>SUM(F111:K111)</f>
        <v>0</v>
      </c>
      <c r="M111" s="316">
        <f>D111*L111</f>
        <v>0</v>
      </c>
      <c r="N111" s="106"/>
      <c r="O111" s="106"/>
      <c r="P111" s="106"/>
      <c r="Q111" s="152">
        <f t="shared" si="50"/>
        <v>0</v>
      </c>
      <c r="R111" s="152">
        <f>L111/6</f>
        <v>0</v>
      </c>
      <c r="S111" s="106"/>
      <c r="T111" s="152">
        <f>IF($E111="Y",$L111,0)</f>
        <v>0</v>
      </c>
      <c r="U111" s="152">
        <f>IF($E111="N",$L111,0)</f>
        <v>0</v>
      </c>
      <c r="V111" s="412" t="e">
        <f t="shared" si="51"/>
        <v>#DIV/0!</v>
      </c>
    </row>
    <row r="112" spans="1:22" ht="13.15" customHeight="1" thickBot="1" x14ac:dyDescent="0.35">
      <c r="A112" s="228"/>
      <c r="B112" s="229" t="s">
        <v>168</v>
      </c>
      <c r="C112" s="230"/>
      <c r="D112" s="232"/>
      <c r="E112" s="232"/>
      <c r="F112" s="233">
        <f>SUM(F107:F111)</f>
        <v>40</v>
      </c>
      <c r="G112" s="233">
        <f t="shared" ref="G112:L112" si="52">SUM(G107:G111)</f>
        <v>40</v>
      </c>
      <c r="H112" s="233">
        <f t="shared" si="52"/>
        <v>40</v>
      </c>
      <c r="I112" s="233">
        <f t="shared" si="52"/>
        <v>40</v>
      </c>
      <c r="J112" s="233">
        <f t="shared" si="52"/>
        <v>40</v>
      </c>
      <c r="K112" s="233">
        <f t="shared" si="52"/>
        <v>40</v>
      </c>
      <c r="L112" s="233">
        <f t="shared" si="52"/>
        <v>240</v>
      </c>
      <c r="M112" s="317">
        <f>SUM(M107:M111)</f>
        <v>60000</v>
      </c>
      <c r="N112" s="106"/>
      <c r="O112" s="106"/>
      <c r="P112" s="106"/>
      <c r="Q112" s="235">
        <f>SUM(Q107:Q111)</f>
        <v>0.24793388429752064</v>
      </c>
      <c r="R112" s="235">
        <f>SUM(R107:R111)</f>
        <v>40</v>
      </c>
      <c r="S112" s="106"/>
      <c r="T112" s="231">
        <f>SUM(T107:T111)</f>
        <v>0</v>
      </c>
      <c r="U112" s="231">
        <f>SUM(U107:U111)</f>
        <v>240</v>
      </c>
      <c r="V112" s="413">
        <f t="shared" si="51"/>
        <v>0</v>
      </c>
    </row>
    <row r="113" spans="1:22" ht="12" x14ac:dyDescent="0.3">
      <c r="A113" s="269">
        <v>5.4</v>
      </c>
      <c r="B113" s="270" t="s">
        <v>169</v>
      </c>
      <c r="C113" s="158" t="s">
        <v>126</v>
      </c>
      <c r="D113" s="169">
        <v>135</v>
      </c>
      <c r="E113" s="169" t="s">
        <v>404</v>
      </c>
      <c r="F113" s="154">
        <v>0</v>
      </c>
      <c r="G113" s="154">
        <v>0</v>
      </c>
      <c r="H113" s="154">
        <v>0</v>
      </c>
      <c r="I113" s="154">
        <v>0</v>
      </c>
      <c r="J113" s="154">
        <v>97</v>
      </c>
      <c r="K113" s="154">
        <v>97</v>
      </c>
      <c r="L113" s="276">
        <f>SUM(F113:K113)</f>
        <v>194</v>
      </c>
      <c r="M113" s="316">
        <f>D113*L113</f>
        <v>26190</v>
      </c>
      <c r="N113" s="106"/>
      <c r="O113" s="106"/>
      <c r="P113" s="106"/>
      <c r="Q113" s="152">
        <f>R113/$O$7</f>
        <v>0.20041322314049587</v>
      </c>
      <c r="R113" s="152">
        <f>L113/6</f>
        <v>32.333333333333336</v>
      </c>
      <c r="S113" s="106"/>
      <c r="T113" s="152">
        <f>IF($E113="Y",$L113,0)</f>
        <v>194</v>
      </c>
      <c r="U113" s="152">
        <f>IF($E113="N",$L113,0)</f>
        <v>0</v>
      </c>
      <c r="V113" s="412">
        <f>T113/(U113+T113)</f>
        <v>1</v>
      </c>
    </row>
    <row r="114" spans="1:22" ht="12" x14ac:dyDescent="0.3">
      <c r="A114" s="269"/>
      <c r="B114" s="270"/>
      <c r="C114" s="158"/>
      <c r="D114" s="169"/>
      <c r="E114" s="169"/>
      <c r="F114" s="154"/>
      <c r="G114" s="154"/>
      <c r="H114" s="154"/>
      <c r="I114" s="154"/>
      <c r="J114" s="154"/>
      <c r="K114" s="154"/>
      <c r="L114" s="276">
        <f>SUM(F114:K114)</f>
        <v>0</v>
      </c>
      <c r="M114" s="316">
        <f>D114*L114</f>
        <v>0</v>
      </c>
      <c r="N114" s="106"/>
      <c r="O114" s="106"/>
      <c r="P114" s="106"/>
      <c r="Q114" s="152">
        <f t="shared" ref="Q114:Q117" si="53">R114/$O$7</f>
        <v>0</v>
      </c>
      <c r="R114" s="152">
        <f>L114/6</f>
        <v>0</v>
      </c>
      <c r="S114" s="106"/>
      <c r="T114" s="152">
        <f>IF($E114="Y",$L114,0)</f>
        <v>0</v>
      </c>
      <c r="U114" s="152">
        <f>IF($E114="N",$L114,0)</f>
        <v>0</v>
      </c>
      <c r="V114" s="412" t="e">
        <f t="shared" ref="V114:V118" si="54">T114/(U114+T114)</f>
        <v>#DIV/0!</v>
      </c>
    </row>
    <row r="115" spans="1:22" ht="12" x14ac:dyDescent="0.3">
      <c r="A115" s="269"/>
      <c r="B115" s="270"/>
      <c r="C115" s="158"/>
      <c r="D115" s="169"/>
      <c r="E115" s="169"/>
      <c r="F115" s="154"/>
      <c r="G115" s="154"/>
      <c r="H115" s="154"/>
      <c r="I115" s="154"/>
      <c r="J115" s="154"/>
      <c r="K115" s="154"/>
      <c r="L115" s="276">
        <f>SUM(F115:K115)</f>
        <v>0</v>
      </c>
      <c r="M115" s="316">
        <f>D115*L115</f>
        <v>0</v>
      </c>
      <c r="N115" s="106"/>
      <c r="O115" s="106"/>
      <c r="P115" s="106"/>
      <c r="Q115" s="152">
        <f t="shared" si="53"/>
        <v>0</v>
      </c>
      <c r="R115" s="152">
        <f>L115/6</f>
        <v>0</v>
      </c>
      <c r="S115" s="106"/>
      <c r="T115" s="152">
        <f>IF($E115="Y",$L115,0)</f>
        <v>0</v>
      </c>
      <c r="U115" s="152">
        <f>IF($E115="N",$L115,0)</f>
        <v>0</v>
      </c>
      <c r="V115" s="412" t="e">
        <f t="shared" si="54"/>
        <v>#DIV/0!</v>
      </c>
    </row>
    <row r="116" spans="1:22" ht="12" x14ac:dyDescent="0.3">
      <c r="A116" s="269"/>
      <c r="B116" s="270"/>
      <c r="C116" s="158"/>
      <c r="D116" s="169"/>
      <c r="E116" s="169"/>
      <c r="F116" s="154"/>
      <c r="G116" s="154"/>
      <c r="H116" s="154"/>
      <c r="I116" s="154"/>
      <c r="J116" s="154"/>
      <c r="K116" s="154"/>
      <c r="L116" s="276">
        <f>SUM(F116:K116)</f>
        <v>0</v>
      </c>
      <c r="M116" s="316">
        <f>D116*L116</f>
        <v>0</v>
      </c>
      <c r="N116" s="106"/>
      <c r="O116" s="106"/>
      <c r="P116" s="106"/>
      <c r="Q116" s="152">
        <f t="shared" si="53"/>
        <v>0</v>
      </c>
      <c r="R116" s="152">
        <f>L116/6</f>
        <v>0</v>
      </c>
      <c r="S116" s="106"/>
      <c r="T116" s="152">
        <f>IF($E116="Y",$L116,0)</f>
        <v>0</v>
      </c>
      <c r="U116" s="152">
        <f>IF($E116="N",$L116,0)</f>
        <v>0</v>
      </c>
      <c r="V116" s="412" t="e">
        <f t="shared" si="54"/>
        <v>#DIV/0!</v>
      </c>
    </row>
    <row r="117" spans="1:22" ht="12" x14ac:dyDescent="0.3">
      <c r="A117" s="269"/>
      <c r="B117" s="270"/>
      <c r="C117" s="158"/>
      <c r="D117" s="169"/>
      <c r="E117" s="169"/>
      <c r="F117" s="154"/>
      <c r="G117" s="154"/>
      <c r="H117" s="154"/>
      <c r="I117" s="154"/>
      <c r="J117" s="154"/>
      <c r="K117" s="154"/>
      <c r="L117" s="276">
        <f>SUM(F117:K117)</f>
        <v>0</v>
      </c>
      <c r="M117" s="316">
        <f>D117*L117</f>
        <v>0</v>
      </c>
      <c r="N117" s="106"/>
      <c r="O117" s="106"/>
      <c r="P117" s="106"/>
      <c r="Q117" s="152">
        <f t="shared" si="53"/>
        <v>0</v>
      </c>
      <c r="R117" s="152">
        <f>L117/6</f>
        <v>0</v>
      </c>
      <c r="S117" s="106"/>
      <c r="T117" s="152">
        <f>IF($E117="Y",$L117,0)</f>
        <v>0</v>
      </c>
      <c r="U117" s="152">
        <f>IF($E117="N",$L117,0)</f>
        <v>0</v>
      </c>
      <c r="V117" s="412" t="e">
        <f t="shared" si="54"/>
        <v>#DIV/0!</v>
      </c>
    </row>
    <row r="118" spans="1:22" ht="12.5" thickBot="1" x14ac:dyDescent="0.35">
      <c r="A118" s="228"/>
      <c r="B118" s="229" t="s">
        <v>170</v>
      </c>
      <c r="C118" s="230"/>
      <c r="D118" s="232"/>
      <c r="E118" s="232"/>
      <c r="F118" s="233">
        <f>SUM(F113:F117)</f>
        <v>0</v>
      </c>
      <c r="G118" s="233">
        <f t="shared" ref="G118:L118" si="55">SUM(G113:G117)</f>
        <v>0</v>
      </c>
      <c r="H118" s="233">
        <f t="shared" si="55"/>
        <v>0</v>
      </c>
      <c r="I118" s="233">
        <f t="shared" si="55"/>
        <v>0</v>
      </c>
      <c r="J118" s="233">
        <f t="shared" si="55"/>
        <v>97</v>
      </c>
      <c r="K118" s="233">
        <f t="shared" si="55"/>
        <v>97</v>
      </c>
      <c r="L118" s="233">
        <f t="shared" si="55"/>
        <v>194</v>
      </c>
      <c r="M118" s="317">
        <f>SUM(M113:M117)</f>
        <v>26190</v>
      </c>
      <c r="N118" s="106"/>
      <c r="O118" s="106"/>
      <c r="P118" s="106"/>
      <c r="Q118" s="235">
        <f>SUM(Q113:Q117)</f>
        <v>0.20041322314049587</v>
      </c>
      <c r="R118" s="235">
        <f>SUM(R113:R117)</f>
        <v>32.333333333333336</v>
      </c>
      <c r="S118" s="106"/>
      <c r="T118" s="231">
        <f>SUM(T113:T117)</f>
        <v>194</v>
      </c>
      <c r="U118" s="231">
        <f>SUM(U113:U117)</f>
        <v>0</v>
      </c>
      <c r="V118" s="413">
        <f t="shared" si="54"/>
        <v>1</v>
      </c>
    </row>
    <row r="119" spans="1:22" ht="12" x14ac:dyDescent="0.3">
      <c r="A119" s="149"/>
      <c r="B119" s="150"/>
      <c r="C119" s="158"/>
      <c r="D119" s="169"/>
      <c r="E119" s="169"/>
      <c r="F119" s="154"/>
      <c r="G119" s="154"/>
      <c r="H119" s="154"/>
      <c r="I119" s="154"/>
      <c r="J119" s="154"/>
      <c r="K119" s="154"/>
      <c r="L119" s="154"/>
      <c r="M119" s="322"/>
      <c r="N119" s="106"/>
      <c r="O119" s="106"/>
      <c r="P119" s="106"/>
      <c r="Q119" s="152"/>
      <c r="R119" s="152"/>
      <c r="S119" s="106"/>
      <c r="T119" s="152"/>
      <c r="U119" s="152"/>
      <c r="V119" s="412"/>
    </row>
    <row r="120" spans="1:22" ht="13.5" thickBot="1" x14ac:dyDescent="0.35">
      <c r="A120" s="251"/>
      <c r="B120" s="252" t="s">
        <v>164</v>
      </c>
      <c r="C120" s="253"/>
      <c r="D120" s="254"/>
      <c r="E120" s="254"/>
      <c r="F120" s="254">
        <f t="shared" ref="F120:M120" si="56">SUM(F100,F106,F112,F118)</f>
        <v>190</v>
      </c>
      <c r="G120" s="254">
        <f t="shared" si="56"/>
        <v>190</v>
      </c>
      <c r="H120" s="254">
        <f t="shared" si="56"/>
        <v>190</v>
      </c>
      <c r="I120" s="254">
        <f t="shared" si="56"/>
        <v>190</v>
      </c>
      <c r="J120" s="254">
        <f t="shared" si="56"/>
        <v>323</v>
      </c>
      <c r="K120" s="254">
        <f t="shared" si="56"/>
        <v>323</v>
      </c>
      <c r="L120" s="254">
        <f t="shared" si="56"/>
        <v>1406</v>
      </c>
      <c r="M120" s="319">
        <f t="shared" si="56"/>
        <v>230190</v>
      </c>
      <c r="N120" s="106"/>
      <c r="O120" s="106"/>
      <c r="P120" s="106"/>
      <c r="Q120" s="254">
        <f>SUM(Q100,Q106,Q112,Q118)</f>
        <v>1.4524793388429751</v>
      </c>
      <c r="R120" s="254">
        <f>SUM(R100,R106,R16,R118)</f>
        <v>194.33333333333334</v>
      </c>
      <c r="S120" s="106"/>
      <c r="T120" s="254">
        <f>SUM(T100,T106,T112,T118)</f>
        <v>194</v>
      </c>
      <c r="U120" s="254">
        <f>SUM(U100,U106,U112,U118)</f>
        <v>1212</v>
      </c>
      <c r="V120" s="418">
        <f t="shared" ref="V120" si="57">T120/(U120+T120)</f>
        <v>0.13798008534850639</v>
      </c>
    </row>
    <row r="121" spans="1:22" ht="12" x14ac:dyDescent="0.3">
      <c r="A121" s="160"/>
      <c r="B121" s="150"/>
      <c r="C121" s="151"/>
      <c r="D121" s="153"/>
      <c r="E121" s="153"/>
      <c r="F121" s="154"/>
      <c r="G121" s="154"/>
      <c r="H121" s="154"/>
      <c r="I121" s="154"/>
      <c r="J121" s="154"/>
      <c r="K121" s="154"/>
      <c r="L121" s="154"/>
      <c r="M121" s="322"/>
      <c r="N121" s="106"/>
      <c r="O121" s="106"/>
      <c r="P121" s="106"/>
      <c r="Q121" s="151"/>
      <c r="R121" s="151"/>
      <c r="S121" s="106"/>
      <c r="T121" s="151"/>
      <c r="U121" s="151"/>
      <c r="V121" s="412"/>
    </row>
    <row r="122" spans="1:22" ht="13" x14ac:dyDescent="0.3">
      <c r="A122" s="237">
        <v>6</v>
      </c>
      <c r="B122" s="266" t="s">
        <v>171</v>
      </c>
      <c r="C122" s="239"/>
      <c r="D122" s="239"/>
      <c r="E122" s="239"/>
      <c r="F122" s="244"/>
      <c r="G122" s="244"/>
      <c r="H122" s="244"/>
      <c r="I122" s="244"/>
      <c r="J122" s="244"/>
      <c r="K122" s="244"/>
      <c r="L122" s="240"/>
      <c r="M122" s="323"/>
      <c r="N122" s="106"/>
      <c r="O122" s="106"/>
      <c r="P122" s="106"/>
      <c r="Q122" s="239"/>
      <c r="R122" s="239"/>
      <c r="S122" s="106"/>
      <c r="T122" s="239"/>
      <c r="U122" s="239"/>
      <c r="V122" s="416"/>
    </row>
    <row r="123" spans="1:22" ht="12" x14ac:dyDescent="0.3">
      <c r="A123" s="269">
        <v>6.1</v>
      </c>
      <c r="B123" s="274" t="s">
        <v>172</v>
      </c>
      <c r="C123" s="151" t="s">
        <v>136</v>
      </c>
      <c r="D123" s="169">
        <v>140</v>
      </c>
      <c r="E123" s="169" t="s">
        <v>402</v>
      </c>
      <c r="F123" s="154">
        <v>60</v>
      </c>
      <c r="G123" s="154">
        <v>60</v>
      </c>
      <c r="H123" s="154">
        <v>60</v>
      </c>
      <c r="I123" s="154">
        <v>60</v>
      </c>
      <c r="J123" s="154">
        <v>60</v>
      </c>
      <c r="K123" s="154">
        <v>60</v>
      </c>
      <c r="L123" s="276">
        <f>SUM(F123:K123)</f>
        <v>360</v>
      </c>
      <c r="M123" s="316">
        <f>D123*L123</f>
        <v>50400</v>
      </c>
      <c r="N123" s="106"/>
      <c r="O123" s="106"/>
      <c r="P123" s="106"/>
      <c r="Q123" s="152">
        <f>R123/$O$7</f>
        <v>0</v>
      </c>
      <c r="R123" s="152">
        <f>L63/6</f>
        <v>0</v>
      </c>
      <c r="S123" s="106"/>
      <c r="T123" s="152">
        <f>IF($E123="Y",$L123,0)</f>
        <v>0</v>
      </c>
      <c r="U123" s="152">
        <f>IF($E123="N",$L123,0)</f>
        <v>360</v>
      </c>
      <c r="V123" s="412">
        <f>T123/(U123+T123)</f>
        <v>0</v>
      </c>
    </row>
    <row r="124" spans="1:22" ht="12" x14ac:dyDescent="0.3">
      <c r="A124" s="269"/>
      <c r="B124" s="270"/>
      <c r="C124" s="151"/>
      <c r="D124" s="169"/>
      <c r="E124" s="169"/>
      <c r="F124" s="154"/>
      <c r="G124" s="154"/>
      <c r="H124" s="154"/>
      <c r="I124" s="154"/>
      <c r="J124" s="154"/>
      <c r="K124" s="154"/>
      <c r="L124" s="276">
        <f>SUM(F124:K124)</f>
        <v>0</v>
      </c>
      <c r="M124" s="316">
        <f>D124*L124</f>
        <v>0</v>
      </c>
      <c r="N124" s="106"/>
      <c r="O124" s="106"/>
      <c r="P124" s="106"/>
      <c r="Q124" s="152">
        <f t="shared" ref="Q124:Q127" si="58">R124/$O$7</f>
        <v>0</v>
      </c>
      <c r="R124" s="152">
        <f>L64/6</f>
        <v>0</v>
      </c>
      <c r="S124" s="106"/>
      <c r="T124" s="152">
        <f>IF($E124="Y",$L124,0)</f>
        <v>0</v>
      </c>
      <c r="U124" s="152">
        <f>IF($E124="N",$L124,0)</f>
        <v>0</v>
      </c>
      <c r="V124" s="412" t="e">
        <f t="shared" ref="V124:V128" si="59">T124/(U124+T124)</f>
        <v>#DIV/0!</v>
      </c>
    </row>
    <row r="125" spans="1:22" ht="12" x14ac:dyDescent="0.3">
      <c r="A125" s="269"/>
      <c r="B125" s="270"/>
      <c r="C125" s="151"/>
      <c r="D125" s="169"/>
      <c r="E125" s="169"/>
      <c r="F125" s="154"/>
      <c r="G125" s="154"/>
      <c r="H125" s="154"/>
      <c r="I125" s="154"/>
      <c r="J125" s="154"/>
      <c r="K125" s="154"/>
      <c r="L125" s="276">
        <f>SUM(F125:K125)</f>
        <v>0</v>
      </c>
      <c r="M125" s="316">
        <f>D125*L125</f>
        <v>0</v>
      </c>
      <c r="N125" s="106"/>
      <c r="O125" s="106"/>
      <c r="P125" s="106"/>
      <c r="Q125" s="152">
        <f t="shared" si="58"/>
        <v>0.28099173553719009</v>
      </c>
      <c r="R125" s="152">
        <f>L65/6</f>
        <v>45.333333333333336</v>
      </c>
      <c r="S125" s="106"/>
      <c r="T125" s="152">
        <f>IF($E125="Y",$L125,0)</f>
        <v>0</v>
      </c>
      <c r="U125" s="152">
        <f>IF($E125="N",$L125,0)</f>
        <v>0</v>
      </c>
      <c r="V125" s="412" t="e">
        <f t="shared" si="59"/>
        <v>#DIV/0!</v>
      </c>
    </row>
    <row r="126" spans="1:22" ht="12" x14ac:dyDescent="0.3">
      <c r="A126" s="269"/>
      <c r="B126" s="270"/>
      <c r="C126" s="151"/>
      <c r="D126" s="169"/>
      <c r="E126" s="169"/>
      <c r="F126" s="154"/>
      <c r="G126" s="154"/>
      <c r="H126" s="154"/>
      <c r="I126" s="154"/>
      <c r="J126" s="154"/>
      <c r="K126" s="154"/>
      <c r="L126" s="276">
        <f>SUM(F126:K126)</f>
        <v>0</v>
      </c>
      <c r="M126" s="316">
        <f>D126*L126</f>
        <v>0</v>
      </c>
      <c r="N126" s="106"/>
      <c r="O126" s="106"/>
      <c r="P126" s="106"/>
      <c r="Q126" s="152">
        <f t="shared" si="58"/>
        <v>0</v>
      </c>
      <c r="R126" s="152">
        <f>L66/6</f>
        <v>0</v>
      </c>
      <c r="S126" s="106"/>
      <c r="T126" s="152">
        <f>IF($E126="Y",$L126,0)</f>
        <v>0</v>
      </c>
      <c r="U126" s="152">
        <f>IF($E126="N",$L126,0)</f>
        <v>0</v>
      </c>
      <c r="V126" s="412" t="e">
        <f t="shared" si="59"/>
        <v>#DIV/0!</v>
      </c>
    </row>
    <row r="127" spans="1:22" ht="12" x14ac:dyDescent="0.3">
      <c r="A127" s="269"/>
      <c r="B127" s="270"/>
      <c r="C127" s="151"/>
      <c r="D127" s="169"/>
      <c r="E127" s="169"/>
      <c r="F127" s="154"/>
      <c r="G127" s="154"/>
      <c r="H127" s="154"/>
      <c r="I127" s="154"/>
      <c r="J127" s="154"/>
      <c r="K127" s="154"/>
      <c r="L127" s="276">
        <f>SUM(F127:K127)</f>
        <v>0</v>
      </c>
      <c r="M127" s="316">
        <f>D127*L127</f>
        <v>0</v>
      </c>
      <c r="N127" s="106"/>
      <c r="O127" s="106"/>
      <c r="P127" s="106"/>
      <c r="Q127" s="152">
        <f t="shared" si="58"/>
        <v>0</v>
      </c>
      <c r="R127" s="152">
        <f>L67/6</f>
        <v>0</v>
      </c>
      <c r="S127" s="106"/>
      <c r="T127" s="152">
        <f>IF($E127="Y",$L127,0)</f>
        <v>0</v>
      </c>
      <c r="U127" s="152">
        <f>IF($E127="N",$L127,0)</f>
        <v>0</v>
      </c>
      <c r="V127" s="412" t="e">
        <f t="shared" si="59"/>
        <v>#DIV/0!</v>
      </c>
    </row>
    <row r="128" spans="1:22" ht="12.5" thickBot="1" x14ac:dyDescent="0.35">
      <c r="A128" s="228"/>
      <c r="B128" s="229" t="s">
        <v>173</v>
      </c>
      <c r="C128" s="230"/>
      <c r="D128" s="232"/>
      <c r="E128" s="232"/>
      <c r="F128" s="233">
        <f>SUM(F123:F127)</f>
        <v>60</v>
      </c>
      <c r="G128" s="233">
        <f t="shared" ref="G128:L128" si="60">SUM(G123:G127)</f>
        <v>60</v>
      </c>
      <c r="H128" s="233">
        <f t="shared" si="60"/>
        <v>60</v>
      </c>
      <c r="I128" s="233">
        <f t="shared" si="60"/>
        <v>60</v>
      </c>
      <c r="J128" s="233">
        <f t="shared" si="60"/>
        <v>60</v>
      </c>
      <c r="K128" s="233">
        <f t="shared" si="60"/>
        <v>60</v>
      </c>
      <c r="L128" s="233">
        <f t="shared" si="60"/>
        <v>360</v>
      </c>
      <c r="M128" s="317">
        <f>SUM(M123:M127)</f>
        <v>50400</v>
      </c>
      <c r="N128" s="106"/>
      <c r="O128" s="106"/>
      <c r="P128" s="106"/>
      <c r="Q128" s="235">
        <f>SUM(Q123:Q127)</f>
        <v>0.28099173553719009</v>
      </c>
      <c r="R128" s="235">
        <f>SUM(R63:R67)</f>
        <v>45.333333333333336</v>
      </c>
      <c r="S128" s="106"/>
      <c r="T128" s="231">
        <f>SUM(T123:T127)</f>
        <v>0</v>
      </c>
      <c r="U128" s="231">
        <f>SUM(U123:U127)</f>
        <v>360</v>
      </c>
      <c r="V128" s="413">
        <f t="shared" si="59"/>
        <v>0</v>
      </c>
    </row>
    <row r="129" spans="1:22" ht="12" x14ac:dyDescent="0.3">
      <c r="A129" s="269">
        <v>6.2</v>
      </c>
      <c r="B129" s="274" t="s">
        <v>174</v>
      </c>
      <c r="C129" s="151" t="s">
        <v>125</v>
      </c>
      <c r="D129" s="169">
        <v>250</v>
      </c>
      <c r="E129" s="169" t="s">
        <v>402</v>
      </c>
      <c r="F129" s="154">
        <v>0</v>
      </c>
      <c r="G129" s="154">
        <v>0</v>
      </c>
      <c r="H129" s="154">
        <v>0</v>
      </c>
      <c r="I129" s="154">
        <v>0</v>
      </c>
      <c r="J129" s="154">
        <v>80</v>
      </c>
      <c r="K129" s="154">
        <v>80</v>
      </c>
      <c r="L129" s="276">
        <f>SUM(F129:K129)</f>
        <v>160</v>
      </c>
      <c r="M129" s="316">
        <f>D129*L129</f>
        <v>40000</v>
      </c>
      <c r="N129" s="106"/>
      <c r="O129" s="106"/>
      <c r="P129" s="106"/>
      <c r="Q129" s="152">
        <f>R129/$O$7</f>
        <v>0</v>
      </c>
      <c r="R129" s="152">
        <f>L69/6</f>
        <v>0</v>
      </c>
      <c r="S129" s="106"/>
      <c r="T129" s="152">
        <f>IF($E129="Y",$L129,0)</f>
        <v>0</v>
      </c>
      <c r="U129" s="152">
        <f>IF($E129="N",$L129,0)</f>
        <v>160</v>
      </c>
      <c r="V129" s="412">
        <f>T129/(U129+T129)</f>
        <v>0</v>
      </c>
    </row>
    <row r="130" spans="1:22" ht="12" x14ac:dyDescent="0.3">
      <c r="A130" s="269"/>
      <c r="B130" s="270"/>
      <c r="C130" s="151"/>
      <c r="D130" s="169"/>
      <c r="E130" s="169"/>
      <c r="F130" s="154"/>
      <c r="G130" s="154"/>
      <c r="H130" s="154"/>
      <c r="I130" s="154"/>
      <c r="J130" s="154"/>
      <c r="K130" s="154"/>
      <c r="L130" s="276">
        <f>SUM(F130:K130)</f>
        <v>0</v>
      </c>
      <c r="M130" s="316">
        <f>D130*L130</f>
        <v>0</v>
      </c>
      <c r="N130" s="106"/>
      <c r="O130" s="106"/>
      <c r="P130" s="106"/>
      <c r="Q130" s="152">
        <f t="shared" ref="Q130:Q133" si="61">R130/$O$7</f>
        <v>0</v>
      </c>
      <c r="R130" s="152">
        <f>L130/6</f>
        <v>0</v>
      </c>
      <c r="S130" s="106"/>
      <c r="T130" s="152">
        <f>IF($E130="Y",$L130,0)</f>
        <v>0</v>
      </c>
      <c r="U130" s="152">
        <f>IF($E130="N",$L130,0)</f>
        <v>0</v>
      </c>
      <c r="V130" s="412" t="e">
        <f t="shared" ref="V130:V134" si="62">T130/(U130+T130)</f>
        <v>#DIV/0!</v>
      </c>
    </row>
    <row r="131" spans="1:22" ht="12" x14ac:dyDescent="0.3">
      <c r="A131" s="269"/>
      <c r="B131" s="270"/>
      <c r="C131" s="151"/>
      <c r="D131" s="169"/>
      <c r="E131" s="169"/>
      <c r="F131" s="154"/>
      <c r="G131" s="154"/>
      <c r="H131" s="154"/>
      <c r="I131" s="154"/>
      <c r="J131" s="154"/>
      <c r="K131" s="154"/>
      <c r="L131" s="276">
        <f>SUM(F131:K131)</f>
        <v>0</v>
      </c>
      <c r="M131" s="316">
        <f>D131*L131</f>
        <v>0</v>
      </c>
      <c r="N131" s="106"/>
      <c r="O131" s="106"/>
      <c r="P131" s="106"/>
      <c r="Q131" s="152">
        <f t="shared" si="61"/>
        <v>0</v>
      </c>
      <c r="R131" s="152">
        <f>L131/6</f>
        <v>0</v>
      </c>
      <c r="S131" s="106"/>
      <c r="T131" s="152">
        <f>IF($E131="Y",$L131,0)</f>
        <v>0</v>
      </c>
      <c r="U131" s="152">
        <f>IF($E131="N",$L131,0)</f>
        <v>0</v>
      </c>
      <c r="V131" s="412" t="e">
        <f t="shared" si="62"/>
        <v>#DIV/0!</v>
      </c>
    </row>
    <row r="132" spans="1:22" ht="12" x14ac:dyDescent="0.3">
      <c r="A132" s="269"/>
      <c r="B132" s="270"/>
      <c r="C132" s="151"/>
      <c r="D132" s="169"/>
      <c r="E132" s="169"/>
      <c r="F132" s="154"/>
      <c r="G132" s="154"/>
      <c r="H132" s="154"/>
      <c r="I132" s="154"/>
      <c r="J132" s="154"/>
      <c r="K132" s="154"/>
      <c r="L132" s="276">
        <f>SUM(F132:K132)</f>
        <v>0</v>
      </c>
      <c r="M132" s="316">
        <f>D132*L132</f>
        <v>0</v>
      </c>
      <c r="N132" s="106"/>
      <c r="O132" s="106"/>
      <c r="P132" s="106"/>
      <c r="Q132" s="152">
        <f t="shared" si="61"/>
        <v>0</v>
      </c>
      <c r="R132" s="152">
        <f>L132/6</f>
        <v>0</v>
      </c>
      <c r="S132" s="106"/>
      <c r="T132" s="152">
        <f>IF($E132="Y",$L132,0)</f>
        <v>0</v>
      </c>
      <c r="U132" s="152">
        <f>IF($E132="N",$L132,0)</f>
        <v>0</v>
      </c>
      <c r="V132" s="412" t="e">
        <f t="shared" si="62"/>
        <v>#DIV/0!</v>
      </c>
    </row>
    <row r="133" spans="1:22" ht="12" x14ac:dyDescent="0.3">
      <c r="A133" s="269"/>
      <c r="B133" s="270"/>
      <c r="C133" s="151"/>
      <c r="D133" s="169"/>
      <c r="E133" s="169"/>
      <c r="F133" s="154"/>
      <c r="G133" s="154"/>
      <c r="H133" s="154"/>
      <c r="I133" s="154"/>
      <c r="J133" s="154"/>
      <c r="K133" s="154"/>
      <c r="L133" s="276">
        <f>SUM(F133:K133)</f>
        <v>0</v>
      </c>
      <c r="M133" s="316">
        <f>D133*L133</f>
        <v>0</v>
      </c>
      <c r="N133" s="106"/>
      <c r="O133" s="106"/>
      <c r="P133" s="106"/>
      <c r="Q133" s="152">
        <f t="shared" si="61"/>
        <v>0</v>
      </c>
      <c r="R133" s="152">
        <f>L133/6</f>
        <v>0</v>
      </c>
      <c r="S133" s="106"/>
      <c r="T133" s="152">
        <f>IF($E133="Y",$L133,0)</f>
        <v>0</v>
      </c>
      <c r="U133" s="152">
        <f>IF($E133="N",$L133,0)</f>
        <v>0</v>
      </c>
      <c r="V133" s="412" t="e">
        <f t="shared" si="62"/>
        <v>#DIV/0!</v>
      </c>
    </row>
    <row r="134" spans="1:22" ht="12.5" thickBot="1" x14ac:dyDescent="0.35">
      <c r="A134" s="228"/>
      <c r="B134" s="229" t="s">
        <v>175</v>
      </c>
      <c r="C134" s="230"/>
      <c r="D134" s="232"/>
      <c r="E134" s="232"/>
      <c r="F134" s="233">
        <f>SUM(F129:F133)</f>
        <v>0</v>
      </c>
      <c r="G134" s="233">
        <f t="shared" ref="G134:L134" si="63">SUM(G129:G133)</f>
        <v>0</v>
      </c>
      <c r="H134" s="233">
        <f t="shared" si="63"/>
        <v>0</v>
      </c>
      <c r="I134" s="233">
        <f t="shared" si="63"/>
        <v>0</v>
      </c>
      <c r="J134" s="233">
        <f t="shared" si="63"/>
        <v>80</v>
      </c>
      <c r="K134" s="233">
        <f t="shared" si="63"/>
        <v>80</v>
      </c>
      <c r="L134" s="233">
        <f t="shared" si="63"/>
        <v>160</v>
      </c>
      <c r="M134" s="317">
        <f>SUM(M129:M133)</f>
        <v>40000</v>
      </c>
      <c r="N134" s="106"/>
      <c r="O134" s="106"/>
      <c r="P134" s="106"/>
      <c r="Q134" s="235">
        <f>SUM(Q129:Q133)</f>
        <v>0</v>
      </c>
      <c r="R134" s="235">
        <f>SUM(R69:R133)</f>
        <v>3439.3333333333344</v>
      </c>
      <c r="S134" s="106"/>
      <c r="T134" s="231">
        <f>SUM(T129:T133)</f>
        <v>0</v>
      </c>
      <c r="U134" s="231">
        <f>SUM(U129:U133)</f>
        <v>160</v>
      </c>
      <c r="V134" s="413">
        <f t="shared" si="62"/>
        <v>0</v>
      </c>
    </row>
    <row r="135" spans="1:22" ht="12" x14ac:dyDescent="0.3">
      <c r="A135" s="269">
        <v>6.3</v>
      </c>
      <c r="B135" s="274" t="s">
        <v>176</v>
      </c>
      <c r="C135" s="158" t="s">
        <v>125</v>
      </c>
      <c r="D135" s="169">
        <v>250</v>
      </c>
      <c r="E135" s="169" t="s">
        <v>402</v>
      </c>
      <c r="F135" s="154">
        <v>160</v>
      </c>
      <c r="G135" s="154">
        <v>160</v>
      </c>
      <c r="H135" s="154">
        <v>160</v>
      </c>
      <c r="I135" s="154">
        <v>160</v>
      </c>
      <c r="J135" s="154">
        <v>160</v>
      </c>
      <c r="K135" s="154">
        <v>160</v>
      </c>
      <c r="L135" s="276">
        <f>SUM(F135:K135)</f>
        <v>960</v>
      </c>
      <c r="M135" s="316">
        <f>D135*L135</f>
        <v>240000</v>
      </c>
      <c r="N135" s="106"/>
      <c r="O135" s="106"/>
      <c r="P135" s="106"/>
      <c r="Q135" s="152">
        <f>R135/$O$7</f>
        <v>0.99173553719008256</v>
      </c>
      <c r="R135" s="152">
        <f>L135/6</f>
        <v>160</v>
      </c>
      <c r="S135" s="106"/>
      <c r="T135" s="152">
        <f>IF($E135="Y",$L135,0)</f>
        <v>0</v>
      </c>
      <c r="U135" s="152">
        <f>IF($E135="N",$L135,0)</f>
        <v>960</v>
      </c>
      <c r="V135" s="412">
        <f>T135/(U135+T135)</f>
        <v>0</v>
      </c>
    </row>
    <row r="136" spans="1:22" ht="12" x14ac:dyDescent="0.3">
      <c r="A136" s="269"/>
      <c r="B136" s="270"/>
      <c r="C136" s="158"/>
      <c r="D136" s="169"/>
      <c r="E136" s="169"/>
      <c r="F136" s="154"/>
      <c r="G136" s="154"/>
      <c r="H136" s="154"/>
      <c r="I136" s="154"/>
      <c r="J136" s="154"/>
      <c r="K136" s="154"/>
      <c r="L136" s="276">
        <f>SUM(F136:K136)</f>
        <v>0</v>
      </c>
      <c r="M136" s="316">
        <f>D136*L136</f>
        <v>0</v>
      </c>
      <c r="N136" s="106"/>
      <c r="O136" s="106"/>
      <c r="P136" s="106"/>
      <c r="Q136" s="152">
        <f t="shared" ref="Q136:Q139" si="64">R136/$O$7</f>
        <v>0</v>
      </c>
      <c r="R136" s="152">
        <f>L136/6</f>
        <v>0</v>
      </c>
      <c r="S136" s="106"/>
      <c r="T136" s="152">
        <f>IF($E136="Y",$L136,0)</f>
        <v>0</v>
      </c>
      <c r="U136" s="152">
        <f>IF($E136="N",$L136,0)</f>
        <v>0</v>
      </c>
      <c r="V136" s="412" t="e">
        <f t="shared" ref="V136:V140" si="65">T136/(U136+T136)</f>
        <v>#DIV/0!</v>
      </c>
    </row>
    <row r="137" spans="1:22" ht="12" x14ac:dyDescent="0.3">
      <c r="A137" s="269"/>
      <c r="B137" s="270"/>
      <c r="C137" s="158"/>
      <c r="D137" s="169"/>
      <c r="E137" s="169"/>
      <c r="F137" s="154"/>
      <c r="G137" s="154"/>
      <c r="H137" s="154"/>
      <c r="I137" s="154"/>
      <c r="J137" s="154"/>
      <c r="K137" s="154"/>
      <c r="L137" s="276">
        <f>SUM(F137:K137)</f>
        <v>0</v>
      </c>
      <c r="M137" s="316">
        <f>D137*L137</f>
        <v>0</v>
      </c>
      <c r="N137" s="106"/>
      <c r="O137" s="106"/>
      <c r="P137" s="106"/>
      <c r="Q137" s="152">
        <f t="shared" si="64"/>
        <v>0</v>
      </c>
      <c r="R137" s="152">
        <f>L137/6</f>
        <v>0</v>
      </c>
      <c r="S137" s="106"/>
      <c r="T137" s="152">
        <f>IF($E137="Y",$L137,0)</f>
        <v>0</v>
      </c>
      <c r="U137" s="152">
        <f>IF($E137="N",$L137,0)</f>
        <v>0</v>
      </c>
      <c r="V137" s="412" t="e">
        <f t="shared" si="65"/>
        <v>#DIV/0!</v>
      </c>
    </row>
    <row r="138" spans="1:22" ht="12" x14ac:dyDescent="0.3">
      <c r="A138" s="269"/>
      <c r="B138" s="270"/>
      <c r="C138" s="158"/>
      <c r="D138" s="169"/>
      <c r="E138" s="169"/>
      <c r="F138" s="154"/>
      <c r="G138" s="154"/>
      <c r="H138" s="154"/>
      <c r="I138" s="154"/>
      <c r="J138" s="154"/>
      <c r="K138" s="154"/>
      <c r="L138" s="276">
        <f>SUM(F138:K138)</f>
        <v>0</v>
      </c>
      <c r="M138" s="316">
        <f>D138*L138</f>
        <v>0</v>
      </c>
      <c r="N138" s="106"/>
      <c r="O138" s="106"/>
      <c r="P138" s="106"/>
      <c r="Q138" s="152">
        <f t="shared" si="64"/>
        <v>0</v>
      </c>
      <c r="R138" s="152">
        <f>L138/6</f>
        <v>0</v>
      </c>
      <c r="S138" s="106"/>
      <c r="T138" s="152">
        <f>IF($E138="Y",$L138,0)</f>
        <v>0</v>
      </c>
      <c r="U138" s="152">
        <f>IF($E138="N",$L138,0)</f>
        <v>0</v>
      </c>
      <c r="V138" s="412" t="e">
        <f t="shared" si="65"/>
        <v>#DIV/0!</v>
      </c>
    </row>
    <row r="139" spans="1:22" ht="12" x14ac:dyDescent="0.3">
      <c r="A139" s="269"/>
      <c r="B139" s="270"/>
      <c r="C139" s="158"/>
      <c r="D139" s="169"/>
      <c r="E139" s="169"/>
      <c r="F139" s="154"/>
      <c r="G139" s="154"/>
      <c r="H139" s="154"/>
      <c r="I139" s="154"/>
      <c r="J139" s="154"/>
      <c r="K139" s="154"/>
      <c r="L139" s="276">
        <f>SUM(F139:K139)</f>
        <v>0</v>
      </c>
      <c r="M139" s="316">
        <f>D139*L139</f>
        <v>0</v>
      </c>
      <c r="N139" s="106"/>
      <c r="O139" s="106"/>
      <c r="P139" s="106"/>
      <c r="Q139" s="152">
        <f t="shared" si="64"/>
        <v>0</v>
      </c>
      <c r="R139" s="152">
        <f>L139/6</f>
        <v>0</v>
      </c>
      <c r="S139" s="106"/>
      <c r="T139" s="152">
        <f>IF($E139="Y",$L139,0)</f>
        <v>0</v>
      </c>
      <c r="U139" s="152">
        <f>IF($E139="N",$L139,0)</f>
        <v>0</v>
      </c>
      <c r="V139" s="412" t="e">
        <f t="shared" si="65"/>
        <v>#DIV/0!</v>
      </c>
    </row>
    <row r="140" spans="1:22" ht="12.5" thickBot="1" x14ac:dyDescent="0.35">
      <c r="A140" s="228"/>
      <c r="B140" s="229" t="s">
        <v>177</v>
      </c>
      <c r="C140" s="230"/>
      <c r="D140" s="232"/>
      <c r="E140" s="232"/>
      <c r="F140" s="233">
        <f>SUM(F135:F139)</f>
        <v>160</v>
      </c>
      <c r="G140" s="233">
        <f t="shared" ref="G140:L140" si="66">SUM(G135:G139)</f>
        <v>160</v>
      </c>
      <c r="H140" s="233">
        <f t="shared" si="66"/>
        <v>160</v>
      </c>
      <c r="I140" s="233">
        <f t="shared" si="66"/>
        <v>160</v>
      </c>
      <c r="J140" s="233">
        <f t="shared" si="66"/>
        <v>160</v>
      </c>
      <c r="K140" s="233">
        <f t="shared" si="66"/>
        <v>160</v>
      </c>
      <c r="L140" s="233">
        <f t="shared" si="66"/>
        <v>960</v>
      </c>
      <c r="M140" s="317">
        <f>SUM(M135:M139)</f>
        <v>240000</v>
      </c>
      <c r="N140" s="106"/>
      <c r="O140" s="106"/>
      <c r="P140" s="106"/>
      <c r="Q140" s="235">
        <f>SUM(Q135:Q139)</f>
        <v>0.99173553719008256</v>
      </c>
      <c r="R140" s="235">
        <f>SUM(R135:R139)</f>
        <v>160</v>
      </c>
      <c r="S140" s="106"/>
      <c r="T140" s="231">
        <f>SUM(T135:T139)</f>
        <v>0</v>
      </c>
      <c r="U140" s="231">
        <f>SUM(U135:U139)</f>
        <v>960</v>
      </c>
      <c r="V140" s="413">
        <f t="shared" si="65"/>
        <v>0</v>
      </c>
    </row>
    <row r="141" spans="1:22" ht="12" x14ac:dyDescent="0.3">
      <c r="A141" s="149"/>
      <c r="B141" s="150"/>
      <c r="C141" s="158"/>
      <c r="D141" s="169"/>
      <c r="E141" s="169"/>
      <c r="F141" s="154"/>
      <c r="G141" s="154"/>
      <c r="H141" s="154"/>
      <c r="I141" s="154"/>
      <c r="J141" s="154"/>
      <c r="K141" s="154"/>
      <c r="L141" s="154"/>
      <c r="M141" s="322"/>
      <c r="N141" s="106"/>
      <c r="O141" s="106"/>
      <c r="P141" s="106"/>
      <c r="Q141" s="152"/>
      <c r="R141" s="152"/>
      <c r="S141" s="106"/>
      <c r="T141" s="152"/>
      <c r="U141" s="152"/>
      <c r="V141" s="412"/>
    </row>
    <row r="142" spans="1:22" ht="13.5" thickBot="1" x14ac:dyDescent="0.35">
      <c r="A142" s="251"/>
      <c r="B142" s="568" t="s">
        <v>178</v>
      </c>
      <c r="C142" s="569"/>
      <c r="D142" s="254"/>
      <c r="E142" s="254"/>
      <c r="F142" s="254">
        <f t="shared" ref="F142:M142" si="67">SUM(F128,F134,F140)</f>
        <v>220</v>
      </c>
      <c r="G142" s="254">
        <f t="shared" si="67"/>
        <v>220</v>
      </c>
      <c r="H142" s="254">
        <f t="shared" si="67"/>
        <v>220</v>
      </c>
      <c r="I142" s="254">
        <f t="shared" si="67"/>
        <v>220</v>
      </c>
      <c r="J142" s="254">
        <f t="shared" si="67"/>
        <v>300</v>
      </c>
      <c r="K142" s="254">
        <f t="shared" si="67"/>
        <v>300</v>
      </c>
      <c r="L142" s="254">
        <f t="shared" si="67"/>
        <v>1480</v>
      </c>
      <c r="M142" s="319">
        <f t="shared" si="67"/>
        <v>330400</v>
      </c>
      <c r="N142" s="106"/>
      <c r="O142" s="106"/>
      <c r="P142" s="106"/>
      <c r="Q142" s="254">
        <f>SUM(Q128,Q134,Q140)</f>
        <v>1.2727272727272727</v>
      </c>
      <c r="R142" s="254">
        <f>SUM(R68,R134,R140)</f>
        <v>3599.3333333333344</v>
      </c>
      <c r="S142" s="106"/>
      <c r="T142" s="254">
        <f>SUM(T128,T134,T140)</f>
        <v>0</v>
      </c>
      <c r="U142" s="254">
        <f>SUM(U128,U134,U140)</f>
        <v>1480</v>
      </c>
      <c r="V142" s="418">
        <f t="shared" ref="V142" si="68">T142/(U142+T142)</f>
        <v>0</v>
      </c>
    </row>
    <row r="143" spans="1:22" ht="12" x14ac:dyDescent="0.3">
      <c r="A143" s="160"/>
      <c r="B143" s="150"/>
      <c r="C143" s="151"/>
      <c r="D143" s="153"/>
      <c r="E143" s="153"/>
      <c r="F143" s="154"/>
      <c r="G143" s="154"/>
      <c r="H143" s="154"/>
      <c r="I143" s="154"/>
      <c r="J143" s="154"/>
      <c r="K143" s="154"/>
      <c r="L143" s="154"/>
      <c r="M143" s="322"/>
      <c r="N143" s="106"/>
      <c r="O143" s="106"/>
      <c r="P143" s="106"/>
      <c r="Q143" s="151"/>
      <c r="R143" s="151"/>
      <c r="S143" s="106"/>
      <c r="T143" s="151"/>
      <c r="U143" s="151"/>
      <c r="V143" s="412"/>
    </row>
    <row r="144" spans="1:22" ht="13" x14ac:dyDescent="0.3">
      <c r="A144" s="237">
        <v>7</v>
      </c>
      <c r="B144" s="246" t="s">
        <v>179</v>
      </c>
      <c r="C144" s="239"/>
      <c r="D144" s="239"/>
      <c r="E144" s="239"/>
      <c r="F144" s="244"/>
      <c r="G144" s="244"/>
      <c r="H144" s="244"/>
      <c r="I144" s="244"/>
      <c r="J144" s="244"/>
      <c r="K144" s="244"/>
      <c r="L144" s="240"/>
      <c r="M144" s="323"/>
      <c r="N144" s="106"/>
      <c r="O144" s="106"/>
      <c r="P144" s="106"/>
      <c r="Q144" s="239"/>
      <c r="R144" s="239"/>
      <c r="S144" s="106"/>
      <c r="T144" s="239"/>
      <c r="U144" s="239"/>
      <c r="V144" s="416"/>
    </row>
    <row r="145" spans="1:22" ht="12" x14ac:dyDescent="0.3">
      <c r="A145" s="275">
        <v>7.1</v>
      </c>
      <c r="B145" s="270" t="s">
        <v>180</v>
      </c>
      <c r="C145" s="151" t="s">
        <v>181</v>
      </c>
      <c r="D145" s="169">
        <v>150</v>
      </c>
      <c r="E145" s="169" t="s">
        <v>402</v>
      </c>
      <c r="F145" s="154">
        <v>0</v>
      </c>
      <c r="G145" s="154">
        <v>0</v>
      </c>
      <c r="H145" s="154">
        <v>0</v>
      </c>
      <c r="I145" s="154">
        <v>24</v>
      </c>
      <c r="J145" s="154">
        <v>24</v>
      </c>
      <c r="K145" s="154">
        <v>24</v>
      </c>
      <c r="L145" s="276">
        <f>SUM(F145:K145)</f>
        <v>72</v>
      </c>
      <c r="M145" s="316">
        <f>D145*L145</f>
        <v>10800</v>
      </c>
      <c r="N145" s="106"/>
      <c r="O145" s="106"/>
      <c r="P145" s="106"/>
      <c r="Q145" s="152">
        <f>R145/$O$7</f>
        <v>7.43801652892562E-2</v>
      </c>
      <c r="R145" s="152">
        <f>L145/6</f>
        <v>12</v>
      </c>
      <c r="S145" s="106"/>
      <c r="T145" s="152">
        <f>IF($E145="Y",$L145,0)</f>
        <v>0</v>
      </c>
      <c r="U145" s="152">
        <f>IF($E145="N",$L145,0)</f>
        <v>72</v>
      </c>
      <c r="V145" s="412">
        <f>T145/(U145+T145)</f>
        <v>0</v>
      </c>
    </row>
    <row r="146" spans="1:22" ht="12" x14ac:dyDescent="0.3">
      <c r="A146" s="269"/>
      <c r="B146" s="270"/>
      <c r="C146" s="151"/>
      <c r="D146" s="169"/>
      <c r="E146" s="169"/>
      <c r="F146" s="154"/>
      <c r="G146" s="154"/>
      <c r="H146" s="154"/>
      <c r="I146" s="154"/>
      <c r="J146" s="154"/>
      <c r="K146" s="154"/>
      <c r="L146" s="276">
        <f>SUM(F146:K146)</f>
        <v>0</v>
      </c>
      <c r="M146" s="316">
        <f>D146*L146</f>
        <v>0</v>
      </c>
      <c r="Q146" s="152">
        <f t="shared" ref="Q146:Q149" si="69">R146/$O$7</f>
        <v>0</v>
      </c>
      <c r="R146" s="152">
        <f>L146/6</f>
        <v>0</v>
      </c>
      <c r="T146" s="152">
        <f>IF($E146="Y",$L146,0)</f>
        <v>0</v>
      </c>
      <c r="U146" s="152">
        <f>IF($E146="N",$L146,0)</f>
        <v>0</v>
      </c>
      <c r="V146" s="412" t="e">
        <f t="shared" ref="V146:V150" si="70">T146/(U146+T146)</f>
        <v>#DIV/0!</v>
      </c>
    </row>
    <row r="147" spans="1:22" ht="12" x14ac:dyDescent="0.3">
      <c r="A147" s="269"/>
      <c r="B147" s="270"/>
      <c r="C147" s="151"/>
      <c r="D147" s="169"/>
      <c r="E147" s="169"/>
      <c r="F147" s="154"/>
      <c r="G147" s="154"/>
      <c r="H147" s="154"/>
      <c r="I147" s="154"/>
      <c r="J147" s="154"/>
      <c r="K147" s="154"/>
      <c r="L147" s="276">
        <f>SUM(F147:K147)</f>
        <v>0</v>
      </c>
      <c r="M147" s="316">
        <f>D147*L147</f>
        <v>0</v>
      </c>
      <c r="Q147" s="152">
        <f t="shared" si="69"/>
        <v>0</v>
      </c>
      <c r="R147" s="152">
        <f>L147/6</f>
        <v>0</v>
      </c>
      <c r="T147" s="152">
        <f>IF($E147="Y",$L147,0)</f>
        <v>0</v>
      </c>
      <c r="U147" s="152">
        <f>IF($E147="N",$L147,0)</f>
        <v>0</v>
      </c>
      <c r="V147" s="412" t="e">
        <f t="shared" si="70"/>
        <v>#DIV/0!</v>
      </c>
    </row>
    <row r="148" spans="1:22" ht="12" x14ac:dyDescent="0.3">
      <c r="A148" s="269"/>
      <c r="B148" s="270"/>
      <c r="C148" s="151"/>
      <c r="D148" s="169"/>
      <c r="E148" s="169"/>
      <c r="F148" s="154"/>
      <c r="G148" s="154"/>
      <c r="H148" s="154"/>
      <c r="I148" s="154"/>
      <c r="J148" s="154"/>
      <c r="K148" s="154"/>
      <c r="L148" s="276">
        <f>SUM(F148:K148)</f>
        <v>0</v>
      </c>
      <c r="M148" s="316">
        <f>D148*L148</f>
        <v>0</v>
      </c>
      <c r="Q148" s="152">
        <f t="shared" si="69"/>
        <v>0</v>
      </c>
      <c r="R148" s="152">
        <f>L148/6</f>
        <v>0</v>
      </c>
      <c r="T148" s="152">
        <f>IF($E148="Y",$L148,0)</f>
        <v>0</v>
      </c>
      <c r="U148" s="152">
        <f>IF($E148="N",$L148,0)</f>
        <v>0</v>
      </c>
      <c r="V148" s="412" t="e">
        <f t="shared" si="70"/>
        <v>#DIV/0!</v>
      </c>
    </row>
    <row r="149" spans="1:22" ht="12" x14ac:dyDescent="0.3">
      <c r="A149" s="269"/>
      <c r="B149" s="270"/>
      <c r="C149" s="151"/>
      <c r="D149" s="169"/>
      <c r="E149" s="169"/>
      <c r="F149" s="154"/>
      <c r="G149" s="154"/>
      <c r="H149" s="154"/>
      <c r="I149" s="154"/>
      <c r="J149" s="154"/>
      <c r="K149" s="154"/>
      <c r="L149" s="276">
        <f>SUM(F149:K149)</f>
        <v>0</v>
      </c>
      <c r="M149" s="316">
        <f>D149*L149</f>
        <v>0</v>
      </c>
      <c r="Q149" s="152">
        <f t="shared" si="69"/>
        <v>0</v>
      </c>
      <c r="R149" s="152">
        <f>L149/6</f>
        <v>0</v>
      </c>
      <c r="T149" s="152">
        <f>IF($E149="Y",$L149,0)</f>
        <v>0</v>
      </c>
      <c r="U149" s="152">
        <f>IF($E149="N",$L149,0)</f>
        <v>0</v>
      </c>
      <c r="V149" s="412" t="e">
        <f t="shared" si="70"/>
        <v>#DIV/0!</v>
      </c>
    </row>
    <row r="150" spans="1:22" ht="12.5" thickBot="1" x14ac:dyDescent="0.35">
      <c r="A150" s="228"/>
      <c r="B150" s="229" t="s">
        <v>182</v>
      </c>
      <c r="C150" s="230"/>
      <c r="D150" s="232"/>
      <c r="E150" s="232"/>
      <c r="F150" s="233">
        <f>SUM(F145:F149)</f>
        <v>0</v>
      </c>
      <c r="G150" s="233">
        <f t="shared" ref="G150:L150" si="71">SUM(G145:G149)</f>
        <v>0</v>
      </c>
      <c r="H150" s="233">
        <f t="shared" si="71"/>
        <v>0</v>
      </c>
      <c r="I150" s="233">
        <f t="shared" si="71"/>
        <v>24</v>
      </c>
      <c r="J150" s="233">
        <f t="shared" si="71"/>
        <v>24</v>
      </c>
      <c r="K150" s="233">
        <f t="shared" si="71"/>
        <v>24</v>
      </c>
      <c r="L150" s="233">
        <f t="shared" si="71"/>
        <v>72</v>
      </c>
      <c r="M150" s="317">
        <f>SUM(M145:M149)</f>
        <v>10800</v>
      </c>
      <c r="Q150" s="235">
        <f>SUM(Q145:Q149)</f>
        <v>7.43801652892562E-2</v>
      </c>
      <c r="R150" s="235">
        <f>SUM(R145:R149)</f>
        <v>12</v>
      </c>
      <c r="T150" s="231">
        <f>SUM(T145:T149)</f>
        <v>0</v>
      </c>
      <c r="U150" s="231">
        <f>SUM(U145:U149)</f>
        <v>72</v>
      </c>
      <c r="V150" s="413">
        <f t="shared" si="70"/>
        <v>0</v>
      </c>
    </row>
    <row r="151" spans="1:22" ht="12" x14ac:dyDescent="0.3">
      <c r="A151" s="275">
        <v>7.2</v>
      </c>
      <c r="B151" s="270" t="s">
        <v>183</v>
      </c>
      <c r="C151" s="151" t="s">
        <v>184</v>
      </c>
      <c r="D151" s="169">
        <v>0</v>
      </c>
      <c r="E151" s="169" t="s">
        <v>402</v>
      </c>
      <c r="F151" s="154">
        <v>0</v>
      </c>
      <c r="G151" s="154">
        <v>0</v>
      </c>
      <c r="H151" s="154">
        <v>0</v>
      </c>
      <c r="I151" s="154">
        <v>0</v>
      </c>
      <c r="J151" s="154">
        <v>160</v>
      </c>
      <c r="K151" s="154">
        <v>160</v>
      </c>
      <c r="L151" s="276">
        <f>SUM(F151:K151)</f>
        <v>320</v>
      </c>
      <c r="M151" s="316">
        <f>D151*L151</f>
        <v>0</v>
      </c>
      <c r="Q151" s="152">
        <f>R151/$O$7</f>
        <v>0.33057851239669422</v>
      </c>
      <c r="R151" s="152">
        <f>L151/6</f>
        <v>53.333333333333336</v>
      </c>
      <c r="T151" s="152">
        <f>IF($E151="Y",$L151,0)</f>
        <v>0</v>
      </c>
      <c r="U151" s="152">
        <f>IF($E151="N",$L151,0)</f>
        <v>320</v>
      </c>
      <c r="V151" s="412">
        <f>T151/(U151+T151)</f>
        <v>0</v>
      </c>
    </row>
    <row r="152" spans="1:22" ht="12" x14ac:dyDescent="0.3">
      <c r="A152" s="269"/>
      <c r="B152" s="270"/>
      <c r="C152" s="151"/>
      <c r="D152" s="169"/>
      <c r="E152" s="169"/>
      <c r="F152" s="154"/>
      <c r="G152" s="154"/>
      <c r="H152" s="154"/>
      <c r="I152" s="154"/>
      <c r="J152" s="154"/>
      <c r="K152" s="154"/>
      <c r="L152" s="276">
        <f>SUM(F152:K152)</f>
        <v>0</v>
      </c>
      <c r="M152" s="316">
        <f>D152*L152</f>
        <v>0</v>
      </c>
      <c r="Q152" s="152">
        <f t="shared" ref="Q152:Q155" si="72">R152/$O$7</f>
        <v>0</v>
      </c>
      <c r="R152" s="152">
        <f>L152/6</f>
        <v>0</v>
      </c>
      <c r="T152" s="152">
        <f>IF($E152="Y",$L152,0)</f>
        <v>0</v>
      </c>
      <c r="U152" s="152">
        <f>IF($E152="N",$L152,0)</f>
        <v>0</v>
      </c>
      <c r="V152" s="412" t="e">
        <f t="shared" ref="V152:V156" si="73">T152/(U152+T152)</f>
        <v>#DIV/0!</v>
      </c>
    </row>
    <row r="153" spans="1:22" ht="12" x14ac:dyDescent="0.3">
      <c r="A153" s="269"/>
      <c r="B153" s="270"/>
      <c r="C153" s="151"/>
      <c r="D153" s="169"/>
      <c r="E153" s="169"/>
      <c r="F153" s="154"/>
      <c r="G153" s="154"/>
      <c r="H153" s="154"/>
      <c r="I153" s="154"/>
      <c r="J153" s="154"/>
      <c r="K153" s="154"/>
      <c r="L153" s="276">
        <f>SUM(F153:K153)</f>
        <v>0</v>
      </c>
      <c r="M153" s="316">
        <f>D153*L153</f>
        <v>0</v>
      </c>
      <c r="Q153" s="152">
        <f t="shared" si="72"/>
        <v>0</v>
      </c>
      <c r="R153" s="152">
        <f>L153/6</f>
        <v>0</v>
      </c>
      <c r="T153" s="152">
        <f>IF($E153="Y",$L153,0)</f>
        <v>0</v>
      </c>
      <c r="U153" s="152">
        <f>IF($E153="N",$L153,0)</f>
        <v>0</v>
      </c>
      <c r="V153" s="412" t="e">
        <f t="shared" si="73"/>
        <v>#DIV/0!</v>
      </c>
    </row>
    <row r="154" spans="1:22" ht="12" x14ac:dyDescent="0.3">
      <c r="A154" s="269"/>
      <c r="B154" s="270"/>
      <c r="C154" s="151"/>
      <c r="D154" s="169"/>
      <c r="E154" s="169"/>
      <c r="F154" s="154"/>
      <c r="G154" s="154"/>
      <c r="H154" s="154"/>
      <c r="I154" s="154"/>
      <c r="J154" s="154"/>
      <c r="K154" s="154"/>
      <c r="L154" s="276">
        <f>SUM(F154:K154)</f>
        <v>0</v>
      </c>
      <c r="M154" s="316">
        <f>D154*L154</f>
        <v>0</v>
      </c>
      <c r="Q154" s="152">
        <f t="shared" si="72"/>
        <v>0</v>
      </c>
      <c r="R154" s="152">
        <f>L154/6</f>
        <v>0</v>
      </c>
      <c r="T154" s="152">
        <f>IF($E154="Y",$L154,0)</f>
        <v>0</v>
      </c>
      <c r="U154" s="152">
        <f>IF($E154="N",$L154,0)</f>
        <v>0</v>
      </c>
      <c r="V154" s="412" t="e">
        <f t="shared" si="73"/>
        <v>#DIV/0!</v>
      </c>
    </row>
    <row r="155" spans="1:22" ht="12" x14ac:dyDescent="0.3">
      <c r="A155" s="269"/>
      <c r="B155" s="270"/>
      <c r="C155" s="151"/>
      <c r="D155" s="169"/>
      <c r="E155" s="169"/>
      <c r="F155" s="154"/>
      <c r="G155" s="154"/>
      <c r="H155" s="154"/>
      <c r="I155" s="154"/>
      <c r="J155" s="154"/>
      <c r="K155" s="154"/>
      <c r="L155" s="276">
        <f>SUM(F155:K155)</f>
        <v>0</v>
      </c>
      <c r="M155" s="316">
        <f>D155*L155</f>
        <v>0</v>
      </c>
      <c r="Q155" s="152">
        <f t="shared" si="72"/>
        <v>0</v>
      </c>
      <c r="R155" s="152">
        <f>L155/6</f>
        <v>0</v>
      </c>
      <c r="T155" s="152">
        <f>IF($E155="Y",$L155,0)</f>
        <v>0</v>
      </c>
      <c r="U155" s="152">
        <f>IF($E155="N",$L155,0)</f>
        <v>0</v>
      </c>
      <c r="V155" s="412" t="e">
        <f t="shared" si="73"/>
        <v>#DIV/0!</v>
      </c>
    </row>
    <row r="156" spans="1:22" ht="12.5" thickBot="1" x14ac:dyDescent="0.35">
      <c r="A156" s="228"/>
      <c r="B156" s="229" t="s">
        <v>185</v>
      </c>
      <c r="C156" s="230"/>
      <c r="D156" s="232"/>
      <c r="E156" s="232"/>
      <c r="F156" s="233">
        <f>SUM(F151:F155)</f>
        <v>0</v>
      </c>
      <c r="G156" s="233">
        <f t="shared" ref="G156:L156" si="74">SUM(G151:G155)</f>
        <v>0</v>
      </c>
      <c r="H156" s="233">
        <f t="shared" si="74"/>
        <v>0</v>
      </c>
      <c r="I156" s="233">
        <f t="shared" si="74"/>
        <v>0</v>
      </c>
      <c r="J156" s="233">
        <f t="shared" si="74"/>
        <v>160</v>
      </c>
      <c r="K156" s="233">
        <f t="shared" si="74"/>
        <v>160</v>
      </c>
      <c r="L156" s="233">
        <f t="shared" si="74"/>
        <v>320</v>
      </c>
      <c r="M156" s="317">
        <f>SUM(M151:M155)</f>
        <v>0</v>
      </c>
      <c r="Q156" s="235">
        <f>SUM(Q151:Q155)</f>
        <v>0.33057851239669422</v>
      </c>
      <c r="R156" s="235">
        <f>SUM(R151:R155)</f>
        <v>53.333333333333336</v>
      </c>
      <c r="T156" s="231">
        <f>SUM(T151:T155)</f>
        <v>0</v>
      </c>
      <c r="U156" s="231">
        <f>SUM(U151:U155)</f>
        <v>320</v>
      </c>
      <c r="V156" s="413">
        <f t="shared" si="73"/>
        <v>0</v>
      </c>
    </row>
    <row r="157" spans="1:22" ht="12" x14ac:dyDescent="0.3">
      <c r="A157" s="275">
        <v>7.3</v>
      </c>
      <c r="B157" s="270" t="s">
        <v>186</v>
      </c>
      <c r="C157" s="151" t="s">
        <v>184</v>
      </c>
      <c r="D157" s="169">
        <v>0</v>
      </c>
      <c r="E157" s="169" t="s">
        <v>402</v>
      </c>
      <c r="F157" s="154">
        <v>0</v>
      </c>
      <c r="G157" s="154">
        <v>0</v>
      </c>
      <c r="H157" s="154">
        <v>0</v>
      </c>
      <c r="I157" s="154">
        <v>0</v>
      </c>
      <c r="J157" s="154">
        <v>24</v>
      </c>
      <c r="K157" s="154">
        <v>24</v>
      </c>
      <c r="L157" s="276">
        <f>SUM(F157:K157)</f>
        <v>48</v>
      </c>
      <c r="M157" s="316">
        <f>D157*L157</f>
        <v>0</v>
      </c>
      <c r="Q157" s="152">
        <f>R157/$O$7</f>
        <v>4.9586776859504127E-2</v>
      </c>
      <c r="R157" s="152">
        <f>L157/6</f>
        <v>8</v>
      </c>
      <c r="T157" s="152">
        <f>IF($E157="Y",$L157,0)</f>
        <v>0</v>
      </c>
      <c r="U157" s="152">
        <f>IF($E157="N",$L157,0)</f>
        <v>48</v>
      </c>
      <c r="V157" s="412">
        <f>T157/(U157+T157)</f>
        <v>0</v>
      </c>
    </row>
    <row r="158" spans="1:22" ht="12" x14ac:dyDescent="0.3">
      <c r="A158" s="269"/>
      <c r="B158" s="270"/>
      <c r="C158" s="151"/>
      <c r="D158" s="169"/>
      <c r="E158" s="169"/>
      <c r="F158" s="154"/>
      <c r="G158" s="154"/>
      <c r="H158" s="154"/>
      <c r="I158" s="154"/>
      <c r="J158" s="154"/>
      <c r="K158" s="154"/>
      <c r="L158" s="276">
        <f>SUM(F158:K158)</f>
        <v>0</v>
      </c>
      <c r="M158" s="316">
        <f>D158*L158</f>
        <v>0</v>
      </c>
      <c r="Q158" s="152">
        <f t="shared" ref="Q158:Q161" si="75">R158/$O$7</f>
        <v>0</v>
      </c>
      <c r="R158" s="152">
        <f>L158/6</f>
        <v>0</v>
      </c>
      <c r="T158" s="152">
        <f>IF($E158="Y",$L158,0)</f>
        <v>0</v>
      </c>
      <c r="U158" s="152">
        <f>IF($E158="N",$L158,0)</f>
        <v>0</v>
      </c>
      <c r="V158" s="412" t="e">
        <f t="shared" ref="V158:V162" si="76">T158/(U158+T158)</f>
        <v>#DIV/0!</v>
      </c>
    </row>
    <row r="159" spans="1:22" ht="12" x14ac:dyDescent="0.3">
      <c r="A159" s="269"/>
      <c r="B159" s="270"/>
      <c r="C159" s="151"/>
      <c r="D159" s="169"/>
      <c r="E159" s="169"/>
      <c r="F159" s="154"/>
      <c r="G159" s="154"/>
      <c r="H159" s="154"/>
      <c r="I159" s="154"/>
      <c r="J159" s="154"/>
      <c r="K159" s="154"/>
      <c r="L159" s="276">
        <f>SUM(F159:K159)</f>
        <v>0</v>
      </c>
      <c r="M159" s="316">
        <f>D159*L159</f>
        <v>0</v>
      </c>
      <c r="Q159" s="152">
        <f t="shared" si="75"/>
        <v>0</v>
      </c>
      <c r="R159" s="152">
        <f>L159/6</f>
        <v>0</v>
      </c>
      <c r="T159" s="152">
        <f>IF($E159="Y",$L159,0)</f>
        <v>0</v>
      </c>
      <c r="U159" s="152">
        <f>IF($E159="N",$L159,0)</f>
        <v>0</v>
      </c>
      <c r="V159" s="412" t="e">
        <f t="shared" si="76"/>
        <v>#DIV/0!</v>
      </c>
    </row>
    <row r="160" spans="1:22" ht="12" x14ac:dyDescent="0.3">
      <c r="A160" s="269"/>
      <c r="B160" s="270"/>
      <c r="C160" s="151"/>
      <c r="D160" s="169"/>
      <c r="E160" s="169"/>
      <c r="F160" s="154"/>
      <c r="G160" s="154"/>
      <c r="H160" s="154"/>
      <c r="I160" s="154"/>
      <c r="J160" s="154"/>
      <c r="K160" s="154"/>
      <c r="L160" s="276">
        <f>SUM(F160:K160)</f>
        <v>0</v>
      </c>
      <c r="M160" s="316">
        <f>D160*L160</f>
        <v>0</v>
      </c>
      <c r="Q160" s="152">
        <f t="shared" si="75"/>
        <v>0</v>
      </c>
      <c r="R160" s="152">
        <f>L160/6</f>
        <v>0</v>
      </c>
      <c r="T160" s="152">
        <f>IF($E160="Y",$L160,0)</f>
        <v>0</v>
      </c>
      <c r="U160" s="152">
        <f>IF($E160="N",$L160,0)</f>
        <v>0</v>
      </c>
      <c r="V160" s="412" t="e">
        <f t="shared" si="76"/>
        <v>#DIV/0!</v>
      </c>
    </row>
    <row r="161" spans="1:22" ht="12" x14ac:dyDescent="0.3">
      <c r="A161" s="269"/>
      <c r="B161" s="270"/>
      <c r="C161" s="151"/>
      <c r="D161" s="169"/>
      <c r="E161" s="169"/>
      <c r="F161" s="154"/>
      <c r="G161" s="154"/>
      <c r="H161" s="154"/>
      <c r="I161" s="154"/>
      <c r="J161" s="154"/>
      <c r="K161" s="154"/>
      <c r="L161" s="276">
        <f>SUM(F161:K161)</f>
        <v>0</v>
      </c>
      <c r="M161" s="316">
        <f>D161*L161</f>
        <v>0</v>
      </c>
      <c r="Q161" s="152">
        <f t="shared" si="75"/>
        <v>0</v>
      </c>
      <c r="R161" s="152">
        <f>L161/6</f>
        <v>0</v>
      </c>
      <c r="T161" s="152">
        <f>IF($E161="Y",$L161,0)</f>
        <v>0</v>
      </c>
      <c r="U161" s="152">
        <f>IF($E161="N",$L161,0)</f>
        <v>0</v>
      </c>
      <c r="V161" s="412" t="e">
        <f t="shared" si="76"/>
        <v>#DIV/0!</v>
      </c>
    </row>
    <row r="162" spans="1:22" ht="12.5" thickBot="1" x14ac:dyDescent="0.35">
      <c r="A162" s="228"/>
      <c r="B162" s="229" t="s">
        <v>187</v>
      </c>
      <c r="C162" s="230"/>
      <c r="D162" s="232"/>
      <c r="E162" s="232"/>
      <c r="F162" s="233">
        <f>SUM(F157:F161)</f>
        <v>0</v>
      </c>
      <c r="G162" s="233">
        <f t="shared" ref="G162:L162" si="77">SUM(G157:G161)</f>
        <v>0</v>
      </c>
      <c r="H162" s="233">
        <f t="shared" si="77"/>
        <v>0</v>
      </c>
      <c r="I162" s="233">
        <f t="shared" si="77"/>
        <v>0</v>
      </c>
      <c r="J162" s="233">
        <f t="shared" si="77"/>
        <v>24</v>
      </c>
      <c r="K162" s="233">
        <f t="shared" si="77"/>
        <v>24</v>
      </c>
      <c r="L162" s="233">
        <f t="shared" si="77"/>
        <v>48</v>
      </c>
      <c r="M162" s="317">
        <f>SUM(M157:M161)</f>
        <v>0</v>
      </c>
      <c r="Q162" s="235">
        <f>SUM(Q157:Q161)</f>
        <v>4.9586776859504127E-2</v>
      </c>
      <c r="R162" s="235">
        <f>SUM(R157:R161)</f>
        <v>8</v>
      </c>
      <c r="T162" s="231">
        <f>SUM(T157:T161)</f>
        <v>0</v>
      </c>
      <c r="U162" s="231">
        <f>SUM(U157:U161)</f>
        <v>48</v>
      </c>
      <c r="V162" s="413">
        <f t="shared" si="76"/>
        <v>0</v>
      </c>
    </row>
    <row r="163" spans="1:22" ht="12" x14ac:dyDescent="0.3">
      <c r="A163" s="269">
        <v>7.4</v>
      </c>
      <c r="B163" s="270" t="s">
        <v>188</v>
      </c>
      <c r="C163" s="158"/>
      <c r="D163" s="169"/>
      <c r="E163" s="169"/>
      <c r="F163" s="154"/>
      <c r="G163" s="154"/>
      <c r="H163" s="154"/>
      <c r="I163" s="154"/>
      <c r="J163" s="154"/>
      <c r="K163" s="154"/>
      <c r="L163" s="276">
        <f>SUM(F163:K163)</f>
        <v>0</v>
      </c>
      <c r="M163" s="316">
        <f>D163*L163</f>
        <v>0</v>
      </c>
      <c r="Q163" s="152">
        <f>R163/$O$7</f>
        <v>0</v>
      </c>
      <c r="R163" s="152">
        <f>L163/6</f>
        <v>0</v>
      </c>
      <c r="T163" s="152">
        <f>IF($E163="Y",$L163,0)</f>
        <v>0</v>
      </c>
      <c r="U163" s="152">
        <f>IF($E163="N",$L163,0)</f>
        <v>0</v>
      </c>
      <c r="V163" s="412" t="e">
        <f>T163/(U163+T163)</f>
        <v>#DIV/0!</v>
      </c>
    </row>
    <row r="164" spans="1:22" ht="12" x14ac:dyDescent="0.3">
      <c r="A164" s="269"/>
      <c r="B164" s="270"/>
      <c r="C164" s="158"/>
      <c r="D164" s="169"/>
      <c r="E164" s="169"/>
      <c r="F164" s="154"/>
      <c r="G164" s="154"/>
      <c r="H164" s="154"/>
      <c r="I164" s="154"/>
      <c r="J164" s="154"/>
      <c r="K164" s="154"/>
      <c r="L164" s="276">
        <f>SUM(F164:K164)</f>
        <v>0</v>
      </c>
      <c r="M164" s="316">
        <f>D164*L164</f>
        <v>0</v>
      </c>
      <c r="Q164" s="152">
        <f t="shared" ref="Q164:Q167" si="78">R164/$O$7</f>
        <v>0</v>
      </c>
      <c r="R164" s="152">
        <f>L164/6</f>
        <v>0</v>
      </c>
      <c r="T164" s="152">
        <f>IF($E164="Y",$L164,0)</f>
        <v>0</v>
      </c>
      <c r="U164" s="152">
        <f>IF($E164="N",$L164,0)</f>
        <v>0</v>
      </c>
      <c r="V164" s="412" t="e">
        <f t="shared" ref="V164:V170" si="79">T164/(U164+T164)</f>
        <v>#DIV/0!</v>
      </c>
    </row>
    <row r="165" spans="1:22" ht="12" x14ac:dyDescent="0.3">
      <c r="A165" s="269"/>
      <c r="B165" s="270"/>
      <c r="C165" s="158"/>
      <c r="D165" s="169"/>
      <c r="E165" s="169"/>
      <c r="F165" s="154"/>
      <c r="G165" s="154"/>
      <c r="H165" s="154"/>
      <c r="I165" s="154"/>
      <c r="J165" s="154"/>
      <c r="K165" s="154"/>
      <c r="L165" s="276">
        <f>SUM(F165:K165)</f>
        <v>0</v>
      </c>
      <c r="M165" s="316">
        <f>D165*L165</f>
        <v>0</v>
      </c>
      <c r="Q165" s="152">
        <f t="shared" si="78"/>
        <v>0</v>
      </c>
      <c r="R165" s="152">
        <f>L165/6</f>
        <v>0</v>
      </c>
      <c r="T165" s="152">
        <f>IF($E165="Y",$L165,0)</f>
        <v>0</v>
      </c>
      <c r="U165" s="152">
        <f>IF($E165="N",$L165,0)</f>
        <v>0</v>
      </c>
      <c r="V165" s="412" t="e">
        <f t="shared" si="79"/>
        <v>#DIV/0!</v>
      </c>
    </row>
    <row r="166" spans="1:22" ht="12" x14ac:dyDescent="0.3">
      <c r="A166" s="269"/>
      <c r="B166" s="270"/>
      <c r="C166" s="158"/>
      <c r="D166" s="169"/>
      <c r="E166" s="169"/>
      <c r="F166" s="154"/>
      <c r="G166" s="154"/>
      <c r="H166" s="154"/>
      <c r="I166" s="154"/>
      <c r="J166" s="154"/>
      <c r="K166" s="154"/>
      <c r="L166" s="276">
        <f>SUM(F166:K166)</f>
        <v>0</v>
      </c>
      <c r="M166" s="316">
        <f>D166*L166</f>
        <v>0</v>
      </c>
      <c r="Q166" s="152">
        <f t="shared" si="78"/>
        <v>0</v>
      </c>
      <c r="R166" s="152">
        <f>L166/6</f>
        <v>0</v>
      </c>
      <c r="T166" s="152">
        <f>IF($E166="Y",$L166,0)</f>
        <v>0</v>
      </c>
      <c r="U166" s="152">
        <f>IF($E166="N",$L166,0)</f>
        <v>0</v>
      </c>
      <c r="V166" s="412" t="e">
        <f t="shared" si="79"/>
        <v>#DIV/0!</v>
      </c>
    </row>
    <row r="167" spans="1:22" ht="12" x14ac:dyDescent="0.3">
      <c r="A167" s="269"/>
      <c r="B167" s="270"/>
      <c r="C167" s="158"/>
      <c r="D167" s="169"/>
      <c r="E167" s="169"/>
      <c r="F167" s="154"/>
      <c r="G167" s="154"/>
      <c r="H167" s="154"/>
      <c r="I167" s="154"/>
      <c r="J167" s="154"/>
      <c r="K167" s="154"/>
      <c r="L167" s="276">
        <f>SUM(F167:K167)</f>
        <v>0</v>
      </c>
      <c r="M167" s="316">
        <f>D167*L167</f>
        <v>0</v>
      </c>
      <c r="Q167" s="152">
        <f t="shared" si="78"/>
        <v>0</v>
      </c>
      <c r="R167" s="152">
        <f>L167/6</f>
        <v>0</v>
      </c>
      <c r="T167" s="152">
        <f>IF($E167="Y",$L167,0)</f>
        <v>0</v>
      </c>
      <c r="U167" s="152">
        <f>IF($E167="N",$L167,0)</f>
        <v>0</v>
      </c>
      <c r="V167" s="412" t="e">
        <f t="shared" si="79"/>
        <v>#DIV/0!</v>
      </c>
    </row>
    <row r="168" spans="1:22" ht="12.5" thickBot="1" x14ac:dyDescent="0.35">
      <c r="A168" s="228"/>
      <c r="B168" s="229" t="s">
        <v>189</v>
      </c>
      <c r="C168" s="230"/>
      <c r="D168" s="232"/>
      <c r="E168" s="232"/>
      <c r="F168" s="233">
        <f>SUM(F163:F167)</f>
        <v>0</v>
      </c>
      <c r="G168" s="233">
        <f t="shared" ref="G168:L168" si="80">SUM(G163:G167)</f>
        <v>0</v>
      </c>
      <c r="H168" s="233">
        <f t="shared" si="80"/>
        <v>0</v>
      </c>
      <c r="I168" s="233">
        <f t="shared" si="80"/>
        <v>0</v>
      </c>
      <c r="J168" s="233">
        <f t="shared" si="80"/>
        <v>0</v>
      </c>
      <c r="K168" s="233">
        <f t="shared" si="80"/>
        <v>0</v>
      </c>
      <c r="L168" s="233">
        <f t="shared" si="80"/>
        <v>0</v>
      </c>
      <c r="M168" s="317">
        <f>SUM(M163:M167)</f>
        <v>0</v>
      </c>
      <c r="Q168" s="235">
        <f>SUM(Q163:Q167)</f>
        <v>0</v>
      </c>
      <c r="R168" s="235">
        <f>SUM(R163:R167)</f>
        <v>0</v>
      </c>
      <c r="T168" s="231">
        <f>SUM(T163:T167)</f>
        <v>0</v>
      </c>
      <c r="U168" s="231">
        <f>SUM(U163:U167)</f>
        <v>0</v>
      </c>
      <c r="V168" s="413" t="e">
        <f t="shared" si="79"/>
        <v>#DIV/0!</v>
      </c>
    </row>
    <row r="169" spans="1:22" ht="12" x14ac:dyDescent="0.3">
      <c r="A169" s="149"/>
      <c r="B169" s="150"/>
      <c r="C169" s="158"/>
      <c r="D169" s="169"/>
      <c r="E169" s="169"/>
      <c r="F169" s="154"/>
      <c r="G169" s="154"/>
      <c r="H169" s="154"/>
      <c r="I169" s="154"/>
      <c r="J169" s="154"/>
      <c r="K169" s="154"/>
      <c r="L169" s="154"/>
      <c r="M169" s="322"/>
      <c r="Q169" s="152"/>
      <c r="R169" s="152"/>
      <c r="T169" s="152"/>
      <c r="U169" s="152"/>
      <c r="V169" s="412"/>
    </row>
    <row r="170" spans="1:22" ht="13.5" thickBot="1" x14ac:dyDescent="0.35">
      <c r="A170" s="251"/>
      <c r="B170" s="252" t="s">
        <v>190</v>
      </c>
      <c r="C170" s="253"/>
      <c r="D170" s="254"/>
      <c r="E170" s="254"/>
      <c r="F170" s="254">
        <f t="shared" ref="F170:M170" si="81">SUM(F150,F156,F162,F168)</f>
        <v>0</v>
      </c>
      <c r="G170" s="254">
        <f t="shared" si="81"/>
        <v>0</v>
      </c>
      <c r="H170" s="254">
        <f t="shared" si="81"/>
        <v>0</v>
      </c>
      <c r="I170" s="254">
        <f t="shared" si="81"/>
        <v>24</v>
      </c>
      <c r="J170" s="254">
        <f t="shared" si="81"/>
        <v>208</v>
      </c>
      <c r="K170" s="254">
        <f t="shared" si="81"/>
        <v>208</v>
      </c>
      <c r="L170" s="254">
        <f t="shared" si="81"/>
        <v>440</v>
      </c>
      <c r="M170" s="319">
        <f t="shared" si="81"/>
        <v>10800</v>
      </c>
      <c r="Q170" s="254">
        <f>SUM(Q150,Q156,Q162,Q168)</f>
        <v>0.45454545454545453</v>
      </c>
      <c r="R170" s="254">
        <f>SUM(R150,R156,R162,R168)</f>
        <v>73.333333333333343</v>
      </c>
      <c r="T170" s="254">
        <f>SUM(T150,T156,T162,T168)</f>
        <v>0</v>
      </c>
      <c r="U170" s="254">
        <f>SUM(U150,U156,U162,U168)</f>
        <v>440</v>
      </c>
      <c r="V170" s="418">
        <f t="shared" si="79"/>
        <v>0</v>
      </c>
    </row>
    <row r="171" spans="1:22" ht="12" x14ac:dyDescent="0.3">
      <c r="A171" s="160"/>
      <c r="B171" s="150"/>
      <c r="C171" s="151"/>
      <c r="D171" s="153"/>
      <c r="E171" s="153"/>
      <c r="F171" s="154"/>
      <c r="G171" s="154"/>
      <c r="H171" s="154"/>
      <c r="I171" s="154"/>
      <c r="J171" s="154"/>
      <c r="K171" s="154"/>
      <c r="L171" s="154"/>
      <c r="M171" s="322"/>
      <c r="Q171" s="151"/>
      <c r="R171" s="151"/>
      <c r="T171" s="151"/>
      <c r="U171" s="151"/>
      <c r="V171" s="412"/>
    </row>
    <row r="172" spans="1:22" ht="13" x14ac:dyDescent="0.3">
      <c r="A172" s="237">
        <v>8</v>
      </c>
      <c r="B172" s="246" t="s">
        <v>191</v>
      </c>
      <c r="C172" s="239"/>
      <c r="D172" s="239"/>
      <c r="E172" s="239"/>
      <c r="F172" s="244"/>
      <c r="G172" s="244"/>
      <c r="H172" s="244"/>
      <c r="I172" s="244"/>
      <c r="J172" s="244"/>
      <c r="K172" s="244"/>
      <c r="L172" s="240"/>
      <c r="M172" s="323"/>
      <c r="Q172" s="239"/>
      <c r="R172" s="239"/>
      <c r="T172" s="239"/>
      <c r="U172" s="239"/>
      <c r="V172" s="416"/>
    </row>
    <row r="173" spans="1:22" ht="12" x14ac:dyDescent="0.3">
      <c r="A173" s="269">
        <v>8.1</v>
      </c>
      <c r="B173" s="270" t="s">
        <v>192</v>
      </c>
      <c r="C173" s="151" t="s">
        <v>136</v>
      </c>
      <c r="D173" s="169">
        <v>140</v>
      </c>
      <c r="E173" s="169" t="s">
        <v>402</v>
      </c>
      <c r="F173" s="154">
        <v>45</v>
      </c>
      <c r="G173" s="154">
        <v>45</v>
      </c>
      <c r="H173" s="154">
        <v>45</v>
      </c>
      <c r="I173" s="154">
        <v>45</v>
      </c>
      <c r="J173" s="154">
        <v>45</v>
      </c>
      <c r="K173" s="154">
        <v>45</v>
      </c>
      <c r="L173" s="276">
        <f>SUM(F173:K173)</f>
        <v>270</v>
      </c>
      <c r="M173" s="316">
        <f>D173*L173</f>
        <v>37800</v>
      </c>
      <c r="Q173" s="152">
        <f>R173/$O$7</f>
        <v>0.2789256198347107</v>
      </c>
      <c r="R173" s="152">
        <f>L173/6</f>
        <v>45</v>
      </c>
      <c r="T173" s="152">
        <f>IF($E173="Y",$L173,0)</f>
        <v>0</v>
      </c>
      <c r="U173" s="152">
        <f>IF($E173="N",$L173,0)</f>
        <v>270</v>
      </c>
      <c r="V173" s="412">
        <f>T173/(U173+T173)</f>
        <v>0</v>
      </c>
    </row>
    <row r="174" spans="1:22" ht="12" x14ac:dyDescent="0.3">
      <c r="A174" s="269"/>
      <c r="B174" s="270"/>
      <c r="C174" s="151" t="s">
        <v>135</v>
      </c>
      <c r="D174" s="169">
        <v>135</v>
      </c>
      <c r="E174" s="169" t="s">
        <v>402</v>
      </c>
      <c r="F174" s="154">
        <v>45</v>
      </c>
      <c r="G174" s="154">
        <v>45</v>
      </c>
      <c r="H174" s="154">
        <v>45</v>
      </c>
      <c r="I174" s="154">
        <v>45</v>
      </c>
      <c r="J174" s="154">
        <v>45</v>
      </c>
      <c r="K174" s="154">
        <v>45</v>
      </c>
      <c r="L174" s="276">
        <f>SUM(F174:K174)</f>
        <v>270</v>
      </c>
      <c r="M174" s="316">
        <f>D174*L174</f>
        <v>36450</v>
      </c>
      <c r="Q174" s="152">
        <f t="shared" ref="Q174:Q177" si="82">R174/$O$7</f>
        <v>0.2789256198347107</v>
      </c>
      <c r="R174" s="152">
        <f>L174/6</f>
        <v>45</v>
      </c>
      <c r="T174" s="152">
        <f>IF($E174="Y",$L174,0)</f>
        <v>0</v>
      </c>
      <c r="U174" s="152">
        <f>IF($E174="N",$L174,0)</f>
        <v>270</v>
      </c>
      <c r="V174" s="412">
        <f t="shared" ref="V174:V178" si="83">T174/(U174+T174)</f>
        <v>0</v>
      </c>
    </row>
    <row r="175" spans="1:22" ht="12" x14ac:dyDescent="0.3">
      <c r="A175" s="269"/>
      <c r="B175" s="270"/>
      <c r="C175" s="151"/>
      <c r="D175" s="169"/>
      <c r="E175" s="169"/>
      <c r="F175" s="154"/>
      <c r="G175" s="154"/>
      <c r="H175" s="154"/>
      <c r="I175" s="154"/>
      <c r="J175" s="154"/>
      <c r="K175" s="154"/>
      <c r="L175" s="276">
        <f>SUM(F175:K175)</f>
        <v>0</v>
      </c>
      <c r="M175" s="316">
        <f>D175*L175</f>
        <v>0</v>
      </c>
      <c r="Q175" s="152">
        <f t="shared" si="82"/>
        <v>0</v>
      </c>
      <c r="R175" s="152">
        <f>L175/6</f>
        <v>0</v>
      </c>
      <c r="T175" s="152">
        <f>IF($E175="Y",$L175,0)</f>
        <v>0</v>
      </c>
      <c r="U175" s="152">
        <f>IF($E175="N",$L175,0)</f>
        <v>0</v>
      </c>
      <c r="V175" s="412" t="e">
        <f t="shared" si="83"/>
        <v>#DIV/0!</v>
      </c>
    </row>
    <row r="176" spans="1:22" ht="12" x14ac:dyDescent="0.3">
      <c r="A176" s="269"/>
      <c r="B176" s="270"/>
      <c r="C176" s="151"/>
      <c r="D176" s="169"/>
      <c r="E176" s="169"/>
      <c r="F176" s="154"/>
      <c r="G176" s="154"/>
      <c r="H176" s="154"/>
      <c r="I176" s="154"/>
      <c r="J176" s="154"/>
      <c r="K176" s="154"/>
      <c r="L176" s="276">
        <f>SUM(F176:K176)</f>
        <v>0</v>
      </c>
      <c r="M176" s="316">
        <f>D176*L176</f>
        <v>0</v>
      </c>
      <c r="Q176" s="152">
        <f t="shared" si="82"/>
        <v>0</v>
      </c>
      <c r="R176" s="152">
        <f>L176/6</f>
        <v>0</v>
      </c>
      <c r="T176" s="152">
        <f>IF($E176="Y",$L176,0)</f>
        <v>0</v>
      </c>
      <c r="U176" s="152">
        <f>IF($E176="N",$L176,0)</f>
        <v>0</v>
      </c>
      <c r="V176" s="412" t="e">
        <f t="shared" si="83"/>
        <v>#DIV/0!</v>
      </c>
    </row>
    <row r="177" spans="1:22" ht="12" x14ac:dyDescent="0.3">
      <c r="A177" s="269"/>
      <c r="B177" s="270"/>
      <c r="C177" s="151"/>
      <c r="D177" s="169"/>
      <c r="E177" s="169"/>
      <c r="F177" s="154"/>
      <c r="G177" s="154"/>
      <c r="H177" s="154"/>
      <c r="I177" s="154"/>
      <c r="J177" s="154"/>
      <c r="K177" s="154"/>
      <c r="L177" s="276">
        <f>SUM(F177:K177)</f>
        <v>0</v>
      </c>
      <c r="M177" s="316">
        <f>D177*L177</f>
        <v>0</v>
      </c>
      <c r="Q177" s="152">
        <f t="shared" si="82"/>
        <v>0</v>
      </c>
      <c r="R177" s="152">
        <f>L177/6</f>
        <v>0</v>
      </c>
      <c r="T177" s="152">
        <f>IF($E177="Y",$L177,0)</f>
        <v>0</v>
      </c>
      <c r="U177" s="152">
        <f>IF($E177="N",$L177,0)</f>
        <v>0</v>
      </c>
      <c r="V177" s="412" t="e">
        <f t="shared" si="83"/>
        <v>#DIV/0!</v>
      </c>
    </row>
    <row r="178" spans="1:22" ht="12.5" thickBot="1" x14ac:dyDescent="0.35">
      <c r="A178" s="228"/>
      <c r="B178" s="229" t="s">
        <v>193</v>
      </c>
      <c r="C178" s="230"/>
      <c r="D178" s="232"/>
      <c r="E178" s="232"/>
      <c r="F178" s="233">
        <f>SUM(F173:F177)</f>
        <v>90</v>
      </c>
      <c r="G178" s="233">
        <f t="shared" ref="G178:L178" si="84">SUM(G173:G177)</f>
        <v>90</v>
      </c>
      <c r="H178" s="233">
        <f t="shared" si="84"/>
        <v>90</v>
      </c>
      <c r="I178" s="233">
        <f t="shared" si="84"/>
        <v>90</v>
      </c>
      <c r="J178" s="233">
        <f t="shared" si="84"/>
        <v>90</v>
      </c>
      <c r="K178" s="233">
        <f t="shared" si="84"/>
        <v>90</v>
      </c>
      <c r="L178" s="233">
        <f t="shared" si="84"/>
        <v>540</v>
      </c>
      <c r="M178" s="317">
        <f>SUM(M173:M177)</f>
        <v>74250</v>
      </c>
      <c r="Q178" s="235">
        <f>SUM(Q173:Q177)</f>
        <v>0.55785123966942141</v>
      </c>
      <c r="R178" s="235">
        <f>SUM(R173:R177)</f>
        <v>90</v>
      </c>
      <c r="T178" s="231">
        <f>SUM(T173:T177)</f>
        <v>0</v>
      </c>
      <c r="U178" s="231">
        <f>SUM(U173:U177)</f>
        <v>540</v>
      </c>
      <c r="V178" s="413">
        <f t="shared" si="83"/>
        <v>0</v>
      </c>
    </row>
    <row r="179" spans="1:22" ht="12" x14ac:dyDescent="0.3">
      <c r="A179" s="269">
        <v>8.1999999999999993</v>
      </c>
      <c r="B179" s="270" t="s">
        <v>194</v>
      </c>
      <c r="C179" s="151" t="s">
        <v>125</v>
      </c>
      <c r="D179" s="169">
        <v>250</v>
      </c>
      <c r="E179" s="169" t="s">
        <v>402</v>
      </c>
      <c r="F179" s="154">
        <v>0</v>
      </c>
      <c r="G179" s="154">
        <v>0</v>
      </c>
      <c r="H179" s="154">
        <v>160</v>
      </c>
      <c r="I179" s="154">
        <v>160</v>
      </c>
      <c r="J179" s="154">
        <v>480</v>
      </c>
      <c r="K179" s="154">
        <v>480</v>
      </c>
      <c r="L179" s="276">
        <f>SUM(F179:K179)</f>
        <v>1280</v>
      </c>
      <c r="M179" s="316">
        <f>D179*L179</f>
        <v>320000</v>
      </c>
      <c r="Q179" s="152">
        <f>R179/$O$7</f>
        <v>1.3223140495867769</v>
      </c>
      <c r="R179" s="152">
        <f>L179/6</f>
        <v>213.33333333333334</v>
      </c>
      <c r="T179" s="152">
        <f>IF($E179="Y",$L179,0)</f>
        <v>0</v>
      </c>
      <c r="U179" s="152">
        <f>IF($E179="N",$L179,0)</f>
        <v>1280</v>
      </c>
      <c r="V179" s="412">
        <f>T179/(U179+T179)</f>
        <v>0</v>
      </c>
    </row>
    <row r="180" spans="1:22" ht="12" x14ac:dyDescent="0.3">
      <c r="A180" s="269"/>
      <c r="B180" s="270"/>
      <c r="C180" s="151" t="s">
        <v>126</v>
      </c>
      <c r="D180" s="169">
        <v>135</v>
      </c>
      <c r="E180" s="169" t="s">
        <v>404</v>
      </c>
      <c r="F180" s="154">
        <v>0</v>
      </c>
      <c r="G180" s="154">
        <v>0</v>
      </c>
      <c r="H180" s="154">
        <v>0</v>
      </c>
      <c r="I180" s="154">
        <v>0</v>
      </c>
      <c r="J180" s="154">
        <v>497</v>
      </c>
      <c r="K180" s="154">
        <v>497</v>
      </c>
      <c r="L180" s="276">
        <f>SUM(F180:K180)</f>
        <v>994</v>
      </c>
      <c r="M180" s="316">
        <f>D180*L180</f>
        <v>134190</v>
      </c>
      <c r="Q180" s="152">
        <f t="shared" ref="Q180:Q183" si="85">R180/$O$7</f>
        <v>1.0268595041322313</v>
      </c>
      <c r="R180" s="152">
        <f>L180/6</f>
        <v>165.66666666666666</v>
      </c>
      <c r="T180" s="152">
        <f>IF($E180="Y",$L180,0)</f>
        <v>994</v>
      </c>
      <c r="U180" s="152">
        <f>IF($E180="N",$L180,0)</f>
        <v>0</v>
      </c>
      <c r="V180" s="412">
        <f t="shared" ref="V180:V184" si="86">T180/(U180+T180)</f>
        <v>1</v>
      </c>
    </row>
    <row r="181" spans="1:22" ht="12" x14ac:dyDescent="0.3">
      <c r="A181" s="269"/>
      <c r="B181" s="270"/>
      <c r="C181" s="151"/>
      <c r="D181" s="169"/>
      <c r="E181" s="169"/>
      <c r="F181" s="154"/>
      <c r="G181" s="154"/>
      <c r="H181" s="154"/>
      <c r="I181" s="154"/>
      <c r="J181" s="154"/>
      <c r="K181" s="154"/>
      <c r="L181" s="276">
        <f>SUM(F181:K181)</f>
        <v>0</v>
      </c>
      <c r="M181" s="316">
        <f>D181*L181</f>
        <v>0</v>
      </c>
      <c r="Q181" s="152">
        <f t="shared" si="85"/>
        <v>0</v>
      </c>
      <c r="R181" s="152">
        <f>L181/6</f>
        <v>0</v>
      </c>
      <c r="T181" s="152">
        <f>IF($E181="Y",$L181,0)</f>
        <v>0</v>
      </c>
      <c r="U181" s="152">
        <f>IF($E181="N",$L181,0)</f>
        <v>0</v>
      </c>
      <c r="V181" s="412" t="e">
        <f t="shared" si="86"/>
        <v>#DIV/0!</v>
      </c>
    </row>
    <row r="182" spans="1:22" ht="12" x14ac:dyDescent="0.3">
      <c r="A182" s="269"/>
      <c r="B182" s="270"/>
      <c r="C182" s="151"/>
      <c r="D182" s="169"/>
      <c r="E182" s="169"/>
      <c r="F182" s="154"/>
      <c r="G182" s="154"/>
      <c r="H182" s="154"/>
      <c r="I182" s="154"/>
      <c r="J182" s="154"/>
      <c r="K182" s="154"/>
      <c r="L182" s="276">
        <f>SUM(F182:K182)</f>
        <v>0</v>
      </c>
      <c r="M182" s="316">
        <f>D182*L182</f>
        <v>0</v>
      </c>
      <c r="Q182" s="152">
        <f t="shared" si="85"/>
        <v>0</v>
      </c>
      <c r="R182" s="152">
        <f>L182/6</f>
        <v>0</v>
      </c>
      <c r="T182" s="152">
        <f>IF($E182="Y",$L182,0)</f>
        <v>0</v>
      </c>
      <c r="U182" s="152">
        <f>IF($E182="N",$L182,0)</f>
        <v>0</v>
      </c>
      <c r="V182" s="412" t="e">
        <f t="shared" si="86"/>
        <v>#DIV/0!</v>
      </c>
    </row>
    <row r="183" spans="1:22" ht="12" x14ac:dyDescent="0.3">
      <c r="A183" s="269"/>
      <c r="B183" s="270"/>
      <c r="C183" s="151"/>
      <c r="D183" s="169"/>
      <c r="E183" s="169"/>
      <c r="F183" s="154"/>
      <c r="G183" s="154"/>
      <c r="H183" s="154"/>
      <c r="I183" s="154"/>
      <c r="J183" s="154"/>
      <c r="K183" s="154"/>
      <c r="L183" s="276">
        <f>SUM(F183:K183)</f>
        <v>0</v>
      </c>
      <c r="M183" s="316">
        <f>D183*L183</f>
        <v>0</v>
      </c>
      <c r="Q183" s="152">
        <f t="shared" si="85"/>
        <v>0</v>
      </c>
      <c r="R183" s="152">
        <f>L183/6</f>
        <v>0</v>
      </c>
      <c r="T183" s="152">
        <f>IF($E183="Y",$L183,0)</f>
        <v>0</v>
      </c>
      <c r="U183" s="152">
        <f>IF($E183="N",$L183,0)</f>
        <v>0</v>
      </c>
      <c r="V183" s="412" t="e">
        <f t="shared" si="86"/>
        <v>#DIV/0!</v>
      </c>
    </row>
    <row r="184" spans="1:22" ht="12.5" thickBot="1" x14ac:dyDescent="0.35">
      <c r="A184" s="228"/>
      <c r="B184" s="229" t="s">
        <v>195</v>
      </c>
      <c r="C184" s="230"/>
      <c r="D184" s="232"/>
      <c r="E184" s="232"/>
      <c r="F184" s="233">
        <f>SUM(F179:F183)</f>
        <v>0</v>
      </c>
      <c r="G184" s="233">
        <f t="shared" ref="G184:L184" si="87">SUM(G179:G183)</f>
        <v>0</v>
      </c>
      <c r="H184" s="233">
        <f t="shared" si="87"/>
        <v>160</v>
      </c>
      <c r="I184" s="233">
        <f t="shared" si="87"/>
        <v>160</v>
      </c>
      <c r="J184" s="233">
        <f t="shared" si="87"/>
        <v>977</v>
      </c>
      <c r="K184" s="233">
        <f t="shared" si="87"/>
        <v>977</v>
      </c>
      <c r="L184" s="233">
        <f t="shared" si="87"/>
        <v>2274</v>
      </c>
      <c r="M184" s="317">
        <f>SUM(M179:M183)</f>
        <v>454190</v>
      </c>
      <c r="Q184" s="235">
        <f>SUM(Q179:Q183)</f>
        <v>2.3491735537190079</v>
      </c>
      <c r="R184" s="235">
        <f>SUM(R179:R183)</f>
        <v>379</v>
      </c>
      <c r="T184" s="231">
        <f>SUM(T179:T183)</f>
        <v>994</v>
      </c>
      <c r="U184" s="231">
        <f>SUM(U179:U183)</f>
        <v>1280</v>
      </c>
      <c r="V184" s="413">
        <f t="shared" si="86"/>
        <v>0.43711521547933158</v>
      </c>
    </row>
    <row r="185" spans="1:22" ht="12" x14ac:dyDescent="0.3">
      <c r="A185" s="269">
        <v>8.3000000000000007</v>
      </c>
      <c r="B185" s="270" t="s">
        <v>196</v>
      </c>
      <c r="C185" s="151" t="s">
        <v>125</v>
      </c>
      <c r="D185" s="169">
        <v>250</v>
      </c>
      <c r="E185" s="169" t="s">
        <v>402</v>
      </c>
      <c r="F185" s="154">
        <v>0</v>
      </c>
      <c r="G185" s="154">
        <v>0</v>
      </c>
      <c r="H185" s="154">
        <v>0</v>
      </c>
      <c r="I185" s="154">
        <v>0</v>
      </c>
      <c r="J185" s="154">
        <v>40</v>
      </c>
      <c r="K185" s="154">
        <v>40</v>
      </c>
      <c r="L185" s="276">
        <f>SUM(F185:K185)</f>
        <v>80</v>
      </c>
      <c r="M185" s="316">
        <f>D185*L185</f>
        <v>20000</v>
      </c>
      <c r="Q185" s="152">
        <f>R185/$O$7</f>
        <v>8.2644628099173556E-2</v>
      </c>
      <c r="R185" s="152">
        <f>L185/6</f>
        <v>13.333333333333334</v>
      </c>
      <c r="T185" s="152">
        <f>IF($E185="Y",$L185,0)</f>
        <v>0</v>
      </c>
      <c r="U185" s="152">
        <f>IF($E185="N",$L185,0)</f>
        <v>80</v>
      </c>
      <c r="V185" s="412">
        <f>T185/(U185+T185)</f>
        <v>0</v>
      </c>
    </row>
    <row r="186" spans="1:22" ht="12" x14ac:dyDescent="0.3">
      <c r="A186" s="269"/>
      <c r="B186" s="270"/>
      <c r="C186" s="151"/>
      <c r="D186" s="169"/>
      <c r="E186" s="169"/>
      <c r="F186" s="154"/>
      <c r="G186" s="154"/>
      <c r="H186" s="154"/>
      <c r="I186" s="154"/>
      <c r="J186" s="154"/>
      <c r="K186" s="154"/>
      <c r="L186" s="276">
        <f>SUM(F186:K186)</f>
        <v>0</v>
      </c>
      <c r="M186" s="316">
        <f>D186*L186</f>
        <v>0</v>
      </c>
      <c r="Q186" s="152">
        <f t="shared" ref="Q186:Q189" si="88">R186/$O$7</f>
        <v>0</v>
      </c>
      <c r="R186" s="152">
        <f>L186/6</f>
        <v>0</v>
      </c>
      <c r="T186" s="152">
        <f>IF($E186="Y",$L186,0)</f>
        <v>0</v>
      </c>
      <c r="U186" s="152">
        <f>IF($E186="N",$L186,0)</f>
        <v>0</v>
      </c>
      <c r="V186" s="412" t="e">
        <f t="shared" ref="V186:V190" si="89">T186/(U186+T186)</f>
        <v>#DIV/0!</v>
      </c>
    </row>
    <row r="187" spans="1:22" ht="12" x14ac:dyDescent="0.3">
      <c r="A187" s="269"/>
      <c r="B187" s="270"/>
      <c r="C187" s="151"/>
      <c r="D187" s="169"/>
      <c r="E187" s="169"/>
      <c r="F187" s="154"/>
      <c r="G187" s="154"/>
      <c r="H187" s="154"/>
      <c r="I187" s="154"/>
      <c r="J187" s="154"/>
      <c r="K187" s="154"/>
      <c r="L187" s="276">
        <f>SUM(F187:K187)</f>
        <v>0</v>
      </c>
      <c r="M187" s="316">
        <f>D187*L187</f>
        <v>0</v>
      </c>
      <c r="Q187" s="152">
        <f t="shared" si="88"/>
        <v>0</v>
      </c>
      <c r="R187" s="152">
        <f>L187/6</f>
        <v>0</v>
      </c>
      <c r="T187" s="152">
        <f>IF($E187="Y",$L187,0)</f>
        <v>0</v>
      </c>
      <c r="U187" s="152">
        <f>IF($E187="N",$L187,0)</f>
        <v>0</v>
      </c>
      <c r="V187" s="412" t="e">
        <f t="shared" si="89"/>
        <v>#DIV/0!</v>
      </c>
    </row>
    <row r="188" spans="1:22" ht="12" x14ac:dyDescent="0.3">
      <c r="A188" s="269"/>
      <c r="B188" s="270"/>
      <c r="C188" s="151"/>
      <c r="D188" s="169"/>
      <c r="E188" s="169"/>
      <c r="F188" s="154"/>
      <c r="G188" s="154"/>
      <c r="H188" s="154"/>
      <c r="I188" s="154"/>
      <c r="J188" s="154"/>
      <c r="K188" s="154"/>
      <c r="L188" s="276">
        <f>SUM(F188:K188)</f>
        <v>0</v>
      </c>
      <c r="M188" s="316">
        <f>D188*L188</f>
        <v>0</v>
      </c>
      <c r="Q188" s="152">
        <f t="shared" si="88"/>
        <v>0</v>
      </c>
      <c r="R188" s="152">
        <f>L188/6</f>
        <v>0</v>
      </c>
      <c r="T188" s="152">
        <f>IF($E188="Y",$L188,0)</f>
        <v>0</v>
      </c>
      <c r="U188" s="152">
        <f>IF($E188="N",$L188,0)</f>
        <v>0</v>
      </c>
      <c r="V188" s="412" t="e">
        <f t="shared" si="89"/>
        <v>#DIV/0!</v>
      </c>
    </row>
    <row r="189" spans="1:22" ht="12" x14ac:dyDescent="0.3">
      <c r="A189" s="269"/>
      <c r="B189" s="270"/>
      <c r="C189" s="151"/>
      <c r="D189" s="169"/>
      <c r="E189" s="169"/>
      <c r="F189" s="154"/>
      <c r="G189" s="154"/>
      <c r="H189" s="154"/>
      <c r="I189" s="154"/>
      <c r="J189" s="154"/>
      <c r="K189" s="154"/>
      <c r="L189" s="276">
        <f>SUM(F189:K189)</f>
        <v>0</v>
      </c>
      <c r="M189" s="316">
        <f>D189*L189</f>
        <v>0</v>
      </c>
      <c r="Q189" s="152">
        <f t="shared" si="88"/>
        <v>0</v>
      </c>
      <c r="R189" s="152">
        <f>L189/6</f>
        <v>0</v>
      </c>
      <c r="T189" s="152">
        <f>IF($E189="Y",$L189,0)</f>
        <v>0</v>
      </c>
      <c r="U189" s="152">
        <f>IF($E189="N",$L189,0)</f>
        <v>0</v>
      </c>
      <c r="V189" s="412" t="e">
        <f t="shared" si="89"/>
        <v>#DIV/0!</v>
      </c>
    </row>
    <row r="190" spans="1:22" ht="12.5" thickBot="1" x14ac:dyDescent="0.35">
      <c r="A190" s="228"/>
      <c r="B190" s="229" t="s">
        <v>197</v>
      </c>
      <c r="C190" s="230"/>
      <c r="D190" s="232"/>
      <c r="E190" s="232"/>
      <c r="F190" s="233">
        <f>SUM(F185:F189)</f>
        <v>0</v>
      </c>
      <c r="G190" s="233">
        <f t="shared" ref="G190:L190" si="90">SUM(G185:G189)</f>
        <v>0</v>
      </c>
      <c r="H190" s="233">
        <f t="shared" si="90"/>
        <v>0</v>
      </c>
      <c r="I190" s="233">
        <f t="shared" si="90"/>
        <v>0</v>
      </c>
      <c r="J190" s="233">
        <f t="shared" si="90"/>
        <v>40</v>
      </c>
      <c r="K190" s="233">
        <f t="shared" si="90"/>
        <v>40</v>
      </c>
      <c r="L190" s="233">
        <f t="shared" si="90"/>
        <v>80</v>
      </c>
      <c r="M190" s="317">
        <f>SUM(M185:M189)</f>
        <v>20000</v>
      </c>
      <c r="Q190" s="235">
        <f>SUM(Q185:Q189)</f>
        <v>8.2644628099173556E-2</v>
      </c>
      <c r="R190" s="235">
        <f>SUM(R185:R189)</f>
        <v>13.333333333333334</v>
      </c>
      <c r="T190" s="231">
        <f>SUM(T185:T189)</f>
        <v>0</v>
      </c>
      <c r="U190" s="231">
        <f>SUM(U185:U189)</f>
        <v>80</v>
      </c>
      <c r="V190" s="413">
        <f t="shared" si="89"/>
        <v>0</v>
      </c>
    </row>
    <row r="191" spans="1:22" ht="12" x14ac:dyDescent="0.3">
      <c r="A191" s="269">
        <v>8.4</v>
      </c>
      <c r="B191" s="270" t="s">
        <v>198</v>
      </c>
      <c r="C191" s="158" t="s">
        <v>125</v>
      </c>
      <c r="D191" s="169">
        <v>250</v>
      </c>
      <c r="E191" s="169" t="s">
        <v>402</v>
      </c>
      <c r="F191" s="154">
        <v>0</v>
      </c>
      <c r="G191" s="154">
        <v>0</v>
      </c>
      <c r="H191" s="154">
        <v>0</v>
      </c>
      <c r="I191" s="154">
        <v>0</v>
      </c>
      <c r="J191" s="154">
        <v>80</v>
      </c>
      <c r="K191" s="154">
        <v>80</v>
      </c>
      <c r="L191" s="276">
        <f>SUM(F191:K191)</f>
        <v>160</v>
      </c>
      <c r="M191" s="316">
        <f>D191*L191</f>
        <v>40000</v>
      </c>
      <c r="Q191" s="152">
        <f>R191/$O$7</f>
        <v>0.16528925619834711</v>
      </c>
      <c r="R191" s="152">
        <f>L191/6</f>
        <v>26.666666666666668</v>
      </c>
      <c r="T191" s="152">
        <f>IF($E191="Y",$L191,0)</f>
        <v>0</v>
      </c>
      <c r="U191" s="152">
        <f>IF($E191="N",$L191,0)</f>
        <v>160</v>
      </c>
      <c r="V191" s="412">
        <f>T191/(U191+T191)</f>
        <v>0</v>
      </c>
    </row>
    <row r="192" spans="1:22" ht="12" x14ac:dyDescent="0.3">
      <c r="A192" s="269"/>
      <c r="B192" s="270"/>
      <c r="C192" s="158"/>
      <c r="D192" s="169"/>
      <c r="E192" s="169"/>
      <c r="F192" s="154"/>
      <c r="G192" s="154"/>
      <c r="H192" s="154"/>
      <c r="I192" s="154"/>
      <c r="J192" s="154"/>
      <c r="K192" s="154"/>
      <c r="L192" s="276">
        <f>SUM(F192:K192)</f>
        <v>0</v>
      </c>
      <c r="M192" s="316">
        <f>D192*L192</f>
        <v>0</v>
      </c>
      <c r="Q192" s="152">
        <f t="shared" ref="Q192:Q195" si="91">R192/$O$7</f>
        <v>0</v>
      </c>
      <c r="R192" s="152">
        <f>L192/6</f>
        <v>0</v>
      </c>
      <c r="T192" s="152">
        <f>IF($E192="Y",$L192,0)</f>
        <v>0</v>
      </c>
      <c r="U192" s="152">
        <f>IF($E192="N",$L192,0)</f>
        <v>0</v>
      </c>
      <c r="V192" s="412" t="e">
        <f t="shared" ref="V192:V196" si="92">T192/(U192+T192)</f>
        <v>#DIV/0!</v>
      </c>
    </row>
    <row r="193" spans="1:22" ht="12" x14ac:dyDescent="0.3">
      <c r="A193" s="269"/>
      <c r="B193" s="270"/>
      <c r="C193" s="158"/>
      <c r="D193" s="169"/>
      <c r="E193" s="169"/>
      <c r="F193" s="154"/>
      <c r="G193" s="154"/>
      <c r="H193" s="154"/>
      <c r="I193" s="154"/>
      <c r="J193" s="154"/>
      <c r="K193" s="154"/>
      <c r="L193" s="276">
        <f>SUM(F193:K193)</f>
        <v>0</v>
      </c>
      <c r="M193" s="316">
        <f>D193*L193</f>
        <v>0</v>
      </c>
      <c r="Q193" s="152">
        <f t="shared" si="91"/>
        <v>0</v>
      </c>
      <c r="R193" s="152">
        <f>L193/6</f>
        <v>0</v>
      </c>
      <c r="T193" s="152">
        <f>IF($E193="Y",$L193,0)</f>
        <v>0</v>
      </c>
      <c r="U193" s="152">
        <f>IF($E193="N",$L193,0)</f>
        <v>0</v>
      </c>
      <c r="V193" s="412" t="e">
        <f t="shared" si="92"/>
        <v>#DIV/0!</v>
      </c>
    </row>
    <row r="194" spans="1:22" ht="12" x14ac:dyDescent="0.3">
      <c r="A194" s="269"/>
      <c r="B194" s="270"/>
      <c r="C194" s="158"/>
      <c r="D194" s="169"/>
      <c r="E194" s="169"/>
      <c r="F194" s="154"/>
      <c r="G194" s="154"/>
      <c r="H194" s="154"/>
      <c r="I194" s="154"/>
      <c r="J194" s="154"/>
      <c r="K194" s="154"/>
      <c r="L194" s="276">
        <f>SUM(F194:K194)</f>
        <v>0</v>
      </c>
      <c r="M194" s="316">
        <f>D194*L194</f>
        <v>0</v>
      </c>
      <c r="Q194" s="152">
        <f t="shared" si="91"/>
        <v>0</v>
      </c>
      <c r="R194" s="152">
        <f>L194/6</f>
        <v>0</v>
      </c>
      <c r="T194" s="152">
        <f>IF($E194="Y",$L194,0)</f>
        <v>0</v>
      </c>
      <c r="U194" s="152">
        <f>IF($E194="N",$L194,0)</f>
        <v>0</v>
      </c>
      <c r="V194" s="412" t="e">
        <f t="shared" si="92"/>
        <v>#DIV/0!</v>
      </c>
    </row>
    <row r="195" spans="1:22" ht="12" x14ac:dyDescent="0.3">
      <c r="A195" s="269"/>
      <c r="B195" s="270"/>
      <c r="C195" s="158"/>
      <c r="D195" s="169"/>
      <c r="E195" s="169"/>
      <c r="F195" s="154"/>
      <c r="G195" s="154"/>
      <c r="H195" s="154"/>
      <c r="I195" s="154"/>
      <c r="J195" s="154"/>
      <c r="K195" s="154"/>
      <c r="L195" s="276">
        <f>SUM(F195:K195)</f>
        <v>0</v>
      </c>
      <c r="M195" s="316">
        <f>D195*L195</f>
        <v>0</v>
      </c>
      <c r="Q195" s="152">
        <f t="shared" si="91"/>
        <v>0</v>
      </c>
      <c r="R195" s="152">
        <f>L195/6</f>
        <v>0</v>
      </c>
      <c r="T195" s="152">
        <f>IF($E195="Y",$L195,0)</f>
        <v>0</v>
      </c>
      <c r="U195" s="152">
        <f>IF($E195="N",$L195,0)</f>
        <v>0</v>
      </c>
      <c r="V195" s="412" t="e">
        <f t="shared" si="92"/>
        <v>#DIV/0!</v>
      </c>
    </row>
    <row r="196" spans="1:22" ht="12.5" thickBot="1" x14ac:dyDescent="0.35">
      <c r="A196" s="228"/>
      <c r="B196" s="229" t="s">
        <v>199</v>
      </c>
      <c r="C196" s="230"/>
      <c r="D196" s="232"/>
      <c r="E196" s="232"/>
      <c r="F196" s="233">
        <f>SUM(F191:F195)</f>
        <v>0</v>
      </c>
      <c r="G196" s="233">
        <f t="shared" ref="G196:L196" si="93">SUM(G191:G195)</f>
        <v>0</v>
      </c>
      <c r="H196" s="233">
        <f t="shared" si="93"/>
        <v>0</v>
      </c>
      <c r="I196" s="233">
        <f t="shared" si="93"/>
        <v>0</v>
      </c>
      <c r="J196" s="233">
        <f t="shared" si="93"/>
        <v>80</v>
      </c>
      <c r="K196" s="233">
        <f t="shared" si="93"/>
        <v>80</v>
      </c>
      <c r="L196" s="233">
        <f t="shared" si="93"/>
        <v>160</v>
      </c>
      <c r="M196" s="317">
        <f>SUM(M191:M195)</f>
        <v>40000</v>
      </c>
      <c r="Q196" s="235">
        <f>SUM(Q191:Q195)</f>
        <v>0.16528925619834711</v>
      </c>
      <c r="R196" s="235">
        <f>SUM(R191:R195)</f>
        <v>26.666666666666668</v>
      </c>
      <c r="T196" s="231">
        <f>SUM(T191:T195)</f>
        <v>0</v>
      </c>
      <c r="U196" s="231">
        <f>SUM(U191:U195)</f>
        <v>160</v>
      </c>
      <c r="V196" s="413">
        <f t="shared" si="92"/>
        <v>0</v>
      </c>
    </row>
    <row r="197" spans="1:22" ht="12" x14ac:dyDescent="0.3">
      <c r="A197" s="269">
        <v>8.5</v>
      </c>
      <c r="B197" s="270" t="s">
        <v>200</v>
      </c>
      <c r="C197" s="158" t="s">
        <v>126</v>
      </c>
      <c r="D197" s="169">
        <v>135</v>
      </c>
      <c r="E197" s="169" t="s">
        <v>404</v>
      </c>
      <c r="F197" s="154">
        <v>0</v>
      </c>
      <c r="G197" s="154">
        <v>0</v>
      </c>
      <c r="H197" s="154">
        <v>0</v>
      </c>
      <c r="I197" s="154">
        <v>0</v>
      </c>
      <c r="J197" s="154">
        <v>46</v>
      </c>
      <c r="K197" s="154">
        <v>46</v>
      </c>
      <c r="L197" s="276">
        <f>SUM(F197:K197)</f>
        <v>92</v>
      </c>
      <c r="M197" s="316">
        <f>D197*L197</f>
        <v>12420</v>
      </c>
      <c r="Q197" s="152">
        <f>R197/$O$7</f>
        <v>9.5041322314049589E-2</v>
      </c>
      <c r="R197" s="152">
        <f>L197/6</f>
        <v>15.333333333333334</v>
      </c>
      <c r="T197" s="152">
        <f>IF($E197="Y",$L197,0)</f>
        <v>92</v>
      </c>
      <c r="U197" s="152">
        <f>IF($E197="N",$L197,0)</f>
        <v>0</v>
      </c>
      <c r="V197" s="412">
        <f>T197/(U197+T197)</f>
        <v>1</v>
      </c>
    </row>
    <row r="198" spans="1:22" ht="12" x14ac:dyDescent="0.3">
      <c r="A198" s="269"/>
      <c r="B198" s="270"/>
      <c r="C198" s="158"/>
      <c r="D198" s="169"/>
      <c r="E198" s="169"/>
      <c r="F198" s="154"/>
      <c r="G198" s="154"/>
      <c r="H198" s="154"/>
      <c r="I198" s="154"/>
      <c r="J198" s="154"/>
      <c r="K198" s="154"/>
      <c r="L198" s="276">
        <f>SUM(F198:K198)</f>
        <v>0</v>
      </c>
      <c r="M198" s="316">
        <f>D198*L198</f>
        <v>0</v>
      </c>
      <c r="Q198" s="152">
        <f t="shared" ref="Q198:Q201" si="94">R198/$O$7</f>
        <v>0</v>
      </c>
      <c r="R198" s="152">
        <f>L198/6</f>
        <v>0</v>
      </c>
      <c r="T198" s="152">
        <f>IF($E198="Y",$L198,0)</f>
        <v>0</v>
      </c>
      <c r="U198" s="152">
        <f>IF($E198="N",$L198,0)</f>
        <v>0</v>
      </c>
      <c r="V198" s="412" t="e">
        <f t="shared" ref="V198:V206" si="95">T198/(U198+T198)</f>
        <v>#DIV/0!</v>
      </c>
    </row>
    <row r="199" spans="1:22" ht="12" x14ac:dyDescent="0.3">
      <c r="A199" s="269"/>
      <c r="B199" s="270"/>
      <c r="C199" s="158"/>
      <c r="D199" s="169"/>
      <c r="E199" s="169"/>
      <c r="F199" s="154"/>
      <c r="G199" s="154"/>
      <c r="H199" s="154"/>
      <c r="I199" s="154"/>
      <c r="J199" s="154"/>
      <c r="K199" s="154"/>
      <c r="L199" s="276">
        <f>SUM(F199:K199)</f>
        <v>0</v>
      </c>
      <c r="M199" s="316">
        <f>D199*L199</f>
        <v>0</v>
      </c>
      <c r="Q199" s="152">
        <f t="shared" si="94"/>
        <v>0</v>
      </c>
      <c r="R199" s="152">
        <f>L199/6</f>
        <v>0</v>
      </c>
      <c r="T199" s="152">
        <f>IF($E199="Y",$L199,0)</f>
        <v>0</v>
      </c>
      <c r="U199" s="152">
        <f>IF($E199="N",$L199,0)</f>
        <v>0</v>
      </c>
      <c r="V199" s="412" t="e">
        <f t="shared" si="95"/>
        <v>#DIV/0!</v>
      </c>
    </row>
    <row r="200" spans="1:22" ht="12" x14ac:dyDescent="0.3">
      <c r="A200" s="269"/>
      <c r="B200" s="270"/>
      <c r="C200" s="158"/>
      <c r="D200" s="169"/>
      <c r="E200" s="169"/>
      <c r="F200" s="154"/>
      <c r="G200" s="154"/>
      <c r="H200" s="154"/>
      <c r="I200" s="154"/>
      <c r="J200" s="154"/>
      <c r="K200" s="154"/>
      <c r="L200" s="276">
        <f>SUM(F200:K200)</f>
        <v>0</v>
      </c>
      <c r="M200" s="316">
        <f>D200*L200</f>
        <v>0</v>
      </c>
      <c r="Q200" s="152">
        <f t="shared" si="94"/>
        <v>0</v>
      </c>
      <c r="R200" s="152">
        <f>L200/6</f>
        <v>0</v>
      </c>
      <c r="T200" s="152">
        <f>IF($E200="Y",$L200,0)</f>
        <v>0</v>
      </c>
      <c r="U200" s="152">
        <f>IF($E200="N",$L200,0)</f>
        <v>0</v>
      </c>
      <c r="V200" s="412" t="e">
        <f t="shared" si="95"/>
        <v>#DIV/0!</v>
      </c>
    </row>
    <row r="201" spans="1:22" ht="12" x14ac:dyDescent="0.3">
      <c r="A201" s="269"/>
      <c r="B201" s="270"/>
      <c r="C201" s="158"/>
      <c r="D201" s="169"/>
      <c r="E201" s="169"/>
      <c r="F201" s="154"/>
      <c r="G201" s="154"/>
      <c r="H201" s="154"/>
      <c r="I201" s="154"/>
      <c r="J201" s="154"/>
      <c r="K201" s="154"/>
      <c r="L201" s="276">
        <f>SUM(F201:K201)</f>
        <v>0</v>
      </c>
      <c r="M201" s="316">
        <f>D201*L201</f>
        <v>0</v>
      </c>
      <c r="Q201" s="152">
        <f t="shared" si="94"/>
        <v>0</v>
      </c>
      <c r="R201" s="152">
        <f>L201/6</f>
        <v>0</v>
      </c>
      <c r="T201" s="152">
        <f>IF($E201="Y",$L201,0)</f>
        <v>0</v>
      </c>
      <c r="U201" s="152">
        <f>IF($E201="N",$L201,0)</f>
        <v>0</v>
      </c>
      <c r="V201" s="412" t="e">
        <f t="shared" si="95"/>
        <v>#DIV/0!</v>
      </c>
    </row>
    <row r="202" spans="1:22" ht="12.5" thickBot="1" x14ac:dyDescent="0.35">
      <c r="A202" s="228"/>
      <c r="B202" s="229" t="s">
        <v>201</v>
      </c>
      <c r="C202" s="230"/>
      <c r="D202" s="232"/>
      <c r="E202" s="232"/>
      <c r="F202" s="233">
        <f>SUM(F197:F201)</f>
        <v>0</v>
      </c>
      <c r="G202" s="233">
        <f t="shared" ref="G202:L202" si="96">SUM(G197:G201)</f>
        <v>0</v>
      </c>
      <c r="H202" s="233">
        <f t="shared" si="96"/>
        <v>0</v>
      </c>
      <c r="I202" s="233">
        <f t="shared" si="96"/>
        <v>0</v>
      </c>
      <c r="J202" s="233">
        <f t="shared" si="96"/>
        <v>46</v>
      </c>
      <c r="K202" s="233">
        <f t="shared" si="96"/>
        <v>46</v>
      </c>
      <c r="L202" s="233">
        <f t="shared" si="96"/>
        <v>92</v>
      </c>
      <c r="M202" s="317">
        <f>SUM(M197:M201)</f>
        <v>12420</v>
      </c>
      <c r="Q202" s="235">
        <f>SUM(Q197:Q201)</f>
        <v>9.5041322314049589E-2</v>
      </c>
      <c r="R202" s="235">
        <f>SUM(R197:R201)</f>
        <v>15.333333333333334</v>
      </c>
      <c r="T202" s="231">
        <f>SUM(T197:T201)</f>
        <v>92</v>
      </c>
      <c r="U202" s="231">
        <f>SUM(U197:U201)</f>
        <v>0</v>
      </c>
      <c r="V202" s="413">
        <f t="shared" si="95"/>
        <v>1</v>
      </c>
    </row>
    <row r="203" spans="1:22" ht="12" x14ac:dyDescent="0.3">
      <c r="A203" s="149"/>
      <c r="B203" s="150"/>
      <c r="C203" s="158"/>
      <c r="D203" s="169"/>
      <c r="E203" s="169"/>
      <c r="F203" s="154"/>
      <c r="G203" s="154"/>
      <c r="H203" s="154"/>
      <c r="I203" s="154"/>
      <c r="J203" s="154"/>
      <c r="K203" s="154"/>
      <c r="L203" s="154"/>
      <c r="M203" s="322"/>
      <c r="Q203" s="152"/>
      <c r="R203" s="152"/>
      <c r="T203" s="152"/>
      <c r="U203" s="152"/>
      <c r="V203" s="412"/>
    </row>
    <row r="204" spans="1:22" ht="13.5" thickBot="1" x14ac:dyDescent="0.35">
      <c r="A204" s="251"/>
      <c r="B204" s="252" t="s">
        <v>202</v>
      </c>
      <c r="C204" s="253"/>
      <c r="D204" s="254"/>
      <c r="E204" s="254"/>
      <c r="F204" s="254">
        <f>SUM(F178,F184,F190,F202,F196)</f>
        <v>90</v>
      </c>
      <c r="G204" s="254">
        <f t="shared" ref="G204:M204" si="97">SUM(G178,G184,G190,G202,G196)</f>
        <v>90</v>
      </c>
      <c r="H204" s="254">
        <f t="shared" si="97"/>
        <v>250</v>
      </c>
      <c r="I204" s="254">
        <f t="shared" si="97"/>
        <v>250</v>
      </c>
      <c r="J204" s="254">
        <f t="shared" si="97"/>
        <v>1233</v>
      </c>
      <c r="K204" s="254">
        <f t="shared" si="97"/>
        <v>1233</v>
      </c>
      <c r="L204" s="254">
        <f t="shared" si="97"/>
        <v>3146</v>
      </c>
      <c r="M204" s="319">
        <f t="shared" si="97"/>
        <v>600860</v>
      </c>
      <c r="Q204" s="254">
        <f t="shared" ref="Q204:R204" si="98">SUM(Q178,Q184,Q190,Q202,Q196)</f>
        <v>3.2499999999999996</v>
      </c>
      <c r="R204" s="254">
        <f t="shared" si="98"/>
        <v>524.33333333333326</v>
      </c>
      <c r="T204" s="254">
        <f t="shared" ref="T204:U204" si="99">SUM(T178,T184,T190,T202,T196)</f>
        <v>1086</v>
      </c>
      <c r="U204" s="254">
        <f t="shared" si="99"/>
        <v>2060</v>
      </c>
      <c r="V204" s="418">
        <f t="shared" si="95"/>
        <v>0.34520025429116336</v>
      </c>
    </row>
    <row r="205" spans="1:22" ht="12" x14ac:dyDescent="0.3">
      <c r="A205" s="160"/>
      <c r="B205" s="150"/>
      <c r="C205" s="161"/>
      <c r="D205" s="153"/>
      <c r="E205" s="153"/>
      <c r="F205" s="154"/>
      <c r="G205" s="154"/>
      <c r="H205" s="154"/>
      <c r="I205" s="154"/>
      <c r="J205" s="154"/>
      <c r="K205" s="154"/>
      <c r="L205" s="154"/>
      <c r="M205" s="322"/>
      <c r="Q205" s="151"/>
      <c r="R205" s="151"/>
      <c r="T205" s="151"/>
      <c r="U205" s="151"/>
      <c r="V205" s="412"/>
    </row>
    <row r="206" spans="1:22" ht="13" x14ac:dyDescent="0.3">
      <c r="A206" s="247"/>
      <c r="B206" s="248" t="s">
        <v>203</v>
      </c>
      <c r="C206" s="249"/>
      <c r="D206" s="250"/>
      <c r="E206" s="250"/>
      <c r="F206" s="250">
        <f t="shared" ref="F206:M206" si="100">SUM(F27,F72,F82,F142,F120,F92,F204,F170)</f>
        <v>2159</v>
      </c>
      <c r="G206" s="250">
        <f t="shared" si="100"/>
        <v>2159</v>
      </c>
      <c r="H206" s="250">
        <f t="shared" si="100"/>
        <v>3061</v>
      </c>
      <c r="I206" s="250">
        <f t="shared" si="100"/>
        <v>3085</v>
      </c>
      <c r="J206" s="250">
        <f t="shared" si="100"/>
        <v>5763</v>
      </c>
      <c r="K206" s="250">
        <f t="shared" si="100"/>
        <v>5763</v>
      </c>
      <c r="L206" s="250">
        <f t="shared" si="100"/>
        <v>21990</v>
      </c>
      <c r="M206" s="324">
        <f t="shared" si="100"/>
        <v>3906630</v>
      </c>
      <c r="Q206" s="250">
        <f>SUM(Q27,Q72,Q82,Q142,Q120,Q92,Q204,Q170)</f>
        <v>22.460743801652892</v>
      </c>
      <c r="R206" s="250">
        <f>SUM(R27,R72,R82,R142,R60,R92,R204,R170)</f>
        <v>6828.666666666667</v>
      </c>
      <c r="T206" s="250">
        <f>SUM(T27,T72,T82,T142,T120,T92,T204,T170)</f>
        <v>5594</v>
      </c>
      <c r="U206" s="250">
        <f>SUM(U27,U72,U82,U142,U120,U92,U204,U170)</f>
        <v>16396</v>
      </c>
      <c r="V206" s="422">
        <f t="shared" si="95"/>
        <v>0.25438835834470214</v>
      </c>
    </row>
    <row r="207" spans="1:22" ht="12" x14ac:dyDescent="0.3">
      <c r="A207" s="162"/>
      <c r="B207" s="163"/>
      <c r="C207" s="164"/>
      <c r="D207" s="164"/>
      <c r="E207" s="164"/>
      <c r="F207" s="165"/>
      <c r="G207" s="165"/>
      <c r="H207" s="165"/>
      <c r="I207" s="165"/>
      <c r="J207" s="165"/>
      <c r="K207" s="165"/>
      <c r="L207" s="165"/>
      <c r="M207" s="299"/>
      <c r="Q207" s="108"/>
      <c r="R207" s="108"/>
      <c r="T207" s="108"/>
      <c r="U207" s="108"/>
    </row>
    <row r="208" spans="1:22" ht="12" x14ac:dyDescent="0.3">
      <c r="A208" s="162"/>
      <c r="B208" s="163"/>
      <c r="C208" s="164"/>
      <c r="D208" s="164"/>
      <c r="E208" s="164"/>
      <c r="F208" s="165"/>
      <c r="G208" s="165"/>
      <c r="H208" s="165"/>
      <c r="I208" s="165"/>
      <c r="J208" s="165"/>
      <c r="K208" s="490"/>
      <c r="L208" s="510" t="s">
        <v>204</v>
      </c>
      <c r="M208" s="300">
        <f>M206/L206</f>
        <v>177.65484311050477</v>
      </c>
      <c r="Q208" s="108"/>
      <c r="R208" s="108"/>
      <c r="T208" s="108"/>
      <c r="U208" s="108"/>
    </row>
    <row r="209" spans="1:21" x14ac:dyDescent="0.3">
      <c r="Q209" s="108"/>
      <c r="R209" s="108"/>
      <c r="T209" s="112"/>
      <c r="U209" s="112"/>
    </row>
    <row r="210" spans="1:21" ht="13" x14ac:dyDescent="0.3">
      <c r="A210" s="19"/>
      <c r="B210" s="541" t="s">
        <v>32</v>
      </c>
      <c r="C210" s="542"/>
      <c r="D210" s="543"/>
      <c r="E210" s="24"/>
    </row>
    <row r="211" spans="1:21" ht="12.5" x14ac:dyDescent="0.3">
      <c r="A211" s="21">
        <v>1</v>
      </c>
      <c r="B211" s="560"/>
      <c r="C211" s="561"/>
      <c r="D211" s="562"/>
      <c r="E211" s="449"/>
    </row>
    <row r="212" spans="1:21" ht="12.5" x14ac:dyDescent="0.3">
      <c r="A212" s="22">
        <v>2</v>
      </c>
      <c r="B212" s="557"/>
      <c r="C212" s="558"/>
      <c r="D212" s="559"/>
      <c r="E212" s="450"/>
    </row>
    <row r="213" spans="1:21" ht="12.5" x14ac:dyDescent="0.3">
      <c r="A213" s="22">
        <v>3</v>
      </c>
      <c r="B213" s="557"/>
      <c r="C213" s="558"/>
      <c r="D213" s="559"/>
      <c r="E213" s="450"/>
    </row>
    <row r="214" spans="1:21" ht="12.5" x14ac:dyDescent="0.3">
      <c r="A214" s="22">
        <v>4</v>
      </c>
      <c r="B214" s="557"/>
      <c r="C214" s="558"/>
      <c r="D214" s="559"/>
      <c r="E214" s="450"/>
    </row>
    <row r="215" spans="1:21" ht="12.5" x14ac:dyDescent="0.3">
      <c r="A215" s="22">
        <v>5</v>
      </c>
      <c r="B215" s="557"/>
      <c r="C215" s="558"/>
      <c r="D215" s="559"/>
      <c r="E215" s="450"/>
    </row>
    <row r="216" spans="1:21" ht="12.5" x14ac:dyDescent="0.3">
      <c r="A216" s="22">
        <v>6</v>
      </c>
      <c r="B216" s="557"/>
      <c r="C216" s="558"/>
      <c r="D216" s="559"/>
      <c r="E216" s="450"/>
    </row>
    <row r="217" spans="1:21" ht="12.5" x14ac:dyDescent="0.3">
      <c r="A217" s="22">
        <v>7</v>
      </c>
      <c r="B217" s="560"/>
      <c r="C217" s="561"/>
      <c r="D217" s="562"/>
      <c r="E217" s="449"/>
    </row>
    <row r="218" spans="1:21" ht="12.5" x14ac:dyDescent="0.3">
      <c r="A218" s="22">
        <v>8</v>
      </c>
      <c r="B218" s="557"/>
      <c r="C218" s="558"/>
      <c r="D218" s="559"/>
      <c r="E218" s="450"/>
    </row>
    <row r="219" spans="1:21" ht="12.5" x14ac:dyDescent="0.3">
      <c r="A219" s="22">
        <v>9</v>
      </c>
      <c r="B219" s="557"/>
      <c r="C219" s="558"/>
      <c r="D219" s="559"/>
      <c r="E219" s="450"/>
    </row>
    <row r="220" spans="1:21" ht="12.5" x14ac:dyDescent="0.3">
      <c r="A220" s="22">
        <v>10</v>
      </c>
      <c r="B220" s="557"/>
      <c r="C220" s="558"/>
      <c r="D220" s="559"/>
      <c r="E220" s="450"/>
    </row>
  </sheetData>
  <mergeCells count="29">
    <mergeCell ref="O4:O6"/>
    <mergeCell ref="A1:M1"/>
    <mergeCell ref="A2:M2"/>
    <mergeCell ref="A3:M3"/>
    <mergeCell ref="B142:C142"/>
    <mergeCell ref="M4:M7"/>
    <mergeCell ref="F4:K4"/>
    <mergeCell ref="A5:A7"/>
    <mergeCell ref="B5:B7"/>
    <mergeCell ref="C5:C7"/>
    <mergeCell ref="L4:L6"/>
    <mergeCell ref="E4:E7"/>
    <mergeCell ref="D4:D7"/>
    <mergeCell ref="T5:T7"/>
    <mergeCell ref="U5:U7"/>
    <mergeCell ref="V5:V7"/>
    <mergeCell ref="B220:D220"/>
    <mergeCell ref="B215:D215"/>
    <mergeCell ref="B216:D216"/>
    <mergeCell ref="B217:D217"/>
    <mergeCell ref="B218:D218"/>
    <mergeCell ref="B219:D219"/>
    <mergeCell ref="B210:D210"/>
    <mergeCell ref="B211:D211"/>
    <mergeCell ref="B212:D212"/>
    <mergeCell ref="B213:D213"/>
    <mergeCell ref="B214:D214"/>
    <mergeCell ref="Q5:Q7"/>
    <mergeCell ref="R5:R7"/>
  </mergeCells>
  <phoneticPr fontId="42" type="noConversion"/>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L125 L14:M14 L20:M20 L35:M35 L41:M41 L47:M47 L65:M65 L71:M71 L150:M150 L156:M156 L162:M162 L178:M178 L184:M184 L190:M190 L196:M196 Q71:R71 Q65:R65 Q47:R47 Q14:R14 Q20:R20 Q35:R35 Q41:R41 Q150:R150 Q156:R156 Q162:S162 Q178:R178 Q184:R184 Q190:R190 Q196:R196 T14:U71 L53:M53 Q53:R53 L59:M59 Q59:R59 L100:M100 Q100:R100 L106:M106 Q106:R106 L112:M112 Q112:R112 L128:M128 Q128 L134:M134 Q134 T84:U190 T191:U203 T73:U83" formula="1"/>
    <ignoredError sqref="M208 V9:V27 V30:V72 V75:V80 V82 V85:V90 V92 V95:V118 V120 V123:V140 V142 V145:V168 V170 V173:V190 V204 V191:V202" evalError="1"/>
    <ignoredError sqref="L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DD0E-83E8-40E5-A12F-1DB76AB1A5C2}">
  <dimension ref="A1:Z85"/>
  <sheetViews>
    <sheetView zoomScale="90" zoomScaleNormal="90" zoomScalePageLayoutView="85" workbookViewId="0">
      <pane xSplit="2" ySplit="4" topLeftCell="C5" activePane="bottomRight" state="frozen"/>
      <selection pane="topRight" activeCell="E4" sqref="E4:E7"/>
      <selection pane="bottomLeft" activeCell="E4" sqref="E4:E7"/>
      <selection pane="bottomRight" activeCell="B4" sqref="B4"/>
    </sheetView>
  </sheetViews>
  <sheetFormatPr defaultColWidth="9.1796875" defaultRowHeight="12.5" x14ac:dyDescent="0.25"/>
  <cols>
    <col min="1" max="1" width="3.7265625" style="93" customWidth="1"/>
    <col min="2" max="2" width="75.7265625" style="94" customWidth="1"/>
    <col min="3" max="4" width="13.7265625" style="94" customWidth="1"/>
    <col min="5" max="6" width="16.7265625" style="94" customWidth="1"/>
    <col min="7" max="12" width="14.7265625" style="94" customWidth="1"/>
    <col min="13" max="13" width="15.7265625" style="94" customWidth="1"/>
    <col min="14" max="14" width="2.7265625" style="94" customWidth="1"/>
    <col min="15" max="15" width="9.1796875" style="94"/>
    <col min="16" max="17" width="12.26953125" style="94" customWidth="1"/>
    <col min="18" max="18" width="14" style="94" customWidth="1"/>
    <col min="19" max="23" width="12.26953125" style="94" customWidth="1"/>
    <col min="24" max="24" width="19" style="94" customWidth="1"/>
    <col min="25" max="25" width="11.26953125" style="94" bestFit="1" customWidth="1"/>
    <col min="26" max="113" width="9.1796875" style="94"/>
    <col min="114" max="114" width="10.81640625" style="94" bestFit="1" customWidth="1"/>
    <col min="115" max="16384" width="9.1796875" style="94"/>
  </cols>
  <sheetData>
    <row r="1" spans="1:13" ht="20.25" customHeight="1" x14ac:dyDescent="0.35">
      <c r="B1" s="591" t="s">
        <v>205</v>
      </c>
      <c r="C1" s="591"/>
      <c r="D1" s="591"/>
      <c r="E1" s="591"/>
      <c r="F1" s="591"/>
      <c r="G1" s="591"/>
      <c r="H1" s="591"/>
      <c r="I1" s="591"/>
      <c r="J1" s="591"/>
      <c r="K1" s="591"/>
      <c r="L1" s="591"/>
      <c r="M1" s="591"/>
    </row>
    <row r="2" spans="1:13" ht="20.25" customHeight="1" x14ac:dyDescent="0.35">
      <c r="B2" s="591" t="s">
        <v>19</v>
      </c>
      <c r="C2" s="591"/>
      <c r="D2" s="591"/>
      <c r="E2" s="591"/>
      <c r="F2" s="591"/>
      <c r="G2" s="591"/>
      <c r="H2" s="591"/>
      <c r="I2" s="591"/>
      <c r="J2" s="591"/>
      <c r="K2" s="591"/>
      <c r="L2" s="591"/>
      <c r="M2" s="591"/>
    </row>
    <row r="3" spans="1:13" ht="20.25" customHeight="1" thickBot="1" x14ac:dyDescent="0.3">
      <c r="B3" s="592"/>
      <c r="C3" s="592"/>
      <c r="D3" s="592"/>
      <c r="E3" s="592"/>
      <c r="F3" s="592"/>
      <c r="G3" s="592"/>
      <c r="H3" s="592"/>
      <c r="I3" s="592"/>
      <c r="J3" s="592"/>
      <c r="K3" s="592"/>
      <c r="L3" s="592"/>
      <c r="M3" s="592"/>
    </row>
    <row r="4" spans="1:13" s="95" customFormat="1" ht="56" x14ac:dyDescent="0.3">
      <c r="A4" s="96"/>
      <c r="B4" s="402" t="s">
        <v>206</v>
      </c>
      <c r="C4" s="332" t="s">
        <v>207</v>
      </c>
      <c r="D4" s="332" t="s">
        <v>208</v>
      </c>
      <c r="E4" s="332" t="s">
        <v>209</v>
      </c>
      <c r="F4" s="458" t="s">
        <v>210</v>
      </c>
      <c r="G4" s="482" t="s">
        <v>5</v>
      </c>
      <c r="H4" s="482" t="s">
        <v>6</v>
      </c>
      <c r="I4" s="482" t="s">
        <v>7</v>
      </c>
      <c r="J4" s="482" t="s">
        <v>8</v>
      </c>
      <c r="K4" s="482" t="s">
        <v>9</v>
      </c>
      <c r="L4" s="482" t="s">
        <v>10</v>
      </c>
      <c r="M4" s="482" t="s">
        <v>211</v>
      </c>
    </row>
    <row r="5" spans="1:13" ht="14.25" customHeight="1" x14ac:dyDescent="0.25">
      <c r="B5" s="343" t="s">
        <v>212</v>
      </c>
      <c r="C5" s="344"/>
      <c r="D5" s="345"/>
      <c r="E5" s="346"/>
      <c r="F5" s="346"/>
      <c r="G5" s="342"/>
      <c r="H5" s="342"/>
      <c r="I5" s="342"/>
      <c r="J5" s="342"/>
      <c r="K5" s="342"/>
      <c r="L5" s="342"/>
      <c r="M5" s="347"/>
    </row>
    <row r="6" spans="1:13" ht="14.25" customHeight="1" x14ac:dyDescent="0.25">
      <c r="B6" s="348" t="s">
        <v>213</v>
      </c>
      <c r="C6" s="202"/>
      <c r="D6" s="193"/>
      <c r="E6" s="349"/>
      <c r="F6" s="355"/>
      <c r="G6" s="194"/>
      <c r="H6" s="194"/>
      <c r="I6" s="194"/>
      <c r="J6" s="194"/>
      <c r="K6" s="194"/>
      <c r="L6" s="194"/>
      <c r="M6" s="347"/>
    </row>
    <row r="7" spans="1:13" ht="14.25" customHeight="1" x14ac:dyDescent="0.25">
      <c r="B7" s="350" t="s">
        <v>214</v>
      </c>
      <c r="C7" s="201"/>
      <c r="D7" s="198"/>
      <c r="E7" s="351">
        <f t="shared" ref="E7:E9" si="0">C7*D7</f>
        <v>0</v>
      </c>
      <c r="F7" s="459"/>
      <c r="G7" s="208">
        <f t="shared" ref="G7:G9" si="1">$E7</f>
        <v>0</v>
      </c>
      <c r="H7" s="208"/>
      <c r="I7" s="208"/>
      <c r="J7" s="209"/>
      <c r="K7" s="209"/>
      <c r="L7" s="208"/>
      <c r="M7" s="463">
        <f>SUM(G7:L7)</f>
        <v>0</v>
      </c>
    </row>
    <row r="8" spans="1:13" ht="14.25" customHeight="1" x14ac:dyDescent="0.25">
      <c r="B8" s="350" t="s">
        <v>215</v>
      </c>
      <c r="C8" s="201"/>
      <c r="D8" s="198"/>
      <c r="E8" s="351">
        <f t="shared" si="0"/>
        <v>0</v>
      </c>
      <c r="F8" s="459"/>
      <c r="G8" s="208">
        <f t="shared" si="1"/>
        <v>0</v>
      </c>
      <c r="H8" s="208"/>
      <c r="I8" s="208"/>
      <c r="J8" s="209"/>
      <c r="K8" s="209"/>
      <c r="L8" s="208"/>
      <c r="M8" s="463">
        <f>SUM(G8:L8)</f>
        <v>0</v>
      </c>
    </row>
    <row r="9" spans="1:13" ht="14.25" customHeight="1" x14ac:dyDescent="0.25">
      <c r="B9" s="350" t="s">
        <v>216</v>
      </c>
      <c r="C9" s="201"/>
      <c r="D9" s="198"/>
      <c r="E9" s="351">
        <f t="shared" si="0"/>
        <v>0</v>
      </c>
      <c r="F9" s="459"/>
      <c r="G9" s="208">
        <f t="shared" si="1"/>
        <v>0</v>
      </c>
      <c r="H9" s="208"/>
      <c r="I9" s="208"/>
      <c r="J9" s="209"/>
      <c r="K9" s="209"/>
      <c r="L9" s="208"/>
      <c r="M9" s="463">
        <f>SUM(G9:L9)</f>
        <v>0</v>
      </c>
    </row>
    <row r="10" spans="1:13" ht="14.25" customHeight="1" x14ac:dyDescent="0.25">
      <c r="B10" s="360" t="s">
        <v>217</v>
      </c>
      <c r="C10" s="204">
        <f>SUM(C7:C9)</f>
        <v>0</v>
      </c>
      <c r="D10" s="200"/>
      <c r="E10" s="355">
        <f t="shared" ref="E10:L10" si="2">SUM(E7:E9)</f>
        <v>0</v>
      </c>
      <c r="F10" s="355"/>
      <c r="G10" s="207">
        <f t="shared" ref="G10" si="3">SUM(G7:G9)</f>
        <v>0</v>
      </c>
      <c r="H10" s="207">
        <f t="shared" si="2"/>
        <v>0</v>
      </c>
      <c r="I10" s="207">
        <f t="shared" si="2"/>
        <v>0</v>
      </c>
      <c r="J10" s="207">
        <f t="shared" si="2"/>
        <v>0</v>
      </c>
      <c r="K10" s="207">
        <f t="shared" si="2"/>
        <v>0</v>
      </c>
      <c r="L10" s="207">
        <f t="shared" si="2"/>
        <v>0</v>
      </c>
      <c r="M10" s="464">
        <f>SUM(G10:L10)</f>
        <v>0</v>
      </c>
    </row>
    <row r="11" spans="1:13" ht="14.25" customHeight="1" x14ac:dyDescent="0.25">
      <c r="B11" s="352"/>
      <c r="C11" s="202"/>
      <c r="D11" s="199"/>
      <c r="E11" s="349"/>
      <c r="F11" s="355"/>
      <c r="G11" s="206"/>
      <c r="H11" s="206"/>
      <c r="I11" s="206"/>
      <c r="J11" s="206"/>
      <c r="K11" s="206"/>
      <c r="L11" s="206"/>
      <c r="M11" s="464"/>
    </row>
    <row r="12" spans="1:13" ht="14.25" customHeight="1" x14ac:dyDescent="0.25">
      <c r="B12" s="348" t="s">
        <v>218</v>
      </c>
      <c r="C12" s="201"/>
      <c r="D12" s="191"/>
      <c r="E12" s="351"/>
      <c r="F12" s="459"/>
      <c r="G12" s="209"/>
      <c r="H12" s="209"/>
      <c r="I12" s="209"/>
      <c r="J12" s="209"/>
      <c r="K12" s="209"/>
      <c r="L12" s="209"/>
      <c r="M12" s="464"/>
    </row>
    <row r="13" spans="1:13" ht="14.25" customHeight="1" x14ac:dyDescent="0.25">
      <c r="B13" s="350" t="s">
        <v>214</v>
      </c>
      <c r="C13" s="201"/>
      <c r="D13" s="198"/>
      <c r="E13" s="351">
        <f t="shared" ref="E13:E15" si="4">C13*D13</f>
        <v>0</v>
      </c>
      <c r="F13" s="459"/>
      <c r="G13" s="208">
        <f t="shared" ref="G13:G15" si="5">$E13</f>
        <v>0</v>
      </c>
      <c r="H13" s="209"/>
      <c r="I13" s="209"/>
      <c r="J13" s="208"/>
      <c r="K13" s="209"/>
      <c r="L13" s="209"/>
      <c r="M13" s="463">
        <f>SUM(G13:L13)</f>
        <v>0</v>
      </c>
    </row>
    <row r="14" spans="1:13" ht="14.25" customHeight="1" x14ac:dyDescent="0.25">
      <c r="B14" s="350" t="s">
        <v>215</v>
      </c>
      <c r="C14" s="201"/>
      <c r="D14" s="198"/>
      <c r="E14" s="351">
        <f t="shared" si="4"/>
        <v>0</v>
      </c>
      <c r="F14" s="459"/>
      <c r="G14" s="208">
        <f t="shared" si="5"/>
        <v>0</v>
      </c>
      <c r="H14" s="209"/>
      <c r="I14" s="209"/>
      <c r="J14" s="208"/>
      <c r="K14" s="209"/>
      <c r="L14" s="209"/>
      <c r="M14" s="463">
        <f>SUM(G14:L14)</f>
        <v>0</v>
      </c>
    </row>
    <row r="15" spans="1:13" ht="14.25" customHeight="1" x14ac:dyDescent="0.25">
      <c r="B15" s="350" t="s">
        <v>216</v>
      </c>
      <c r="C15" s="201"/>
      <c r="D15" s="198"/>
      <c r="E15" s="351">
        <f t="shared" si="4"/>
        <v>0</v>
      </c>
      <c r="F15" s="459"/>
      <c r="G15" s="208">
        <f t="shared" si="5"/>
        <v>0</v>
      </c>
      <c r="H15" s="209"/>
      <c r="I15" s="209"/>
      <c r="J15" s="208"/>
      <c r="K15" s="209"/>
      <c r="L15" s="209"/>
      <c r="M15" s="463">
        <f>SUM(G15:L15)</f>
        <v>0</v>
      </c>
    </row>
    <row r="16" spans="1:13" ht="14.25" customHeight="1" x14ac:dyDescent="0.25">
      <c r="B16" s="360" t="s">
        <v>219</v>
      </c>
      <c r="C16" s="204">
        <f>SUM(C13:C15)</f>
        <v>0</v>
      </c>
      <c r="D16" s="200"/>
      <c r="E16" s="355">
        <f t="shared" ref="E16:L16" si="6">SUM(E13:E15)</f>
        <v>0</v>
      </c>
      <c r="F16" s="355"/>
      <c r="G16" s="207">
        <f t="shared" ref="G16" si="7">SUM(G13:G15)</f>
        <v>0</v>
      </c>
      <c r="H16" s="207">
        <f t="shared" si="6"/>
        <v>0</v>
      </c>
      <c r="I16" s="207">
        <f t="shared" si="6"/>
        <v>0</v>
      </c>
      <c r="J16" s="207">
        <f t="shared" si="6"/>
        <v>0</v>
      </c>
      <c r="K16" s="207">
        <f t="shared" si="6"/>
        <v>0</v>
      </c>
      <c r="L16" s="207">
        <f t="shared" si="6"/>
        <v>0</v>
      </c>
      <c r="M16" s="464">
        <f>SUM(G16:L16)</f>
        <v>0</v>
      </c>
    </row>
    <row r="17" spans="2:26" ht="14.25" customHeight="1" x14ac:dyDescent="0.25">
      <c r="B17" s="352"/>
      <c r="C17" s="202"/>
      <c r="D17" s="199"/>
      <c r="E17" s="349"/>
      <c r="F17" s="355"/>
      <c r="G17" s="206"/>
      <c r="H17" s="206"/>
      <c r="I17" s="206"/>
      <c r="J17" s="206"/>
      <c r="K17" s="206"/>
      <c r="L17" s="206"/>
      <c r="M17" s="464"/>
    </row>
    <row r="18" spans="2:26" ht="14.25" customHeight="1" x14ac:dyDescent="0.25">
      <c r="B18" s="348" t="s">
        <v>220</v>
      </c>
      <c r="C18" s="201"/>
      <c r="D18" s="191"/>
      <c r="E18" s="351"/>
      <c r="F18" s="459"/>
      <c r="G18" s="209"/>
      <c r="H18" s="209"/>
      <c r="I18" s="209"/>
      <c r="J18" s="209"/>
      <c r="K18" s="209"/>
      <c r="L18" s="209"/>
      <c r="M18" s="464"/>
    </row>
    <row r="19" spans="2:26" ht="14.25" customHeight="1" x14ac:dyDescent="0.25">
      <c r="B19" s="350" t="s">
        <v>214</v>
      </c>
      <c r="C19" s="201"/>
      <c r="D19" s="198"/>
      <c r="E19" s="351">
        <f t="shared" ref="E19:E21" si="8">C19*D19</f>
        <v>0</v>
      </c>
      <c r="F19" s="459"/>
      <c r="G19" s="208">
        <f t="shared" ref="G19:G21" si="9">$E19</f>
        <v>0</v>
      </c>
      <c r="H19" s="209"/>
      <c r="I19" s="209"/>
      <c r="J19" s="208"/>
      <c r="K19" s="209"/>
      <c r="L19" s="209"/>
      <c r="M19" s="463">
        <f>SUM(G19:L19)</f>
        <v>0</v>
      </c>
    </row>
    <row r="20" spans="2:26" ht="14.25" customHeight="1" x14ac:dyDescent="0.25">
      <c r="B20" s="350" t="s">
        <v>215</v>
      </c>
      <c r="C20" s="201"/>
      <c r="D20" s="198"/>
      <c r="E20" s="351">
        <f t="shared" si="8"/>
        <v>0</v>
      </c>
      <c r="F20" s="459"/>
      <c r="G20" s="208">
        <f t="shared" si="9"/>
        <v>0</v>
      </c>
      <c r="H20" s="209"/>
      <c r="I20" s="209"/>
      <c r="J20" s="208"/>
      <c r="K20" s="209"/>
      <c r="L20" s="209"/>
      <c r="M20" s="463">
        <f>SUM(G20:L20)</f>
        <v>0</v>
      </c>
    </row>
    <row r="21" spans="2:26" ht="14.25" customHeight="1" x14ac:dyDescent="0.25">
      <c r="B21" s="350" t="s">
        <v>216</v>
      </c>
      <c r="C21" s="201"/>
      <c r="D21" s="198"/>
      <c r="E21" s="351">
        <f t="shared" si="8"/>
        <v>0</v>
      </c>
      <c r="F21" s="459"/>
      <c r="G21" s="208">
        <f t="shared" si="9"/>
        <v>0</v>
      </c>
      <c r="H21" s="209"/>
      <c r="I21" s="209"/>
      <c r="J21" s="208"/>
      <c r="K21" s="209"/>
      <c r="L21" s="209"/>
      <c r="M21" s="463">
        <f>SUM(G21:L21)</f>
        <v>0</v>
      </c>
    </row>
    <row r="22" spans="2:26" ht="14.25" customHeight="1" x14ac:dyDescent="0.25">
      <c r="B22" s="360" t="s">
        <v>221</v>
      </c>
      <c r="C22" s="204">
        <f>SUM(C19:C21)</f>
        <v>0</v>
      </c>
      <c r="D22" s="200"/>
      <c r="E22" s="355">
        <f t="shared" ref="E22:L22" si="10">SUM(E19:E21)</f>
        <v>0</v>
      </c>
      <c r="F22" s="355"/>
      <c r="G22" s="207">
        <f t="shared" ref="G22" si="11">SUM(G19:G21)</f>
        <v>0</v>
      </c>
      <c r="H22" s="207">
        <f t="shared" si="10"/>
        <v>0</v>
      </c>
      <c r="I22" s="207">
        <f t="shared" si="10"/>
        <v>0</v>
      </c>
      <c r="J22" s="207">
        <f t="shared" si="10"/>
        <v>0</v>
      </c>
      <c r="K22" s="207">
        <f t="shared" si="10"/>
        <v>0</v>
      </c>
      <c r="L22" s="207">
        <f t="shared" si="10"/>
        <v>0</v>
      </c>
      <c r="M22" s="464">
        <f>SUM(G22:L22)</f>
        <v>0</v>
      </c>
    </row>
    <row r="23" spans="2:26" ht="14.25" customHeight="1" x14ac:dyDescent="0.25">
      <c r="B23" s="352"/>
      <c r="C23" s="202"/>
      <c r="D23" s="199"/>
      <c r="E23" s="349"/>
      <c r="F23" s="355"/>
      <c r="G23" s="206"/>
      <c r="H23" s="206"/>
      <c r="I23" s="206"/>
      <c r="J23" s="206"/>
      <c r="K23" s="206"/>
      <c r="L23" s="206"/>
      <c r="M23" s="464"/>
    </row>
    <row r="24" spans="2:26" ht="14.25" customHeight="1" x14ac:dyDescent="0.25">
      <c r="B24" s="348" t="s">
        <v>222</v>
      </c>
      <c r="C24" s="201"/>
      <c r="D24" s="191"/>
      <c r="E24" s="351"/>
      <c r="F24" s="459"/>
      <c r="G24" s="209"/>
      <c r="H24" s="209"/>
      <c r="I24" s="209"/>
      <c r="J24" s="209"/>
      <c r="K24" s="209"/>
      <c r="L24" s="209"/>
      <c r="M24" s="464"/>
    </row>
    <row r="25" spans="2:26" ht="14.25" customHeight="1" x14ac:dyDescent="0.25">
      <c r="B25" s="350" t="s">
        <v>214</v>
      </c>
      <c r="C25" s="201"/>
      <c r="D25" s="198"/>
      <c r="E25" s="351">
        <f t="shared" ref="E25:E27" si="12">C25*D25</f>
        <v>0</v>
      </c>
      <c r="F25" s="459"/>
      <c r="G25" s="208">
        <f t="shared" ref="G25:G27" si="13">$E25</f>
        <v>0</v>
      </c>
      <c r="H25" s="209"/>
      <c r="I25" s="209"/>
      <c r="J25" s="208"/>
      <c r="K25" s="209"/>
      <c r="L25" s="209"/>
      <c r="M25" s="463">
        <f>SUM(G25:L25)</f>
        <v>0</v>
      </c>
    </row>
    <row r="26" spans="2:26" ht="14.25" customHeight="1" x14ac:dyDescent="0.25">
      <c r="B26" s="350" t="s">
        <v>215</v>
      </c>
      <c r="C26" s="201"/>
      <c r="D26" s="198"/>
      <c r="E26" s="351">
        <f t="shared" si="12"/>
        <v>0</v>
      </c>
      <c r="F26" s="459"/>
      <c r="G26" s="208">
        <f t="shared" si="13"/>
        <v>0</v>
      </c>
      <c r="H26" s="209"/>
      <c r="I26" s="209"/>
      <c r="J26" s="208"/>
      <c r="K26" s="209"/>
      <c r="L26" s="209"/>
      <c r="M26" s="463">
        <f>SUM(G26:L26)</f>
        <v>0</v>
      </c>
    </row>
    <row r="27" spans="2:26" ht="14.25" customHeight="1" x14ac:dyDescent="0.25">
      <c r="B27" s="350" t="s">
        <v>216</v>
      </c>
      <c r="C27" s="201"/>
      <c r="D27" s="198"/>
      <c r="E27" s="351">
        <f t="shared" si="12"/>
        <v>0</v>
      </c>
      <c r="F27" s="459"/>
      <c r="G27" s="208">
        <f t="shared" si="13"/>
        <v>0</v>
      </c>
      <c r="H27" s="209"/>
      <c r="I27" s="209"/>
      <c r="J27" s="208"/>
      <c r="K27" s="209"/>
      <c r="L27" s="209"/>
      <c r="M27" s="463">
        <f>SUM(G27:L27)</f>
        <v>0</v>
      </c>
    </row>
    <row r="28" spans="2:26" ht="14.25" customHeight="1" x14ac:dyDescent="0.25">
      <c r="B28" s="360" t="s">
        <v>223</v>
      </c>
      <c r="C28" s="204">
        <f>SUM(C25:C27)</f>
        <v>0</v>
      </c>
      <c r="D28" s="200"/>
      <c r="E28" s="355">
        <f t="shared" ref="E28:L28" si="14">SUM(E25:E27)</f>
        <v>0</v>
      </c>
      <c r="F28" s="355"/>
      <c r="G28" s="207">
        <f t="shared" ref="G28" si="15">SUM(G25:G27)</f>
        <v>0</v>
      </c>
      <c r="H28" s="207">
        <f t="shared" si="14"/>
        <v>0</v>
      </c>
      <c r="I28" s="207">
        <f t="shared" si="14"/>
        <v>0</v>
      </c>
      <c r="J28" s="207">
        <f t="shared" si="14"/>
        <v>0</v>
      </c>
      <c r="K28" s="207">
        <f t="shared" si="14"/>
        <v>0</v>
      </c>
      <c r="L28" s="207">
        <f t="shared" si="14"/>
        <v>0</v>
      </c>
      <c r="M28" s="464">
        <f>SUM(G28:L28)</f>
        <v>0</v>
      </c>
    </row>
    <row r="29" spans="2:26" ht="14.25" customHeight="1" x14ac:dyDescent="0.25">
      <c r="B29" s="350"/>
      <c r="C29" s="201"/>
      <c r="D29" s="191"/>
      <c r="E29" s="351"/>
      <c r="F29" s="459"/>
      <c r="G29" s="209"/>
      <c r="H29" s="209"/>
      <c r="I29" s="209"/>
      <c r="J29" s="209"/>
      <c r="K29" s="209"/>
      <c r="L29" s="209"/>
      <c r="M29" s="464"/>
    </row>
    <row r="30" spans="2:26" ht="14.25" customHeight="1" x14ac:dyDescent="0.25">
      <c r="B30" s="348" t="s">
        <v>224</v>
      </c>
      <c r="C30" s="201"/>
      <c r="D30" s="191"/>
      <c r="E30" s="351"/>
      <c r="F30" s="459"/>
      <c r="G30" s="209"/>
      <c r="H30" s="209"/>
      <c r="I30" s="209"/>
      <c r="J30" s="209"/>
      <c r="K30" s="209"/>
      <c r="L30" s="209"/>
      <c r="M30" s="464"/>
    </row>
    <row r="31" spans="2:26" ht="14.25" customHeight="1" x14ac:dyDescent="0.25">
      <c r="B31" s="350" t="s">
        <v>214</v>
      </c>
      <c r="C31" s="201"/>
      <c r="D31" s="198"/>
      <c r="E31" s="351">
        <f t="shared" ref="E31:E33" si="16">C31*D31</f>
        <v>0</v>
      </c>
      <c r="F31" s="459"/>
      <c r="G31" s="208">
        <f t="shared" ref="G31:G33" si="17">$E31</f>
        <v>0</v>
      </c>
      <c r="H31" s="209"/>
      <c r="I31" s="209"/>
      <c r="J31" s="208"/>
      <c r="K31" s="209"/>
      <c r="L31" s="209"/>
      <c r="M31" s="463">
        <f>SUM(G31:L31)</f>
        <v>0</v>
      </c>
      <c r="N31" s="97"/>
      <c r="X31" s="98"/>
      <c r="Y31" s="98"/>
    </row>
    <row r="32" spans="2:26" ht="14.25" customHeight="1" x14ac:dyDescent="0.25">
      <c r="B32" s="350" t="s">
        <v>215</v>
      </c>
      <c r="C32" s="201"/>
      <c r="D32" s="198"/>
      <c r="E32" s="351">
        <f t="shared" si="16"/>
        <v>0</v>
      </c>
      <c r="F32" s="459"/>
      <c r="G32" s="208">
        <f t="shared" si="17"/>
        <v>0</v>
      </c>
      <c r="H32" s="209"/>
      <c r="I32" s="209"/>
      <c r="J32" s="208"/>
      <c r="K32" s="209"/>
      <c r="L32" s="209"/>
      <c r="M32" s="463">
        <f>SUM(G32:L32)</f>
        <v>0</v>
      </c>
      <c r="N32" s="97"/>
      <c r="X32" s="98"/>
      <c r="Y32" s="98"/>
      <c r="Z32" s="99"/>
    </row>
    <row r="33" spans="2:26" ht="14.25" customHeight="1" x14ac:dyDescent="0.25">
      <c r="B33" s="350" t="s">
        <v>216</v>
      </c>
      <c r="C33" s="201"/>
      <c r="D33" s="198"/>
      <c r="E33" s="351">
        <f t="shared" si="16"/>
        <v>0</v>
      </c>
      <c r="F33" s="459"/>
      <c r="G33" s="208">
        <f t="shared" si="17"/>
        <v>0</v>
      </c>
      <c r="H33" s="209"/>
      <c r="I33" s="209"/>
      <c r="J33" s="208"/>
      <c r="K33" s="209"/>
      <c r="L33" s="209"/>
      <c r="M33" s="463">
        <f>SUM(G33:L33)</f>
        <v>0</v>
      </c>
      <c r="N33" s="97"/>
      <c r="X33" s="98"/>
      <c r="Y33" s="98"/>
      <c r="Z33" s="99"/>
    </row>
    <row r="34" spans="2:26" ht="14.25" customHeight="1" x14ac:dyDescent="0.25">
      <c r="B34" s="360" t="s">
        <v>225</v>
      </c>
      <c r="C34" s="204">
        <f>SUM(C31:C33)</f>
        <v>0</v>
      </c>
      <c r="D34" s="200"/>
      <c r="E34" s="355">
        <f t="shared" ref="E34:L34" si="18">SUM(E31:E33)</f>
        <v>0</v>
      </c>
      <c r="F34" s="355"/>
      <c r="G34" s="207">
        <f t="shared" ref="G34" si="19">SUM(G31:G33)</f>
        <v>0</v>
      </c>
      <c r="H34" s="207">
        <f t="shared" si="18"/>
        <v>0</v>
      </c>
      <c r="I34" s="207">
        <f t="shared" si="18"/>
        <v>0</v>
      </c>
      <c r="J34" s="207">
        <f t="shared" si="18"/>
        <v>0</v>
      </c>
      <c r="K34" s="207">
        <f t="shared" si="18"/>
        <v>0</v>
      </c>
      <c r="L34" s="207">
        <f t="shared" si="18"/>
        <v>0</v>
      </c>
      <c r="M34" s="464">
        <f>SUM(G34:L34)</f>
        <v>0</v>
      </c>
      <c r="P34" s="95"/>
      <c r="Q34" s="95"/>
      <c r="R34" s="95"/>
      <c r="S34" s="95"/>
      <c r="T34" s="95"/>
      <c r="U34" s="95"/>
      <c r="V34" s="95"/>
      <c r="W34" s="95"/>
      <c r="X34" s="98"/>
      <c r="Y34" s="98"/>
    </row>
    <row r="35" spans="2:26" ht="14.25" customHeight="1" x14ac:dyDescent="0.25">
      <c r="B35" s="354" t="s">
        <v>226</v>
      </c>
      <c r="C35" s="203">
        <f>SUM(C10,C16,C22,C28,C34)</f>
        <v>0</v>
      </c>
      <c r="D35" s="200"/>
      <c r="E35" s="355">
        <f t="shared" ref="E35:M35" si="20">SUM(E10,E16,E22,E28,E34)</f>
        <v>0</v>
      </c>
      <c r="F35" s="355"/>
      <c r="G35" s="207">
        <f t="shared" si="20"/>
        <v>0</v>
      </c>
      <c r="H35" s="207">
        <f t="shared" si="20"/>
        <v>0</v>
      </c>
      <c r="I35" s="207">
        <f t="shared" si="20"/>
        <v>0</v>
      </c>
      <c r="J35" s="207">
        <f t="shared" si="20"/>
        <v>0</v>
      </c>
      <c r="K35" s="207">
        <f t="shared" si="20"/>
        <v>0</v>
      </c>
      <c r="L35" s="207">
        <f t="shared" si="20"/>
        <v>0</v>
      </c>
      <c r="M35" s="356">
        <f t="shared" si="20"/>
        <v>0</v>
      </c>
    </row>
    <row r="36" spans="2:26" ht="14.25" customHeight="1" x14ac:dyDescent="0.25">
      <c r="B36" s="357"/>
      <c r="C36" s="205"/>
      <c r="D36" s="192"/>
      <c r="E36" s="358"/>
      <c r="F36" s="358"/>
      <c r="G36" s="194"/>
      <c r="H36" s="194"/>
      <c r="I36" s="194"/>
      <c r="J36" s="194"/>
      <c r="K36" s="194"/>
      <c r="L36" s="194"/>
      <c r="M36" s="359"/>
    </row>
    <row r="37" spans="2:26" ht="14.25" customHeight="1" x14ac:dyDescent="0.25">
      <c r="B37" s="360" t="s">
        <v>227</v>
      </c>
      <c r="C37" s="204"/>
      <c r="D37" s="196"/>
      <c r="E37" s="355"/>
      <c r="F37" s="460"/>
      <c r="G37" s="197"/>
      <c r="H37" s="197"/>
      <c r="I37" s="197"/>
      <c r="J37" s="197"/>
      <c r="K37" s="197"/>
      <c r="L37" s="197"/>
      <c r="M37" s="361"/>
    </row>
    <row r="38" spans="2:26" ht="14.25" customHeight="1" x14ac:dyDescent="0.25">
      <c r="B38" s="486" t="s">
        <v>228</v>
      </c>
      <c r="C38" s="202"/>
      <c r="D38" s="193"/>
      <c r="E38" s="349"/>
      <c r="F38" s="457"/>
      <c r="G38" s="195"/>
      <c r="H38" s="195"/>
      <c r="I38" s="195"/>
      <c r="J38" s="195"/>
      <c r="K38" s="195"/>
      <c r="L38" s="195"/>
      <c r="M38" s="359"/>
    </row>
    <row r="39" spans="2:26" ht="14.25" customHeight="1" x14ac:dyDescent="0.25">
      <c r="B39" s="487" t="s">
        <v>229</v>
      </c>
      <c r="C39" s="201">
        <v>1</v>
      </c>
      <c r="D39" s="198">
        <v>75000</v>
      </c>
      <c r="E39" s="351">
        <f t="shared" ref="E39:E46" si="21">C39*D39</f>
        <v>75000</v>
      </c>
      <c r="F39" s="491">
        <v>0.03</v>
      </c>
      <c r="G39" s="462">
        <f t="shared" ref="G39:G46" si="22">$E39</f>
        <v>75000</v>
      </c>
      <c r="H39" s="462">
        <f>G39*(1+$F39)</f>
        <v>77250</v>
      </c>
      <c r="I39" s="462">
        <f t="shared" ref="I39:K39" si="23">H39*(1+$F39)</f>
        <v>79567.5</v>
      </c>
      <c r="J39" s="462">
        <f t="shared" si="23"/>
        <v>81954.525000000009</v>
      </c>
      <c r="K39" s="462">
        <f t="shared" si="23"/>
        <v>84413.16075000001</v>
      </c>
      <c r="L39" s="462">
        <f>K39*(1+$F39)</f>
        <v>86945.555572500016</v>
      </c>
      <c r="M39" s="463">
        <f>SUM(G39:L39)</f>
        <v>485130.74132250005</v>
      </c>
    </row>
    <row r="40" spans="2:26" ht="14.25" customHeight="1" x14ac:dyDescent="0.25">
      <c r="B40" s="488" t="s">
        <v>230</v>
      </c>
      <c r="C40" s="201">
        <v>1</v>
      </c>
      <c r="D40" s="198">
        <v>1044</v>
      </c>
      <c r="E40" s="351">
        <f t="shared" si="21"/>
        <v>1044</v>
      </c>
      <c r="F40" s="491">
        <v>0.03</v>
      </c>
      <c r="G40" s="462">
        <f t="shared" si="22"/>
        <v>1044</v>
      </c>
      <c r="H40" s="462">
        <f t="shared" ref="H40:H46" si="24">G40*(1+$F40)</f>
        <v>1075.32</v>
      </c>
      <c r="I40" s="462">
        <f t="shared" ref="I40:I46" si="25">H40*(1+$F40)</f>
        <v>1107.5796</v>
      </c>
      <c r="J40" s="462">
        <f t="shared" ref="J40:J46" si="26">I40*(1+$F40)</f>
        <v>1140.806988</v>
      </c>
      <c r="K40" s="462">
        <f t="shared" ref="K40:K46" si="27">J40*(1+$F40)</f>
        <v>1175.0311976400001</v>
      </c>
      <c r="L40" s="462">
        <f t="shared" ref="L40:L46" si="28">K40*(1+$F40)</f>
        <v>1210.2821335692001</v>
      </c>
      <c r="M40" s="463">
        <f t="shared" ref="M40:M46" si="29">SUM(G40:L40)</f>
        <v>6753.0199192092005</v>
      </c>
      <c r="O40" s="590"/>
      <c r="P40" s="590"/>
      <c r="Q40" s="590"/>
      <c r="R40" s="590"/>
    </row>
    <row r="41" spans="2:26" ht="14.25" customHeight="1" x14ac:dyDescent="0.25">
      <c r="B41" s="488" t="s">
        <v>231</v>
      </c>
      <c r="C41" s="201">
        <v>1</v>
      </c>
      <c r="D41" s="198">
        <v>5000</v>
      </c>
      <c r="E41" s="351">
        <f t="shared" si="21"/>
        <v>5000</v>
      </c>
      <c r="F41" s="491">
        <v>0.03</v>
      </c>
      <c r="G41" s="462">
        <f t="shared" si="22"/>
        <v>5000</v>
      </c>
      <c r="H41" s="462">
        <f t="shared" si="24"/>
        <v>5150</v>
      </c>
      <c r="I41" s="462">
        <f t="shared" si="25"/>
        <v>5304.5</v>
      </c>
      <c r="J41" s="462">
        <f t="shared" si="26"/>
        <v>5463.6350000000002</v>
      </c>
      <c r="K41" s="462">
        <f t="shared" si="27"/>
        <v>5627.5440500000004</v>
      </c>
      <c r="L41" s="462">
        <f t="shared" si="28"/>
        <v>5796.3703715000001</v>
      </c>
      <c r="M41" s="463">
        <f t="shared" si="29"/>
        <v>32342.049421500004</v>
      </c>
    </row>
    <row r="42" spans="2:26" ht="14.25" customHeight="1" x14ac:dyDescent="0.25">
      <c r="B42" s="488" t="s">
        <v>232</v>
      </c>
      <c r="C42" s="201">
        <v>1</v>
      </c>
      <c r="D42" s="198">
        <v>27000</v>
      </c>
      <c r="E42" s="351">
        <f t="shared" si="21"/>
        <v>27000</v>
      </c>
      <c r="F42" s="491">
        <v>0.03</v>
      </c>
      <c r="G42" s="462">
        <f t="shared" si="22"/>
        <v>27000</v>
      </c>
      <c r="H42" s="462">
        <f t="shared" si="24"/>
        <v>27810</v>
      </c>
      <c r="I42" s="462">
        <f t="shared" si="25"/>
        <v>28644.3</v>
      </c>
      <c r="J42" s="462">
        <f t="shared" si="26"/>
        <v>29503.629000000001</v>
      </c>
      <c r="K42" s="462">
        <f t="shared" si="27"/>
        <v>30388.737870000001</v>
      </c>
      <c r="L42" s="462">
        <f t="shared" si="28"/>
        <v>31300.400006100001</v>
      </c>
      <c r="M42" s="463">
        <f t="shared" si="29"/>
        <v>174647.06687610003</v>
      </c>
    </row>
    <row r="43" spans="2:26" ht="14.25" customHeight="1" x14ac:dyDescent="0.25">
      <c r="B43" s="488" t="s">
        <v>233</v>
      </c>
      <c r="C43" s="201">
        <v>1</v>
      </c>
      <c r="D43" s="198">
        <v>2901</v>
      </c>
      <c r="E43" s="351">
        <f t="shared" si="21"/>
        <v>2901</v>
      </c>
      <c r="F43" s="491">
        <v>0.03</v>
      </c>
      <c r="G43" s="462">
        <f t="shared" si="22"/>
        <v>2901</v>
      </c>
      <c r="H43" s="462">
        <f t="shared" si="24"/>
        <v>2988.03</v>
      </c>
      <c r="I43" s="462">
        <f t="shared" si="25"/>
        <v>3077.6709000000001</v>
      </c>
      <c r="J43" s="462">
        <f t="shared" si="26"/>
        <v>3170.0010270000002</v>
      </c>
      <c r="K43" s="462">
        <f t="shared" si="27"/>
        <v>3265.1010578100004</v>
      </c>
      <c r="L43" s="462">
        <f t="shared" si="28"/>
        <v>3363.0540895443005</v>
      </c>
      <c r="M43" s="463">
        <f t="shared" si="29"/>
        <v>18764.857074354302</v>
      </c>
    </row>
    <row r="44" spans="2:26" ht="14.25" customHeight="1" x14ac:dyDescent="0.25">
      <c r="B44" s="488" t="s">
        <v>234</v>
      </c>
      <c r="C44" s="201">
        <v>300</v>
      </c>
      <c r="D44" s="198">
        <v>31.51</v>
      </c>
      <c r="E44" s="351">
        <f t="shared" si="21"/>
        <v>9453</v>
      </c>
      <c r="F44" s="491">
        <v>0.03</v>
      </c>
      <c r="G44" s="462">
        <f t="shared" si="22"/>
        <v>9453</v>
      </c>
      <c r="H44" s="462">
        <f t="shared" si="24"/>
        <v>9736.59</v>
      </c>
      <c r="I44" s="462">
        <f t="shared" si="25"/>
        <v>10028.6877</v>
      </c>
      <c r="J44" s="462">
        <f t="shared" si="26"/>
        <v>10329.548331</v>
      </c>
      <c r="K44" s="462">
        <f t="shared" si="27"/>
        <v>10639.43478093</v>
      </c>
      <c r="L44" s="462">
        <f t="shared" si="28"/>
        <v>10958.6178243579</v>
      </c>
      <c r="M44" s="463">
        <f t="shared" si="29"/>
        <v>61145.878636287896</v>
      </c>
    </row>
    <row r="45" spans="2:26" ht="14.25" customHeight="1" x14ac:dyDescent="0.25">
      <c r="B45" s="488" t="s">
        <v>235</v>
      </c>
      <c r="C45" s="201">
        <v>25</v>
      </c>
      <c r="D45" s="198">
        <v>213.84</v>
      </c>
      <c r="E45" s="351">
        <f t="shared" si="21"/>
        <v>5346</v>
      </c>
      <c r="F45" s="491">
        <v>0.03</v>
      </c>
      <c r="G45" s="462">
        <f t="shared" si="22"/>
        <v>5346</v>
      </c>
      <c r="H45" s="462">
        <f t="shared" si="24"/>
        <v>5506.38</v>
      </c>
      <c r="I45" s="462">
        <f t="shared" si="25"/>
        <v>5671.5713999999998</v>
      </c>
      <c r="J45" s="462">
        <f t="shared" si="26"/>
        <v>5841.7185419999996</v>
      </c>
      <c r="K45" s="462">
        <f t="shared" si="27"/>
        <v>6016.9700982599998</v>
      </c>
      <c r="L45" s="462">
        <f t="shared" si="28"/>
        <v>6197.4792012077996</v>
      </c>
      <c r="M45" s="463">
        <f t="shared" si="29"/>
        <v>34580.119241467801</v>
      </c>
    </row>
    <row r="46" spans="2:26" ht="14.25" customHeight="1" x14ac:dyDescent="0.25">
      <c r="B46" s="488" t="s">
        <v>236</v>
      </c>
      <c r="C46" s="201">
        <v>25</v>
      </c>
      <c r="D46" s="198">
        <v>733.96</v>
      </c>
      <c r="E46" s="351">
        <f t="shared" si="21"/>
        <v>18349</v>
      </c>
      <c r="F46" s="491">
        <v>0.03</v>
      </c>
      <c r="G46" s="462">
        <f t="shared" si="22"/>
        <v>18349</v>
      </c>
      <c r="H46" s="462">
        <f t="shared" si="24"/>
        <v>18899.47</v>
      </c>
      <c r="I46" s="462">
        <f t="shared" si="25"/>
        <v>19466.454100000003</v>
      </c>
      <c r="J46" s="462">
        <f t="shared" si="26"/>
        <v>20050.447723000005</v>
      </c>
      <c r="K46" s="462">
        <f t="shared" si="27"/>
        <v>20651.961154690005</v>
      </c>
      <c r="L46" s="462">
        <f t="shared" si="28"/>
        <v>21271.519989330707</v>
      </c>
      <c r="M46" s="463">
        <f t="shared" si="29"/>
        <v>118688.85296702071</v>
      </c>
    </row>
    <row r="47" spans="2:26" ht="14.25" customHeight="1" x14ac:dyDescent="0.25">
      <c r="B47" s="360" t="s">
        <v>237</v>
      </c>
      <c r="C47" s="204">
        <f>SUM(C39:C46)</f>
        <v>355</v>
      </c>
      <c r="D47" s="200"/>
      <c r="E47" s="355">
        <f>SUM(E39:E46)</f>
        <v>144093</v>
      </c>
      <c r="F47" s="355"/>
      <c r="G47" s="207">
        <f t="shared" ref="G47:L47" si="30">SUM(G39:G46)</f>
        <v>144093</v>
      </c>
      <c r="H47" s="207">
        <f t="shared" si="30"/>
        <v>148415.79</v>
      </c>
      <c r="I47" s="207">
        <f t="shared" si="30"/>
        <v>152868.26369999998</v>
      </c>
      <c r="J47" s="207">
        <f t="shared" si="30"/>
        <v>157454.31161099998</v>
      </c>
      <c r="K47" s="207">
        <f t="shared" si="30"/>
        <v>162177.94095933001</v>
      </c>
      <c r="L47" s="207">
        <f t="shared" si="30"/>
        <v>167043.27918810991</v>
      </c>
      <c r="M47" s="466">
        <f>SUM(G47:L47)</f>
        <v>932052.58545843989</v>
      </c>
    </row>
    <row r="48" spans="2:26" ht="14.25" customHeight="1" x14ac:dyDescent="0.25">
      <c r="B48" s="352"/>
      <c r="C48" s="202"/>
      <c r="D48" s="199"/>
      <c r="E48" s="349"/>
      <c r="F48" s="349"/>
      <c r="G48" s="206"/>
      <c r="H48" s="206"/>
      <c r="I48" s="206"/>
      <c r="J48" s="206"/>
      <c r="K48" s="206"/>
      <c r="L48" s="206"/>
      <c r="M48" s="362"/>
    </row>
    <row r="49" spans="1:13" ht="14.25" customHeight="1" x14ac:dyDescent="0.25">
      <c r="B49" s="350"/>
      <c r="C49" s="201"/>
      <c r="D49" s="191"/>
      <c r="E49" s="351"/>
      <c r="F49" s="351"/>
      <c r="G49" s="209"/>
      <c r="H49" s="209"/>
      <c r="I49" s="209"/>
      <c r="J49" s="209"/>
      <c r="K49" s="209"/>
      <c r="L49" s="209"/>
      <c r="M49" s="353"/>
    </row>
    <row r="50" spans="1:13" ht="14.25" customHeight="1" x14ac:dyDescent="0.25">
      <c r="B50" s="348" t="s">
        <v>238</v>
      </c>
      <c r="C50" s="201"/>
      <c r="D50" s="191"/>
      <c r="E50" s="351"/>
      <c r="F50" s="351"/>
      <c r="G50" s="209"/>
      <c r="H50" s="209"/>
      <c r="I50" s="209"/>
      <c r="J50" s="209"/>
      <c r="K50" s="209"/>
      <c r="L50" s="209"/>
      <c r="M50" s="353"/>
    </row>
    <row r="51" spans="1:13" ht="14.25" customHeight="1" x14ac:dyDescent="0.25">
      <c r="B51" s="350" t="s">
        <v>239</v>
      </c>
      <c r="C51" s="201">
        <v>1</v>
      </c>
      <c r="D51" s="198"/>
      <c r="E51" s="351">
        <f t="shared" ref="E51:E53" si="31">C51*D51</f>
        <v>0</v>
      </c>
      <c r="F51" s="461">
        <v>0</v>
      </c>
      <c r="G51" s="462">
        <f t="shared" ref="G51:G53" si="32">$E51</f>
        <v>0</v>
      </c>
      <c r="H51" s="462">
        <f>G51*(1+$F51)</f>
        <v>0</v>
      </c>
      <c r="I51" s="462">
        <f t="shared" ref="I51:K51" si="33">H51*(1+$F51)</f>
        <v>0</v>
      </c>
      <c r="J51" s="462">
        <f t="shared" si="33"/>
        <v>0</v>
      </c>
      <c r="K51" s="462">
        <f t="shared" si="33"/>
        <v>0</v>
      </c>
      <c r="L51" s="462">
        <f>K51*(1+$F51)</f>
        <v>0</v>
      </c>
      <c r="M51" s="463">
        <f>SUM(G51:L51)</f>
        <v>0</v>
      </c>
    </row>
    <row r="52" spans="1:13" ht="14.25" customHeight="1" x14ac:dyDescent="0.25">
      <c r="B52" s="350" t="s">
        <v>215</v>
      </c>
      <c r="C52" s="201"/>
      <c r="D52" s="198"/>
      <c r="E52" s="351">
        <f t="shared" si="31"/>
        <v>0</v>
      </c>
      <c r="F52" s="461">
        <v>0</v>
      </c>
      <c r="G52" s="462">
        <f t="shared" si="32"/>
        <v>0</v>
      </c>
      <c r="H52" s="462">
        <f t="shared" ref="H52:L52" si="34">G52*(1+$F52)</f>
        <v>0</v>
      </c>
      <c r="I52" s="462">
        <f t="shared" si="34"/>
        <v>0</v>
      </c>
      <c r="J52" s="462">
        <f t="shared" si="34"/>
        <v>0</v>
      </c>
      <c r="K52" s="462">
        <f t="shared" si="34"/>
        <v>0</v>
      </c>
      <c r="L52" s="462">
        <f t="shared" si="34"/>
        <v>0</v>
      </c>
      <c r="M52" s="463">
        <f>SUM(G52:L52)</f>
        <v>0</v>
      </c>
    </row>
    <row r="53" spans="1:13" ht="14.25" customHeight="1" x14ac:dyDescent="0.25">
      <c r="B53" s="350" t="s">
        <v>216</v>
      </c>
      <c r="C53" s="201"/>
      <c r="D53" s="198"/>
      <c r="E53" s="351">
        <f t="shared" si="31"/>
        <v>0</v>
      </c>
      <c r="F53" s="461">
        <v>0</v>
      </c>
      <c r="G53" s="462">
        <f t="shared" si="32"/>
        <v>0</v>
      </c>
      <c r="H53" s="462">
        <f t="shared" ref="H53:L53" si="35">G53*(1+$F53)</f>
        <v>0</v>
      </c>
      <c r="I53" s="462">
        <f t="shared" si="35"/>
        <v>0</v>
      </c>
      <c r="J53" s="462">
        <f t="shared" si="35"/>
        <v>0</v>
      </c>
      <c r="K53" s="462">
        <f t="shared" si="35"/>
        <v>0</v>
      </c>
      <c r="L53" s="462">
        <f t="shared" si="35"/>
        <v>0</v>
      </c>
      <c r="M53" s="463">
        <f>SUM(G53:L53)</f>
        <v>0</v>
      </c>
    </row>
    <row r="54" spans="1:13" ht="14.25" customHeight="1" x14ac:dyDescent="0.25">
      <c r="B54" s="360" t="s">
        <v>240</v>
      </c>
      <c r="C54" s="204">
        <f>SUM(C51:C53)</f>
        <v>1</v>
      </c>
      <c r="D54" s="200"/>
      <c r="E54" s="355">
        <f t="shared" ref="E54:L54" si="36">SUM(E51:E53)</f>
        <v>0</v>
      </c>
      <c r="F54" s="465"/>
      <c r="G54" s="207">
        <f t="shared" si="36"/>
        <v>0</v>
      </c>
      <c r="H54" s="207">
        <f t="shared" si="36"/>
        <v>0</v>
      </c>
      <c r="I54" s="207">
        <f t="shared" si="36"/>
        <v>0</v>
      </c>
      <c r="J54" s="207">
        <f t="shared" si="36"/>
        <v>0</v>
      </c>
      <c r="K54" s="207">
        <f t="shared" si="36"/>
        <v>0</v>
      </c>
      <c r="L54" s="207">
        <f t="shared" si="36"/>
        <v>0</v>
      </c>
      <c r="M54" s="464">
        <f>SUM(G54:L54)</f>
        <v>0</v>
      </c>
    </row>
    <row r="55" spans="1:13" ht="14.25" customHeight="1" x14ac:dyDescent="0.25">
      <c r="B55" s="354" t="s">
        <v>241</v>
      </c>
      <c r="C55" s="203">
        <f>SUM(C47,C54)</f>
        <v>356</v>
      </c>
      <c r="D55" s="203"/>
      <c r="E55" s="489">
        <f t="shared" ref="E55" si="37">SUM(E47,E54)</f>
        <v>144093</v>
      </c>
      <c r="F55" s="203"/>
      <c r="G55" s="489">
        <f t="shared" ref="G55" si="38">SUM(G47,G54)</f>
        <v>144093</v>
      </c>
      <c r="H55" s="489">
        <f t="shared" ref="H55" si="39">SUM(H47,H54)</f>
        <v>148415.79</v>
      </c>
      <c r="I55" s="489">
        <f t="shared" ref="I55" si="40">SUM(I47,I54)</f>
        <v>152868.26369999998</v>
      </c>
      <c r="J55" s="489">
        <f t="shared" ref="J55" si="41">SUM(J47,J54)</f>
        <v>157454.31161099998</v>
      </c>
      <c r="K55" s="489">
        <f t="shared" ref="K55" si="42">SUM(K47,K54)</f>
        <v>162177.94095933001</v>
      </c>
      <c r="L55" s="489">
        <f t="shared" ref="L55:M55" si="43">SUM(L47,L54)</f>
        <v>167043.27918810991</v>
      </c>
      <c r="M55" s="356">
        <f t="shared" si="43"/>
        <v>932052.58545843989</v>
      </c>
    </row>
    <row r="56" spans="1:13" ht="14.25" customHeight="1" x14ac:dyDescent="0.25">
      <c r="B56" s="363"/>
      <c r="C56" s="364"/>
      <c r="D56" s="365"/>
      <c r="E56" s="366"/>
      <c r="F56" s="366"/>
      <c r="G56" s="367"/>
      <c r="H56" s="367"/>
      <c r="I56" s="367"/>
      <c r="J56" s="367"/>
      <c r="K56" s="367"/>
      <c r="L56" s="367"/>
      <c r="M56" s="368"/>
    </row>
    <row r="57" spans="1:13" ht="15" customHeight="1" thickBot="1" x14ac:dyDescent="0.3">
      <c r="B57" s="369" t="s">
        <v>242</v>
      </c>
      <c r="C57" s="370"/>
      <c r="D57" s="371"/>
      <c r="E57" s="372">
        <f>SUM(E35,E55)</f>
        <v>144093</v>
      </c>
      <c r="F57" s="372"/>
      <c r="G57" s="372">
        <f t="shared" ref="G57:M57" si="44">SUM(G35,G55)</f>
        <v>144093</v>
      </c>
      <c r="H57" s="372">
        <f t="shared" si="44"/>
        <v>148415.79</v>
      </c>
      <c r="I57" s="372">
        <f t="shared" si="44"/>
        <v>152868.26369999998</v>
      </c>
      <c r="J57" s="372">
        <f t="shared" si="44"/>
        <v>157454.31161099998</v>
      </c>
      <c r="K57" s="372">
        <f t="shared" si="44"/>
        <v>162177.94095933001</v>
      </c>
      <c r="L57" s="372">
        <f t="shared" si="44"/>
        <v>167043.27918810991</v>
      </c>
      <c r="M57" s="373">
        <f t="shared" si="44"/>
        <v>932052.58545843989</v>
      </c>
    </row>
    <row r="58" spans="1:13" x14ac:dyDescent="0.25">
      <c r="B58" s="93"/>
      <c r="C58" s="93"/>
      <c r="D58" s="93"/>
      <c r="E58" s="93"/>
      <c r="F58" s="93"/>
      <c r="G58" s="102"/>
      <c r="H58" s="102"/>
      <c r="I58" s="102"/>
      <c r="J58" s="102"/>
      <c r="K58" s="102"/>
      <c r="L58" s="102"/>
      <c r="M58" s="100"/>
    </row>
    <row r="59" spans="1:13" ht="37.5" x14ac:dyDescent="0.25">
      <c r="B59" s="93" t="s">
        <v>243</v>
      </c>
      <c r="C59" s="93"/>
      <c r="D59" s="93"/>
      <c r="E59" s="93"/>
      <c r="F59" s="93"/>
      <c r="G59" s="102"/>
      <c r="H59" s="102"/>
      <c r="I59" s="102"/>
      <c r="J59" s="102"/>
      <c r="K59" s="102"/>
      <c r="L59" s="102"/>
      <c r="M59" s="100"/>
    </row>
    <row r="60" spans="1:13" x14ac:dyDescent="0.25">
      <c r="B60" s="95"/>
      <c r="C60" s="95"/>
      <c r="D60" s="95"/>
      <c r="E60" s="95"/>
      <c r="F60" s="95"/>
      <c r="G60" s="102"/>
      <c r="H60" s="102"/>
      <c r="I60" s="102"/>
      <c r="J60" s="102"/>
      <c r="K60" s="102"/>
      <c r="L60" s="102"/>
      <c r="M60" s="100"/>
    </row>
    <row r="61" spans="1:13" x14ac:dyDescent="0.25">
      <c r="B61" s="550" t="s">
        <v>32</v>
      </c>
      <c r="C61" s="551"/>
      <c r="D61" s="551"/>
      <c r="E61" s="551"/>
      <c r="F61" s="551"/>
      <c r="G61" s="551"/>
      <c r="H61" s="551"/>
      <c r="I61" s="551"/>
      <c r="J61" s="551"/>
      <c r="K61" s="551"/>
      <c r="L61" s="551"/>
      <c r="M61" s="586"/>
    </row>
    <row r="62" spans="1:13" x14ac:dyDescent="0.25">
      <c r="A62" s="101">
        <v>1</v>
      </c>
      <c r="B62" s="519" t="s">
        <v>244</v>
      </c>
      <c r="C62" s="517"/>
      <c r="D62" s="517"/>
      <c r="E62" s="517"/>
      <c r="F62" s="517"/>
      <c r="G62" s="517"/>
      <c r="H62" s="517"/>
      <c r="I62" s="517"/>
      <c r="J62" s="517"/>
      <c r="K62" s="517"/>
      <c r="L62" s="517"/>
      <c r="M62" s="518"/>
    </row>
    <row r="63" spans="1:13" ht="29.5" customHeight="1" x14ac:dyDescent="0.25">
      <c r="A63" s="101">
        <v>2</v>
      </c>
      <c r="B63" s="587" t="s">
        <v>245</v>
      </c>
      <c r="C63" s="588"/>
      <c r="D63" s="588"/>
      <c r="E63" s="588"/>
      <c r="F63" s="588"/>
      <c r="G63" s="588"/>
      <c r="H63" s="588"/>
      <c r="I63" s="588"/>
      <c r="J63" s="588"/>
      <c r="K63" s="588"/>
      <c r="L63" s="588"/>
      <c r="M63" s="589"/>
    </row>
    <row r="64" spans="1:13" x14ac:dyDescent="0.25">
      <c r="A64" s="101">
        <v>3</v>
      </c>
      <c r="B64" s="548" t="s">
        <v>246</v>
      </c>
      <c r="C64" s="549"/>
      <c r="D64" s="549"/>
      <c r="E64" s="549"/>
      <c r="F64" s="549"/>
      <c r="G64" s="549"/>
      <c r="H64" s="549"/>
      <c r="I64" s="549"/>
      <c r="J64" s="549"/>
      <c r="K64" s="549"/>
      <c r="L64" s="549"/>
      <c r="M64" s="585"/>
    </row>
    <row r="65" spans="1:13" ht="21.5" customHeight="1" x14ac:dyDescent="0.25">
      <c r="A65" s="101">
        <v>4</v>
      </c>
      <c r="B65" s="587" t="s">
        <v>467</v>
      </c>
      <c r="C65" s="588"/>
      <c r="D65" s="588"/>
      <c r="E65" s="588"/>
      <c r="F65" s="588"/>
      <c r="G65" s="588"/>
      <c r="H65" s="588"/>
      <c r="I65" s="588"/>
      <c r="J65" s="588"/>
      <c r="K65" s="588"/>
      <c r="L65" s="588"/>
      <c r="M65" s="589"/>
    </row>
    <row r="66" spans="1:13" ht="33" customHeight="1" x14ac:dyDescent="0.25">
      <c r="A66" s="101">
        <v>5</v>
      </c>
      <c r="B66" s="587" t="s">
        <v>247</v>
      </c>
      <c r="C66" s="588"/>
      <c r="D66" s="588"/>
      <c r="E66" s="588"/>
      <c r="F66" s="588"/>
      <c r="G66" s="588"/>
      <c r="H66" s="588"/>
      <c r="I66" s="588"/>
      <c r="J66" s="588"/>
      <c r="K66" s="588"/>
      <c r="L66" s="588"/>
      <c r="M66" s="589"/>
    </row>
    <row r="67" spans="1:13" x14ac:dyDescent="0.25">
      <c r="A67" s="101">
        <v>6</v>
      </c>
      <c r="B67" s="548" t="s">
        <v>248</v>
      </c>
      <c r="C67" s="549"/>
      <c r="D67" s="549"/>
      <c r="E67" s="549"/>
      <c r="F67" s="549"/>
      <c r="G67" s="549"/>
      <c r="H67" s="549"/>
      <c r="I67" s="549"/>
      <c r="J67" s="549"/>
      <c r="K67" s="549"/>
      <c r="L67" s="549"/>
      <c r="M67" s="585"/>
    </row>
    <row r="68" spans="1:13" x14ac:dyDescent="0.25">
      <c r="A68" s="101">
        <v>7</v>
      </c>
      <c r="B68" s="548" t="s">
        <v>249</v>
      </c>
      <c r="C68" s="549"/>
      <c r="D68" s="549"/>
      <c r="E68" s="549"/>
      <c r="F68" s="549"/>
      <c r="G68" s="549"/>
      <c r="H68" s="549"/>
      <c r="I68" s="549"/>
      <c r="J68" s="549"/>
      <c r="K68" s="549"/>
      <c r="L68" s="549"/>
      <c r="M68" s="585"/>
    </row>
    <row r="69" spans="1:13" x14ac:dyDescent="0.25">
      <c r="A69" s="101">
        <v>8</v>
      </c>
      <c r="B69" s="548" t="s">
        <v>250</v>
      </c>
      <c r="C69" s="549"/>
      <c r="D69" s="549"/>
      <c r="E69" s="549"/>
      <c r="F69" s="549"/>
      <c r="G69" s="549"/>
      <c r="H69" s="549"/>
      <c r="I69" s="549"/>
      <c r="J69" s="549"/>
      <c r="K69" s="549"/>
      <c r="L69" s="549"/>
      <c r="M69" s="585"/>
    </row>
    <row r="70" spans="1:13" x14ac:dyDescent="0.25">
      <c r="A70" s="101">
        <v>9</v>
      </c>
      <c r="B70" s="548" t="s">
        <v>251</v>
      </c>
      <c r="C70" s="549"/>
      <c r="D70" s="549"/>
      <c r="E70" s="549"/>
      <c r="F70" s="549"/>
      <c r="G70" s="549"/>
      <c r="H70" s="549"/>
      <c r="I70" s="549"/>
      <c r="J70" s="549"/>
      <c r="K70" s="549"/>
      <c r="L70" s="549"/>
      <c r="M70" s="585"/>
    </row>
    <row r="71" spans="1:13" x14ac:dyDescent="0.25">
      <c r="A71" s="101">
        <v>10</v>
      </c>
      <c r="B71" s="548" t="s">
        <v>252</v>
      </c>
      <c r="C71" s="549"/>
      <c r="D71" s="549"/>
      <c r="E71" s="549"/>
      <c r="F71" s="549"/>
      <c r="G71" s="549"/>
      <c r="H71" s="549"/>
      <c r="I71" s="549"/>
      <c r="J71" s="549"/>
      <c r="K71" s="549"/>
      <c r="L71" s="549"/>
      <c r="M71" s="585"/>
    </row>
    <row r="72" spans="1:13" x14ac:dyDescent="0.25">
      <c r="A72" s="101">
        <v>11</v>
      </c>
      <c r="B72" s="548" t="s">
        <v>253</v>
      </c>
      <c r="C72" s="549"/>
      <c r="D72" s="549"/>
      <c r="E72" s="549"/>
      <c r="F72" s="549"/>
      <c r="G72" s="549"/>
      <c r="H72" s="549"/>
      <c r="I72" s="549"/>
      <c r="J72" s="549"/>
      <c r="K72" s="549"/>
      <c r="L72" s="549"/>
      <c r="M72" s="585"/>
    </row>
    <row r="73" spans="1:13" x14ac:dyDescent="0.25">
      <c r="A73" s="101">
        <v>12</v>
      </c>
      <c r="B73" s="548" t="s">
        <v>254</v>
      </c>
      <c r="C73" s="549"/>
      <c r="D73" s="549"/>
      <c r="E73" s="549"/>
      <c r="F73" s="549"/>
      <c r="G73" s="549"/>
      <c r="H73" s="549"/>
      <c r="I73" s="549"/>
      <c r="J73" s="549"/>
      <c r="K73" s="549"/>
      <c r="L73" s="549"/>
      <c r="M73" s="585"/>
    </row>
    <row r="74" spans="1:13" x14ac:dyDescent="0.25">
      <c r="A74" s="101">
        <v>13</v>
      </c>
      <c r="B74" s="548" t="s">
        <v>255</v>
      </c>
      <c r="C74" s="549"/>
      <c r="D74" s="549"/>
      <c r="E74" s="549"/>
      <c r="F74" s="549"/>
      <c r="G74" s="549"/>
      <c r="H74" s="549"/>
      <c r="I74" s="549"/>
      <c r="J74" s="549"/>
      <c r="K74" s="549"/>
      <c r="L74" s="549"/>
      <c r="M74" s="585"/>
    </row>
    <row r="75" spans="1:13" x14ac:dyDescent="0.25">
      <c r="A75" s="101">
        <v>14</v>
      </c>
      <c r="B75" s="548" t="s">
        <v>256</v>
      </c>
      <c r="C75" s="549"/>
      <c r="D75" s="549"/>
      <c r="E75" s="549"/>
      <c r="F75" s="549"/>
      <c r="G75" s="549"/>
      <c r="H75" s="549"/>
      <c r="I75" s="549"/>
      <c r="J75" s="549"/>
      <c r="K75" s="549"/>
      <c r="L75" s="549"/>
      <c r="M75" s="585"/>
    </row>
    <row r="76" spans="1:13" x14ac:dyDescent="0.25">
      <c r="A76" s="101">
        <v>15</v>
      </c>
      <c r="B76" s="548" t="s">
        <v>257</v>
      </c>
      <c r="C76" s="549"/>
      <c r="D76" s="549"/>
      <c r="E76" s="549"/>
      <c r="F76" s="549"/>
      <c r="G76" s="549"/>
      <c r="H76" s="549"/>
      <c r="I76" s="549"/>
      <c r="J76" s="549"/>
      <c r="K76" s="549"/>
      <c r="L76" s="549"/>
      <c r="M76" s="585"/>
    </row>
    <row r="77" spans="1:13" x14ac:dyDescent="0.25">
      <c r="A77" s="101">
        <v>16</v>
      </c>
      <c r="B77" s="548" t="s">
        <v>258</v>
      </c>
      <c r="C77" s="549"/>
      <c r="D77" s="549"/>
      <c r="E77" s="549"/>
      <c r="F77" s="549"/>
      <c r="G77" s="549"/>
      <c r="H77" s="549"/>
      <c r="I77" s="549"/>
      <c r="J77" s="549"/>
      <c r="K77" s="549"/>
      <c r="L77" s="549"/>
      <c r="M77" s="585"/>
    </row>
    <row r="78" spans="1:13" x14ac:dyDescent="0.25">
      <c r="A78" s="101">
        <v>17</v>
      </c>
      <c r="B78" s="548" t="s">
        <v>259</v>
      </c>
      <c r="C78" s="549"/>
      <c r="D78" s="549"/>
      <c r="E78" s="549"/>
      <c r="F78" s="549"/>
      <c r="G78" s="549"/>
      <c r="H78" s="549"/>
      <c r="I78" s="549"/>
      <c r="J78" s="549"/>
      <c r="K78" s="549"/>
      <c r="L78" s="549"/>
      <c r="M78" s="585"/>
    </row>
    <row r="79" spans="1:13" x14ac:dyDescent="0.25">
      <c r="A79" s="101">
        <v>18</v>
      </c>
      <c r="B79" s="548" t="s">
        <v>260</v>
      </c>
      <c r="C79" s="549"/>
      <c r="D79" s="549"/>
      <c r="E79" s="549"/>
      <c r="F79" s="549"/>
      <c r="G79" s="549"/>
      <c r="H79" s="549"/>
      <c r="I79" s="549"/>
      <c r="J79" s="549"/>
      <c r="K79" s="549"/>
      <c r="L79" s="549"/>
      <c r="M79" s="585"/>
    </row>
    <row r="80" spans="1:13" x14ac:dyDescent="0.25">
      <c r="A80" s="101">
        <v>19</v>
      </c>
      <c r="B80" s="548" t="s">
        <v>261</v>
      </c>
      <c r="C80" s="549"/>
      <c r="D80" s="549"/>
      <c r="E80" s="549"/>
      <c r="F80" s="549"/>
      <c r="G80" s="549"/>
      <c r="H80" s="549"/>
      <c r="I80" s="549"/>
      <c r="J80" s="549"/>
      <c r="K80" s="549"/>
      <c r="L80" s="549"/>
      <c r="M80" s="585"/>
    </row>
    <row r="81" spans="2:13" x14ac:dyDescent="0.25">
      <c r="B81" s="96"/>
      <c r="C81" s="96"/>
      <c r="D81" s="96"/>
      <c r="E81" s="96"/>
      <c r="F81" s="96"/>
      <c r="G81" s="103"/>
      <c r="H81" s="103"/>
      <c r="I81" s="103"/>
      <c r="J81" s="103"/>
      <c r="K81" s="103"/>
      <c r="L81" s="103"/>
      <c r="M81" s="100"/>
    </row>
    <row r="82" spans="2:13" x14ac:dyDescent="0.25">
      <c r="B82" s="96"/>
      <c r="C82" s="96"/>
      <c r="D82" s="96"/>
      <c r="E82" s="96"/>
      <c r="F82" s="96"/>
      <c r="G82" s="103"/>
      <c r="H82" s="103"/>
      <c r="I82" s="103"/>
      <c r="J82" s="103"/>
      <c r="K82" s="103"/>
      <c r="L82" s="103"/>
      <c r="M82" s="100"/>
    </row>
    <row r="83" spans="2:13" x14ac:dyDescent="0.25">
      <c r="G83" s="104"/>
      <c r="H83" s="104"/>
      <c r="I83" s="104"/>
      <c r="J83" s="104"/>
      <c r="K83" s="104"/>
      <c r="L83" s="104"/>
      <c r="M83" s="104"/>
    </row>
    <row r="84" spans="2:13" x14ac:dyDescent="0.25">
      <c r="G84" s="104"/>
      <c r="H84" s="104"/>
      <c r="I84" s="104"/>
      <c r="J84" s="104"/>
      <c r="K84" s="104"/>
      <c r="L84" s="104"/>
      <c r="M84" s="104"/>
    </row>
    <row r="85" spans="2:13" x14ac:dyDescent="0.25">
      <c r="B85" s="95"/>
      <c r="C85" s="95"/>
      <c r="D85" s="95"/>
      <c r="E85" s="95"/>
      <c r="F85" s="95"/>
      <c r="G85" s="100"/>
      <c r="H85" s="100"/>
      <c r="I85" s="100"/>
      <c r="J85" s="100"/>
      <c r="K85" s="100"/>
      <c r="L85" s="100"/>
      <c r="M85" s="100"/>
    </row>
  </sheetData>
  <mergeCells count="23">
    <mergeCell ref="B77:M77"/>
    <mergeCell ref="B78:M78"/>
    <mergeCell ref="B79:M79"/>
    <mergeCell ref="O40:R40"/>
    <mergeCell ref="B1:M1"/>
    <mergeCell ref="B2:M2"/>
    <mergeCell ref="B3:M3"/>
    <mergeCell ref="B80:M80"/>
    <mergeCell ref="B61:M61"/>
    <mergeCell ref="B64:M64"/>
    <mergeCell ref="B67:M67"/>
    <mergeCell ref="B68:M68"/>
    <mergeCell ref="B69:M69"/>
    <mergeCell ref="B70:M70"/>
    <mergeCell ref="B71:M71"/>
    <mergeCell ref="B72:M72"/>
    <mergeCell ref="B73:M73"/>
    <mergeCell ref="B74:M74"/>
    <mergeCell ref="B75:M75"/>
    <mergeCell ref="B76:M76"/>
    <mergeCell ref="B63:M63"/>
    <mergeCell ref="B65:M65"/>
    <mergeCell ref="B66:M66"/>
  </mergeCells>
  <printOptions horizontalCentered="1"/>
  <pageMargins left="0.2" right="0.23" top="0.52" bottom="0.35" header="0.46" footer="0.25"/>
  <pageSetup scale="90" fitToHeight="2" orientation="landscape" useFirstPageNumber="1" r:id="rId1"/>
  <headerFooter alignWithMargins="0">
    <oddFooter xml:space="preserve">&amp;L&amp;"Arial,Bold"&amp;A
&amp;R&amp;"Arial,Bold"Page 4 of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DB02-373C-4196-8D6F-7E2361C6CB75}">
  <sheetPr>
    <tabColor theme="2"/>
  </sheetPr>
  <dimension ref="A1:ID156"/>
  <sheetViews>
    <sheetView zoomScale="95" zoomScaleNormal="95" zoomScaleSheetLayoutView="178" workbookViewId="0">
      <pane xSplit="2" ySplit="5" topLeftCell="C6" activePane="bottomRight" state="frozen"/>
      <selection pane="topRight" activeCell="E4" sqref="E4:E7"/>
      <selection pane="bottomLeft" activeCell="E4" sqref="E4:E7"/>
      <selection pane="bottomRight" activeCell="A5" sqref="A5"/>
    </sheetView>
  </sheetViews>
  <sheetFormatPr defaultColWidth="9.1796875" defaultRowHeight="12.5" x14ac:dyDescent="0.25"/>
  <cols>
    <col min="1" max="1" width="6.7265625" style="45" customWidth="1"/>
    <col min="2" max="2" width="45.7265625" style="32" customWidth="1"/>
    <col min="3" max="4" width="13.26953125" style="69" customWidth="1"/>
    <col min="5" max="5" width="14.81640625" style="69" customWidth="1"/>
    <col min="6" max="6" width="13.26953125" style="296" customWidth="1"/>
    <col min="7" max="7" width="15.7265625" style="69" customWidth="1"/>
    <col min="8" max="14" width="15.7265625" style="32" customWidth="1"/>
    <col min="15" max="15" width="16.7265625" style="32" customWidth="1"/>
    <col min="16" max="16" width="13.26953125" style="32" bestFit="1" customWidth="1"/>
    <col min="17" max="17" width="11" style="32" bestFit="1" customWidth="1"/>
    <col min="18" max="20" width="14.7265625" style="32" bestFit="1" customWidth="1"/>
    <col min="21" max="21" width="12" style="32" bestFit="1" customWidth="1"/>
    <col min="22" max="16384" width="9.1796875" style="32"/>
  </cols>
  <sheetData>
    <row r="1" spans="1:19" s="26" customFormat="1" ht="20.25" customHeight="1" x14ac:dyDescent="0.35">
      <c r="A1" s="547" t="s">
        <v>262</v>
      </c>
      <c r="B1" s="547"/>
      <c r="C1" s="547"/>
      <c r="D1" s="547"/>
      <c r="E1" s="547"/>
      <c r="F1" s="547"/>
      <c r="G1" s="547"/>
      <c r="H1" s="547"/>
      <c r="I1" s="547"/>
      <c r="J1" s="547"/>
      <c r="K1" s="547"/>
      <c r="L1" s="547"/>
      <c r="M1" s="547"/>
      <c r="N1" s="547"/>
      <c r="O1" s="547"/>
      <c r="P1" s="505"/>
    </row>
    <row r="2" spans="1:19" s="26" customFormat="1" ht="24" customHeight="1" x14ac:dyDescent="0.35">
      <c r="A2" s="547" t="s">
        <v>263</v>
      </c>
      <c r="B2" s="547"/>
      <c r="C2" s="547"/>
      <c r="D2" s="547"/>
      <c r="E2" s="547"/>
      <c r="F2" s="547"/>
      <c r="G2" s="547"/>
      <c r="H2" s="547"/>
      <c r="I2" s="547"/>
      <c r="J2" s="547"/>
      <c r="K2" s="547"/>
      <c r="L2" s="547"/>
      <c r="M2" s="547"/>
      <c r="N2" s="547"/>
      <c r="O2" s="547"/>
      <c r="P2" s="505"/>
    </row>
    <row r="3" spans="1:19" s="26" customFormat="1" ht="24" customHeight="1" x14ac:dyDescent="0.35">
      <c r="A3" s="547" t="s">
        <v>264</v>
      </c>
      <c r="B3" s="547"/>
      <c r="C3" s="547"/>
      <c r="D3" s="547"/>
      <c r="E3" s="547"/>
      <c r="F3" s="547"/>
      <c r="G3" s="547"/>
      <c r="H3" s="547"/>
      <c r="I3" s="547"/>
      <c r="J3" s="547"/>
      <c r="K3" s="547"/>
      <c r="L3" s="547"/>
      <c r="M3" s="547"/>
      <c r="N3" s="547"/>
      <c r="O3" s="547"/>
      <c r="P3" s="505"/>
    </row>
    <row r="4" spans="1:19" s="26" customFormat="1" ht="20.25" customHeight="1" thickBot="1" x14ac:dyDescent="0.4">
      <c r="A4" s="547" t="s">
        <v>265</v>
      </c>
      <c r="B4" s="593"/>
      <c r="C4" s="593"/>
      <c r="D4" s="593"/>
      <c r="E4" s="593"/>
      <c r="F4" s="593"/>
      <c r="G4" s="593"/>
      <c r="H4" s="593"/>
      <c r="I4" s="593"/>
      <c r="J4" s="593"/>
      <c r="K4" s="593"/>
      <c r="L4" s="593"/>
      <c r="M4" s="593"/>
      <c r="N4" s="593"/>
      <c r="O4" s="593"/>
    </row>
    <row r="5" spans="1:19" s="28" customFormat="1" ht="48" customHeight="1" thickBot="1" x14ac:dyDescent="0.35">
      <c r="A5" s="88" t="s">
        <v>47</v>
      </c>
      <c r="B5" s="88" t="s">
        <v>266</v>
      </c>
      <c r="C5" s="90" t="s">
        <v>267</v>
      </c>
      <c r="D5" s="90" t="s">
        <v>204</v>
      </c>
      <c r="E5" s="90" t="s">
        <v>268</v>
      </c>
      <c r="F5" s="287" t="s">
        <v>269</v>
      </c>
      <c r="G5" s="90" t="s">
        <v>270</v>
      </c>
      <c r="H5" s="90" t="s">
        <v>53</v>
      </c>
      <c r="I5" s="90" t="s">
        <v>271</v>
      </c>
      <c r="J5" s="86" t="s">
        <v>272</v>
      </c>
      <c r="K5" s="86" t="s">
        <v>273</v>
      </c>
      <c r="L5" s="86" t="s">
        <v>274</v>
      </c>
      <c r="M5" s="86" t="s">
        <v>275</v>
      </c>
      <c r="N5" s="86" t="s">
        <v>276</v>
      </c>
      <c r="O5" s="90" t="s">
        <v>277</v>
      </c>
    </row>
    <row r="6" spans="1:19" x14ac:dyDescent="0.25">
      <c r="A6" s="278">
        <v>1</v>
      </c>
      <c r="B6" s="279" t="s">
        <v>278</v>
      </c>
      <c r="C6" s="258"/>
      <c r="D6" s="259"/>
      <c r="E6" s="259"/>
      <c r="F6" s="288"/>
      <c r="G6" s="259"/>
      <c r="H6" s="31"/>
      <c r="I6" s="31"/>
      <c r="J6" s="31"/>
      <c r="K6" s="31"/>
      <c r="L6" s="31"/>
      <c r="M6" s="31"/>
      <c r="N6" s="31"/>
      <c r="O6" s="31"/>
      <c r="P6" s="33"/>
      <c r="Q6" s="34"/>
      <c r="R6" s="35"/>
      <c r="S6" s="36"/>
    </row>
    <row r="7" spans="1:19" x14ac:dyDescent="0.25">
      <c r="A7" s="280">
        <v>1.1000000000000001</v>
      </c>
      <c r="B7" s="281" t="s">
        <v>122</v>
      </c>
      <c r="C7" s="258">
        <f>F7/12</f>
        <v>295</v>
      </c>
      <c r="D7" s="260">
        <f>G7/F7</f>
        <v>121.62711864406779</v>
      </c>
      <c r="E7" s="259">
        <f>G7/12</f>
        <v>35880</v>
      </c>
      <c r="F7" s="288">
        <f>'6. Staff Loading'!M14/65*12</f>
        <v>3540</v>
      </c>
      <c r="G7" s="259">
        <f>'6. Staff Loading'!N14/65*12</f>
        <v>430560</v>
      </c>
      <c r="H7" s="31">
        <f>$G7*2/12</f>
        <v>71760</v>
      </c>
      <c r="I7" s="31">
        <f t="shared" ref="I7:M9" si="0">$G7</f>
        <v>430560</v>
      </c>
      <c r="J7" s="31">
        <f t="shared" si="0"/>
        <v>430560</v>
      </c>
      <c r="K7" s="31">
        <f t="shared" si="0"/>
        <v>430560</v>
      </c>
      <c r="L7" s="31">
        <f t="shared" si="0"/>
        <v>430560</v>
      </c>
      <c r="M7" s="31">
        <f t="shared" si="0"/>
        <v>430560</v>
      </c>
      <c r="N7" s="31">
        <f>$G7*3/12</f>
        <v>107640</v>
      </c>
      <c r="O7" s="31">
        <f>SUM(H7:N7)</f>
        <v>2332200</v>
      </c>
      <c r="P7" s="33"/>
      <c r="Q7" s="34"/>
      <c r="R7" s="35"/>
      <c r="S7" s="36"/>
    </row>
    <row r="8" spans="1:19" x14ac:dyDescent="0.25">
      <c r="A8" s="280">
        <v>1.2</v>
      </c>
      <c r="B8" s="281" t="s">
        <v>128</v>
      </c>
      <c r="C8" s="258">
        <f t="shared" ref="C8:C9" si="1">F8/12</f>
        <v>60</v>
      </c>
      <c r="D8" s="260">
        <f t="shared" ref="D8:D10" si="2">G8/F8</f>
        <v>70</v>
      </c>
      <c r="E8" s="259">
        <f t="shared" ref="E8:E9" si="3">G8/12</f>
        <v>4200</v>
      </c>
      <c r="F8" s="288">
        <f>'6. Staff Loading'!M20/65*12</f>
        <v>720</v>
      </c>
      <c r="G8" s="259">
        <f>'6. Staff Loading'!N20/65*12</f>
        <v>50400</v>
      </c>
      <c r="H8" s="31">
        <f t="shared" ref="H8:H9" si="4">$G8*2/12</f>
        <v>8400</v>
      </c>
      <c r="I8" s="31">
        <f t="shared" ref="I8:L9" si="5">$G8</f>
        <v>50400</v>
      </c>
      <c r="J8" s="31">
        <f t="shared" si="5"/>
        <v>50400</v>
      </c>
      <c r="K8" s="31">
        <f t="shared" si="5"/>
        <v>50400</v>
      </c>
      <c r="L8" s="31">
        <f t="shared" si="5"/>
        <v>50400</v>
      </c>
      <c r="M8" s="31">
        <f t="shared" si="0"/>
        <v>50400</v>
      </c>
      <c r="N8" s="31">
        <f t="shared" ref="N8:N9" si="6">$G8*3/12</f>
        <v>12600</v>
      </c>
      <c r="O8" s="31">
        <f t="shared" ref="O8:O9" si="7">SUM(H8:N8)</f>
        <v>273000</v>
      </c>
      <c r="P8" s="33"/>
      <c r="Q8" s="34"/>
      <c r="R8" s="35"/>
      <c r="S8" s="36"/>
    </row>
    <row r="9" spans="1:19" x14ac:dyDescent="0.25">
      <c r="A9" s="280">
        <v>1.3</v>
      </c>
      <c r="B9" s="281" t="s">
        <v>130</v>
      </c>
      <c r="C9" s="258">
        <f t="shared" si="1"/>
        <v>320</v>
      </c>
      <c r="D9" s="260">
        <f t="shared" si="2"/>
        <v>105</v>
      </c>
      <c r="E9" s="259">
        <f t="shared" si="3"/>
        <v>33600</v>
      </c>
      <c r="F9" s="288">
        <f>'6. Staff Loading'!M26/65*12</f>
        <v>3840</v>
      </c>
      <c r="G9" s="259">
        <f>'6. Staff Loading'!N26/65*12</f>
        <v>403200</v>
      </c>
      <c r="H9" s="31">
        <f t="shared" si="4"/>
        <v>67200</v>
      </c>
      <c r="I9" s="31">
        <f t="shared" si="5"/>
        <v>403200</v>
      </c>
      <c r="J9" s="31">
        <f t="shared" si="5"/>
        <v>403200</v>
      </c>
      <c r="K9" s="31">
        <f t="shared" si="5"/>
        <v>403200</v>
      </c>
      <c r="L9" s="31">
        <f t="shared" si="5"/>
        <v>403200</v>
      </c>
      <c r="M9" s="31">
        <f t="shared" si="0"/>
        <v>403200</v>
      </c>
      <c r="N9" s="31">
        <f t="shared" si="6"/>
        <v>100800</v>
      </c>
      <c r="O9" s="31">
        <f t="shared" si="7"/>
        <v>2184000</v>
      </c>
      <c r="P9" s="33"/>
      <c r="Q9" s="34"/>
      <c r="R9" s="35"/>
      <c r="S9" s="36"/>
    </row>
    <row r="10" spans="1:19" x14ac:dyDescent="0.25">
      <c r="A10" s="282"/>
      <c r="B10" s="279" t="s">
        <v>279</v>
      </c>
      <c r="C10" s="261">
        <f>SUM(C7:C9)</f>
        <v>675</v>
      </c>
      <c r="D10" s="297">
        <f t="shared" si="2"/>
        <v>109.15555555555555</v>
      </c>
      <c r="E10" s="262">
        <f t="shared" ref="E10:O10" si="8">SUM(E7:E9)</f>
        <v>73680</v>
      </c>
      <c r="F10" s="289">
        <f t="shared" ref="F10" si="9">SUM(F7:F9)</f>
        <v>8100</v>
      </c>
      <c r="G10" s="262">
        <f t="shared" si="8"/>
        <v>884160</v>
      </c>
      <c r="H10" s="81">
        <f t="shared" si="8"/>
        <v>147360</v>
      </c>
      <c r="I10" s="81">
        <f t="shared" si="8"/>
        <v>884160</v>
      </c>
      <c r="J10" s="81">
        <f t="shared" si="8"/>
        <v>884160</v>
      </c>
      <c r="K10" s="81">
        <f t="shared" si="8"/>
        <v>884160</v>
      </c>
      <c r="L10" s="81">
        <f t="shared" si="8"/>
        <v>884160</v>
      </c>
      <c r="M10" s="81">
        <f t="shared" si="8"/>
        <v>884160</v>
      </c>
      <c r="N10" s="81">
        <f t="shared" ref="N10" si="10">SUM(N7:N9)</f>
        <v>221040</v>
      </c>
      <c r="O10" s="81">
        <f t="shared" si="8"/>
        <v>4789200</v>
      </c>
      <c r="P10" s="33"/>
      <c r="Q10" s="34"/>
      <c r="R10" s="35"/>
      <c r="S10" s="36"/>
    </row>
    <row r="11" spans="1:19" ht="10.15" customHeight="1" x14ac:dyDescent="0.25">
      <c r="A11" s="282"/>
      <c r="B11" s="281"/>
      <c r="C11" s="258"/>
      <c r="D11" s="259"/>
      <c r="E11" s="259"/>
      <c r="F11" s="288"/>
      <c r="G11" s="259"/>
      <c r="H11" s="31"/>
      <c r="I11" s="31"/>
      <c r="J11" s="31"/>
      <c r="K11" s="31"/>
      <c r="L11" s="31"/>
      <c r="M11" s="31"/>
      <c r="N11" s="31"/>
      <c r="O11" s="31"/>
      <c r="P11" s="33"/>
      <c r="Q11" s="34"/>
      <c r="R11" s="35"/>
      <c r="S11" s="36"/>
    </row>
    <row r="12" spans="1:19" x14ac:dyDescent="0.25">
      <c r="A12" s="278">
        <v>2</v>
      </c>
      <c r="B12" s="279" t="s">
        <v>133</v>
      </c>
      <c r="C12" s="258"/>
      <c r="D12" s="259"/>
      <c r="E12" s="259"/>
      <c r="F12" s="288"/>
      <c r="G12" s="259"/>
      <c r="H12" s="31"/>
      <c r="I12" s="31"/>
      <c r="J12" s="31"/>
      <c r="K12" s="31"/>
      <c r="L12" s="31"/>
      <c r="M12" s="31"/>
      <c r="N12" s="31"/>
      <c r="O12" s="31"/>
      <c r="P12" s="33"/>
      <c r="Q12" s="34"/>
      <c r="R12" s="35"/>
      <c r="S12" s="36"/>
    </row>
    <row r="13" spans="1:19" x14ac:dyDescent="0.25">
      <c r="A13" s="283">
        <v>2.1</v>
      </c>
      <c r="B13" s="284" t="s">
        <v>134</v>
      </c>
      <c r="C13" s="258">
        <f>F13/12</f>
        <v>160</v>
      </c>
      <c r="D13" s="260">
        <f>G13/F13</f>
        <v>136.875</v>
      </c>
      <c r="E13" s="259">
        <f>G13/12</f>
        <v>21900</v>
      </c>
      <c r="F13" s="288">
        <f>'6. Staff Loading'!M36/65*12</f>
        <v>1920</v>
      </c>
      <c r="G13" s="259">
        <f>'6. Staff Loading'!N36/65*12</f>
        <v>262800</v>
      </c>
      <c r="H13" s="31">
        <f>$G13*2/12</f>
        <v>43800</v>
      </c>
      <c r="I13" s="31">
        <f t="shared" ref="I13:M19" si="11">$G13</f>
        <v>262800</v>
      </c>
      <c r="J13" s="31">
        <f t="shared" si="11"/>
        <v>262800</v>
      </c>
      <c r="K13" s="31">
        <f t="shared" si="11"/>
        <v>262800</v>
      </c>
      <c r="L13" s="31">
        <f t="shared" si="11"/>
        <v>262800</v>
      </c>
      <c r="M13" s="31">
        <f t="shared" si="11"/>
        <v>262800</v>
      </c>
      <c r="N13" s="31">
        <f t="shared" ref="N13:N19" si="12">$G13*3/12</f>
        <v>65700</v>
      </c>
      <c r="O13" s="31">
        <f t="shared" ref="O13:O19" si="13">SUM(H13:N13)</f>
        <v>1423500</v>
      </c>
      <c r="P13" s="33"/>
      <c r="Q13" s="34"/>
      <c r="R13" s="35"/>
      <c r="S13" s="36"/>
    </row>
    <row r="14" spans="1:19" x14ac:dyDescent="0.25">
      <c r="A14" s="283">
        <v>2.2000000000000002</v>
      </c>
      <c r="B14" s="284" t="s">
        <v>138</v>
      </c>
      <c r="C14" s="258">
        <f t="shared" ref="C14:C17" si="14">F14/12</f>
        <v>320</v>
      </c>
      <c r="D14" s="260">
        <f t="shared" ref="D14:D20" si="15">G14/F14</f>
        <v>132.5</v>
      </c>
      <c r="E14" s="259">
        <f t="shared" ref="E14:E17" si="16">G14/12</f>
        <v>42400</v>
      </c>
      <c r="F14" s="288">
        <f>'6. Staff Loading'!M42/65*12</f>
        <v>3840</v>
      </c>
      <c r="G14" s="259">
        <f>'6. Staff Loading'!N42/65*12</f>
        <v>508800</v>
      </c>
      <c r="H14" s="31">
        <f t="shared" ref="H14:H19" si="17">$G14*2/12</f>
        <v>84800</v>
      </c>
      <c r="I14" s="31">
        <f t="shared" si="11"/>
        <v>508800</v>
      </c>
      <c r="J14" s="31">
        <f t="shared" si="11"/>
        <v>508800</v>
      </c>
      <c r="K14" s="31">
        <f t="shared" si="11"/>
        <v>508800</v>
      </c>
      <c r="L14" s="31">
        <f t="shared" si="11"/>
        <v>508800</v>
      </c>
      <c r="M14" s="31">
        <f t="shared" si="11"/>
        <v>508800</v>
      </c>
      <c r="N14" s="31">
        <f t="shared" si="12"/>
        <v>127200</v>
      </c>
      <c r="O14" s="31">
        <f t="shared" si="13"/>
        <v>2756000</v>
      </c>
      <c r="P14" s="33"/>
      <c r="Q14" s="34"/>
      <c r="R14" s="35"/>
      <c r="S14" s="36"/>
    </row>
    <row r="15" spans="1:19" x14ac:dyDescent="0.25">
      <c r="A15" s="283">
        <v>2.2999999999999998</v>
      </c>
      <c r="B15" s="284" t="s">
        <v>141</v>
      </c>
      <c r="C15" s="258">
        <f t="shared" si="14"/>
        <v>886</v>
      </c>
      <c r="D15" s="260">
        <f t="shared" si="15"/>
        <v>92.528216704288937</v>
      </c>
      <c r="E15" s="259">
        <f t="shared" si="16"/>
        <v>81980</v>
      </c>
      <c r="F15" s="288">
        <f>'6. Staff Loading'!M48/65*12</f>
        <v>10632</v>
      </c>
      <c r="G15" s="259">
        <f>'6. Staff Loading'!N48/65*12</f>
        <v>983760</v>
      </c>
      <c r="H15" s="31">
        <f t="shared" si="17"/>
        <v>163960</v>
      </c>
      <c r="I15" s="31">
        <f t="shared" si="11"/>
        <v>983760</v>
      </c>
      <c r="J15" s="31">
        <f t="shared" si="11"/>
        <v>983760</v>
      </c>
      <c r="K15" s="31">
        <f t="shared" si="11"/>
        <v>983760</v>
      </c>
      <c r="L15" s="31">
        <f t="shared" si="11"/>
        <v>983760</v>
      </c>
      <c r="M15" s="31">
        <f t="shared" si="11"/>
        <v>983760</v>
      </c>
      <c r="N15" s="31">
        <f t="shared" si="12"/>
        <v>245940</v>
      </c>
      <c r="O15" s="31">
        <f t="shared" si="13"/>
        <v>5328700</v>
      </c>
      <c r="P15" s="33"/>
      <c r="Q15" s="34"/>
      <c r="R15" s="35"/>
      <c r="S15" s="36"/>
    </row>
    <row r="16" spans="1:19" x14ac:dyDescent="0.25">
      <c r="A16" s="283">
        <v>2.4</v>
      </c>
      <c r="B16" s="284" t="s">
        <v>143</v>
      </c>
      <c r="C16" s="258">
        <f t="shared" si="14"/>
        <v>884</v>
      </c>
      <c r="D16" s="260">
        <f t="shared" si="15"/>
        <v>80.859728506787334</v>
      </c>
      <c r="E16" s="259">
        <f t="shared" si="16"/>
        <v>71480</v>
      </c>
      <c r="F16" s="288">
        <f>'6. Staff Loading'!M54/65*12</f>
        <v>10608</v>
      </c>
      <c r="G16" s="259">
        <f>'6. Staff Loading'!N54/65*12</f>
        <v>857760</v>
      </c>
      <c r="H16" s="31">
        <f t="shared" si="17"/>
        <v>142960</v>
      </c>
      <c r="I16" s="31">
        <f t="shared" si="11"/>
        <v>857760</v>
      </c>
      <c r="J16" s="31">
        <f t="shared" si="11"/>
        <v>857760</v>
      </c>
      <c r="K16" s="31">
        <f t="shared" si="11"/>
        <v>857760</v>
      </c>
      <c r="L16" s="31">
        <f t="shared" si="11"/>
        <v>857760</v>
      </c>
      <c r="M16" s="31">
        <f t="shared" si="11"/>
        <v>857760</v>
      </c>
      <c r="N16" s="31">
        <f t="shared" si="12"/>
        <v>214440</v>
      </c>
      <c r="O16" s="31">
        <f t="shared" si="13"/>
        <v>4646200</v>
      </c>
      <c r="P16" s="33"/>
      <c r="Q16" s="34"/>
      <c r="R16" s="35"/>
      <c r="S16" s="36"/>
    </row>
    <row r="17" spans="1:19" x14ac:dyDescent="0.25">
      <c r="A17" s="283">
        <v>2.5</v>
      </c>
      <c r="B17" s="284" t="s">
        <v>146</v>
      </c>
      <c r="C17" s="258">
        <f t="shared" si="14"/>
        <v>90</v>
      </c>
      <c r="D17" s="260">
        <f t="shared" si="15"/>
        <v>130</v>
      </c>
      <c r="E17" s="259">
        <f t="shared" si="16"/>
        <v>11700</v>
      </c>
      <c r="F17" s="288">
        <f>'6. Staff Loading'!M60/65*12</f>
        <v>1080</v>
      </c>
      <c r="G17" s="259">
        <f>'6. Staff Loading'!N60/65*12</f>
        <v>140400</v>
      </c>
      <c r="H17" s="31">
        <f t="shared" si="17"/>
        <v>23400</v>
      </c>
      <c r="I17" s="31">
        <f t="shared" si="11"/>
        <v>140400</v>
      </c>
      <c r="J17" s="31">
        <f t="shared" si="11"/>
        <v>140400</v>
      </c>
      <c r="K17" s="31">
        <f t="shared" si="11"/>
        <v>140400</v>
      </c>
      <c r="L17" s="31">
        <f t="shared" si="11"/>
        <v>140400</v>
      </c>
      <c r="M17" s="31">
        <f t="shared" si="11"/>
        <v>140400</v>
      </c>
      <c r="N17" s="31">
        <f t="shared" si="12"/>
        <v>35100</v>
      </c>
      <c r="O17" s="31">
        <f t="shared" si="13"/>
        <v>760500</v>
      </c>
      <c r="P17" s="33"/>
      <c r="Q17" s="34"/>
      <c r="R17" s="35"/>
      <c r="S17" s="36"/>
    </row>
    <row r="18" spans="1:19" x14ac:dyDescent="0.25">
      <c r="A18" s="283">
        <v>2.6</v>
      </c>
      <c r="B18" s="284" t="s">
        <v>148</v>
      </c>
      <c r="C18" s="258">
        <f t="shared" ref="C18:C19" si="18">F18/12</f>
        <v>160</v>
      </c>
      <c r="D18" s="260">
        <f t="shared" ref="D18:D19" si="19">G18/F18</f>
        <v>130</v>
      </c>
      <c r="E18" s="259">
        <f t="shared" ref="E18:E19" si="20">G18/12</f>
        <v>20800</v>
      </c>
      <c r="F18" s="288">
        <f>'6. Staff Loading'!M66/65*12</f>
        <v>1920</v>
      </c>
      <c r="G18" s="259">
        <f>'6. Staff Loading'!N66/65*12</f>
        <v>249600</v>
      </c>
      <c r="H18" s="31">
        <f t="shared" si="17"/>
        <v>41600</v>
      </c>
      <c r="I18" s="31">
        <f t="shared" si="11"/>
        <v>249600</v>
      </c>
      <c r="J18" s="31">
        <f t="shared" si="11"/>
        <v>249600</v>
      </c>
      <c r="K18" s="31">
        <f t="shared" si="11"/>
        <v>249600</v>
      </c>
      <c r="L18" s="31">
        <f t="shared" si="11"/>
        <v>249600</v>
      </c>
      <c r="M18" s="31">
        <f t="shared" si="11"/>
        <v>249600</v>
      </c>
      <c r="N18" s="31">
        <f t="shared" si="12"/>
        <v>62400</v>
      </c>
      <c r="O18" s="31">
        <f t="shared" si="13"/>
        <v>1352000</v>
      </c>
      <c r="P18" s="33"/>
      <c r="Q18" s="34"/>
      <c r="R18" s="35"/>
      <c r="S18" s="36"/>
    </row>
    <row r="19" spans="1:19" x14ac:dyDescent="0.25">
      <c r="A19" s="283">
        <v>2.7</v>
      </c>
      <c r="B19" s="284" t="s">
        <v>150</v>
      </c>
      <c r="C19" s="258">
        <f t="shared" si="18"/>
        <v>0</v>
      </c>
      <c r="D19" s="260" t="e">
        <f t="shared" si="19"/>
        <v>#DIV/0!</v>
      </c>
      <c r="E19" s="259">
        <f t="shared" si="20"/>
        <v>0</v>
      </c>
      <c r="F19" s="288">
        <f>'6. Staff Loading'!M72/65*12</f>
        <v>0</v>
      </c>
      <c r="G19" s="259">
        <f>'6. Staff Loading'!N72/65*12</f>
        <v>0</v>
      </c>
      <c r="H19" s="31">
        <f t="shared" si="17"/>
        <v>0</v>
      </c>
      <c r="I19" s="31">
        <f t="shared" si="11"/>
        <v>0</v>
      </c>
      <c r="J19" s="31">
        <f t="shared" si="11"/>
        <v>0</v>
      </c>
      <c r="K19" s="31">
        <f t="shared" si="11"/>
        <v>0</v>
      </c>
      <c r="L19" s="31">
        <f t="shared" si="11"/>
        <v>0</v>
      </c>
      <c r="M19" s="31">
        <f t="shared" si="11"/>
        <v>0</v>
      </c>
      <c r="N19" s="31">
        <f t="shared" si="12"/>
        <v>0</v>
      </c>
      <c r="O19" s="31">
        <f t="shared" si="13"/>
        <v>0</v>
      </c>
      <c r="P19" s="33"/>
      <c r="Q19" s="34"/>
      <c r="R19" s="35"/>
      <c r="S19" s="36"/>
    </row>
    <row r="20" spans="1:19" x14ac:dyDescent="0.25">
      <c r="A20" s="282"/>
      <c r="B20" s="279" t="s">
        <v>280</v>
      </c>
      <c r="C20" s="261">
        <f>SUM(C13:C19)</f>
        <v>2500</v>
      </c>
      <c r="D20" s="297">
        <f t="shared" si="15"/>
        <v>100.104</v>
      </c>
      <c r="E20" s="262">
        <f t="shared" ref="E20:O20" si="21">SUM(E13:E19)</f>
        <v>250260</v>
      </c>
      <c r="F20" s="289">
        <f t="shared" ref="F20" si="22">SUM(F13:F19)</f>
        <v>30000</v>
      </c>
      <c r="G20" s="262">
        <f t="shared" si="21"/>
        <v>3003120</v>
      </c>
      <c r="H20" s="81">
        <f t="shared" si="21"/>
        <v>500520</v>
      </c>
      <c r="I20" s="81">
        <f t="shared" si="21"/>
        <v>3003120</v>
      </c>
      <c r="J20" s="81">
        <f t="shared" si="21"/>
        <v>3003120</v>
      </c>
      <c r="K20" s="81">
        <f t="shared" si="21"/>
        <v>3003120</v>
      </c>
      <c r="L20" s="81">
        <f t="shared" si="21"/>
        <v>3003120</v>
      </c>
      <c r="M20" s="81">
        <f t="shared" si="21"/>
        <v>3003120</v>
      </c>
      <c r="N20" s="81">
        <f t="shared" si="21"/>
        <v>750780</v>
      </c>
      <c r="O20" s="81">
        <f t="shared" si="21"/>
        <v>16266900</v>
      </c>
      <c r="P20" s="33"/>
      <c r="Q20" s="34"/>
      <c r="R20" s="35"/>
      <c r="S20" s="36"/>
    </row>
    <row r="21" spans="1:19" ht="10.15" customHeight="1" x14ac:dyDescent="0.25">
      <c r="A21" s="282"/>
      <c r="B21" s="279"/>
      <c r="C21" s="261"/>
      <c r="D21" s="297"/>
      <c r="E21" s="262"/>
      <c r="F21" s="289"/>
      <c r="G21" s="262"/>
      <c r="H21" s="81"/>
      <c r="I21" s="81"/>
      <c r="J21" s="81"/>
      <c r="K21" s="81"/>
      <c r="L21" s="81"/>
      <c r="M21" s="81"/>
      <c r="N21" s="81"/>
      <c r="O21" s="81"/>
      <c r="P21" s="33"/>
      <c r="Q21" s="34"/>
      <c r="R21" s="35"/>
      <c r="S21" s="36"/>
    </row>
    <row r="22" spans="1:19" x14ac:dyDescent="0.25">
      <c r="A22" s="306">
        <v>3</v>
      </c>
      <c r="B22" s="285" t="s">
        <v>281</v>
      </c>
      <c r="C22" s="258"/>
      <c r="D22" s="260"/>
      <c r="E22" s="259"/>
      <c r="F22" s="288"/>
      <c r="G22" s="259"/>
      <c r="H22" s="31"/>
      <c r="I22" s="31"/>
      <c r="J22" s="31"/>
      <c r="K22" s="31"/>
      <c r="L22" s="31"/>
      <c r="M22" s="31"/>
      <c r="N22" s="31"/>
      <c r="O22" s="31"/>
      <c r="P22" s="33"/>
      <c r="Q22" s="34"/>
      <c r="R22" s="35"/>
      <c r="S22" s="36"/>
    </row>
    <row r="23" spans="1:19" x14ac:dyDescent="0.25">
      <c r="A23" s="302">
        <v>3.1</v>
      </c>
      <c r="B23" s="284" t="s">
        <v>281</v>
      </c>
      <c r="C23" s="258">
        <f>F23/12</f>
        <v>160</v>
      </c>
      <c r="D23" s="260">
        <f>G23/F23</f>
        <v>127</v>
      </c>
      <c r="E23" s="259">
        <f>G23/12</f>
        <v>20320</v>
      </c>
      <c r="F23" s="288">
        <f>'6. Staff Loading'!M82/65*12</f>
        <v>1920</v>
      </c>
      <c r="G23" s="259">
        <f>'6. Staff Loading'!N82/65*12</f>
        <v>243840</v>
      </c>
      <c r="H23" s="31">
        <f t="shared" ref="H23" si="23">$G23*2/12</f>
        <v>40640</v>
      </c>
      <c r="I23" s="31">
        <f t="shared" ref="I23:M23" si="24">$G23</f>
        <v>243840</v>
      </c>
      <c r="J23" s="31">
        <f t="shared" si="24"/>
        <v>243840</v>
      </c>
      <c r="K23" s="31">
        <f t="shared" si="24"/>
        <v>243840</v>
      </c>
      <c r="L23" s="31">
        <f t="shared" si="24"/>
        <v>243840</v>
      </c>
      <c r="M23" s="31">
        <f t="shared" si="24"/>
        <v>243840</v>
      </c>
      <c r="N23" s="31">
        <f>$G23*3/12</f>
        <v>60960</v>
      </c>
      <c r="O23" s="31">
        <f>SUM(H23:N23)</f>
        <v>1320800</v>
      </c>
      <c r="P23" s="33"/>
      <c r="Q23" s="34"/>
      <c r="R23" s="35"/>
      <c r="S23" s="36"/>
    </row>
    <row r="24" spans="1:19" x14ac:dyDescent="0.25">
      <c r="A24" s="280"/>
      <c r="B24" s="286" t="s">
        <v>282</v>
      </c>
      <c r="C24" s="261">
        <f>SUM(C23:C23)</f>
        <v>160</v>
      </c>
      <c r="D24" s="297">
        <f t="shared" ref="D24" si="25">G24/F24</f>
        <v>127</v>
      </c>
      <c r="E24" s="262">
        <f t="shared" ref="E24:O24" si="26">SUM(E23:E23)</f>
        <v>20320</v>
      </c>
      <c r="F24" s="289">
        <f t="shared" ref="F24" si="27">SUM(F23:F23)</f>
        <v>1920</v>
      </c>
      <c r="G24" s="262">
        <f t="shared" si="26"/>
        <v>243840</v>
      </c>
      <c r="H24" s="81">
        <f t="shared" si="26"/>
        <v>40640</v>
      </c>
      <c r="I24" s="81">
        <f t="shared" si="26"/>
        <v>243840</v>
      </c>
      <c r="J24" s="81">
        <f t="shared" si="26"/>
        <v>243840</v>
      </c>
      <c r="K24" s="81">
        <f t="shared" si="26"/>
        <v>243840</v>
      </c>
      <c r="L24" s="81">
        <f t="shared" si="26"/>
        <v>243840</v>
      </c>
      <c r="M24" s="81">
        <f t="shared" si="26"/>
        <v>243840</v>
      </c>
      <c r="N24" s="81">
        <f t="shared" ref="N24" si="28">SUM(N23:N23)</f>
        <v>60960</v>
      </c>
      <c r="O24" s="81">
        <f t="shared" si="26"/>
        <v>1320800</v>
      </c>
      <c r="P24" s="33"/>
      <c r="Q24" s="34"/>
      <c r="R24" s="35"/>
      <c r="S24" s="36"/>
    </row>
    <row r="25" spans="1:19" ht="10.15" customHeight="1" x14ac:dyDescent="0.25">
      <c r="A25" s="282"/>
      <c r="B25" s="279"/>
      <c r="C25" s="261"/>
      <c r="D25" s="263"/>
      <c r="E25" s="262"/>
      <c r="F25" s="289"/>
      <c r="G25" s="262"/>
      <c r="H25" s="81"/>
      <c r="I25" s="81"/>
      <c r="J25" s="81"/>
      <c r="K25" s="81"/>
      <c r="L25" s="81"/>
      <c r="M25" s="81"/>
      <c r="N25" s="81"/>
      <c r="O25" s="81"/>
      <c r="P25" s="33"/>
      <c r="Q25" s="34"/>
      <c r="R25" s="35"/>
      <c r="S25" s="36"/>
    </row>
    <row r="26" spans="1:19" x14ac:dyDescent="0.25">
      <c r="A26" s="306">
        <v>4</v>
      </c>
      <c r="B26" s="285" t="s">
        <v>156</v>
      </c>
      <c r="C26" s="258"/>
      <c r="D26" s="260"/>
      <c r="E26" s="259"/>
      <c r="F26" s="288"/>
      <c r="G26" s="259"/>
      <c r="H26" s="31"/>
      <c r="I26" s="31"/>
      <c r="J26" s="31"/>
      <c r="K26" s="31"/>
      <c r="L26" s="31"/>
      <c r="M26" s="31"/>
      <c r="N26" s="31"/>
      <c r="O26" s="31"/>
      <c r="P26" s="33"/>
      <c r="Q26" s="34"/>
      <c r="R26" s="35"/>
      <c r="S26" s="36"/>
    </row>
    <row r="27" spans="1:19" x14ac:dyDescent="0.25">
      <c r="A27" s="302">
        <v>4.0999999999999996</v>
      </c>
      <c r="B27" s="284" t="s">
        <v>156</v>
      </c>
      <c r="C27" s="258">
        <f>F27/12</f>
        <v>506</v>
      </c>
      <c r="D27" s="260">
        <f>G27/F27</f>
        <v>131.81818181818181</v>
      </c>
      <c r="E27" s="259">
        <f>G27/12</f>
        <v>66700</v>
      </c>
      <c r="F27" s="288">
        <f>'6. Staff Loading'!M92/65*12</f>
        <v>6072</v>
      </c>
      <c r="G27" s="259">
        <f>'6. Staff Loading'!N92/65*12</f>
        <v>800400</v>
      </c>
      <c r="H27" s="31">
        <f t="shared" ref="H27" si="29">$G27*2/12</f>
        <v>133400</v>
      </c>
      <c r="I27" s="31">
        <f t="shared" ref="I27:M27" si="30">$G27</f>
        <v>800400</v>
      </c>
      <c r="J27" s="31">
        <f t="shared" si="30"/>
        <v>800400</v>
      </c>
      <c r="K27" s="31">
        <f t="shared" si="30"/>
        <v>800400</v>
      </c>
      <c r="L27" s="31">
        <f t="shared" si="30"/>
        <v>800400</v>
      </c>
      <c r="M27" s="31">
        <f t="shared" si="30"/>
        <v>800400</v>
      </c>
      <c r="N27" s="31">
        <f>$G27*3/12</f>
        <v>200100</v>
      </c>
      <c r="O27" s="31">
        <f>SUM(H27:N27)</f>
        <v>4335500</v>
      </c>
      <c r="P27" s="33"/>
      <c r="Q27" s="34"/>
      <c r="R27" s="35"/>
      <c r="S27" s="36"/>
    </row>
    <row r="28" spans="1:19" x14ac:dyDescent="0.25">
      <c r="A28" s="307"/>
      <c r="B28" s="286" t="s">
        <v>160</v>
      </c>
      <c r="C28" s="261">
        <f>SUM(C27:C27)</f>
        <v>506</v>
      </c>
      <c r="D28" s="297">
        <f t="shared" ref="D28" si="31">G28/F28</f>
        <v>131.81818181818181</v>
      </c>
      <c r="E28" s="262">
        <f t="shared" ref="E28:O28" si="32">SUM(E27:E27)</f>
        <v>66700</v>
      </c>
      <c r="F28" s="289">
        <f t="shared" ref="F28" si="33">SUM(F27:F27)</f>
        <v>6072</v>
      </c>
      <c r="G28" s="262">
        <f t="shared" si="32"/>
        <v>800400</v>
      </c>
      <c r="H28" s="81">
        <f t="shared" si="32"/>
        <v>133400</v>
      </c>
      <c r="I28" s="81">
        <f t="shared" si="32"/>
        <v>800400</v>
      </c>
      <c r="J28" s="81">
        <f t="shared" si="32"/>
        <v>800400</v>
      </c>
      <c r="K28" s="81">
        <f t="shared" si="32"/>
        <v>800400</v>
      </c>
      <c r="L28" s="81">
        <f t="shared" si="32"/>
        <v>800400</v>
      </c>
      <c r="M28" s="81">
        <f t="shared" si="32"/>
        <v>800400</v>
      </c>
      <c r="N28" s="81">
        <f t="shared" ref="N28" si="34">SUM(N27:N27)</f>
        <v>200100</v>
      </c>
      <c r="O28" s="81">
        <f t="shared" si="32"/>
        <v>4335500</v>
      </c>
      <c r="P28" s="33"/>
      <c r="Q28" s="34"/>
      <c r="R28" s="35"/>
      <c r="S28" s="36"/>
    </row>
    <row r="29" spans="1:19" ht="10.15" customHeight="1" x14ac:dyDescent="0.25">
      <c r="A29" s="280"/>
      <c r="B29" s="279"/>
      <c r="C29" s="261"/>
      <c r="D29" s="263"/>
      <c r="E29" s="262"/>
      <c r="F29" s="289"/>
      <c r="G29" s="262"/>
      <c r="H29" s="81"/>
      <c r="I29" s="81"/>
      <c r="J29" s="81"/>
      <c r="K29" s="81"/>
      <c r="L29" s="81"/>
      <c r="M29" s="81"/>
      <c r="N29" s="81"/>
      <c r="O29" s="81"/>
      <c r="P29" s="33"/>
      <c r="Q29" s="34"/>
      <c r="R29" s="35"/>
      <c r="S29" s="36"/>
    </row>
    <row r="30" spans="1:19" x14ac:dyDescent="0.25">
      <c r="A30" s="306">
        <v>5</v>
      </c>
      <c r="B30" s="285" t="s">
        <v>161</v>
      </c>
      <c r="C30" s="258"/>
      <c r="D30" s="260"/>
      <c r="E30" s="259"/>
      <c r="F30" s="288"/>
      <c r="G30" s="259"/>
      <c r="H30" s="31"/>
      <c r="I30" s="31"/>
      <c r="J30" s="31"/>
      <c r="K30" s="31"/>
      <c r="L30" s="31"/>
      <c r="M30" s="31"/>
      <c r="N30" s="31"/>
      <c r="O30" s="31"/>
      <c r="P30" s="33"/>
      <c r="Q30" s="34"/>
      <c r="R30" s="35"/>
      <c r="S30" s="36"/>
    </row>
    <row r="31" spans="1:19" s="6" customFormat="1" x14ac:dyDescent="0.25">
      <c r="A31" s="302">
        <v>5.0999999999999996</v>
      </c>
      <c r="B31" s="284" t="s">
        <v>162</v>
      </c>
      <c r="C31" s="258">
        <f>F31/12</f>
        <v>150</v>
      </c>
      <c r="D31" s="260">
        <f>G31/F31</f>
        <v>140</v>
      </c>
      <c r="E31" s="259">
        <f>G31/12</f>
        <v>21000</v>
      </c>
      <c r="F31" s="288">
        <f>'6. Staff Loading'!M102/65*12</f>
        <v>1800</v>
      </c>
      <c r="G31" s="501">
        <f>'6. Staff Loading'!N102/65*12</f>
        <v>252000</v>
      </c>
      <c r="H31" s="31">
        <f t="shared" ref="H31:H34" si="35">$G31*2/12</f>
        <v>42000</v>
      </c>
      <c r="I31" s="31">
        <f t="shared" ref="I31:M34" si="36">$G31</f>
        <v>252000</v>
      </c>
      <c r="J31" s="31">
        <f t="shared" si="36"/>
        <v>252000</v>
      </c>
      <c r="K31" s="31">
        <f t="shared" si="36"/>
        <v>252000</v>
      </c>
      <c r="L31" s="31">
        <f t="shared" si="36"/>
        <v>252000</v>
      </c>
      <c r="M31" s="31">
        <f t="shared" si="36"/>
        <v>252000</v>
      </c>
      <c r="N31" s="31">
        <f t="shared" ref="N31:N34" si="37">$G31*3/12</f>
        <v>63000</v>
      </c>
      <c r="O31" s="31">
        <f t="shared" ref="O31:O34" si="38">SUM(H31:N31)</f>
        <v>1365000</v>
      </c>
      <c r="P31" s="303"/>
      <c r="Q31" s="304"/>
      <c r="R31" s="305"/>
      <c r="S31" s="8"/>
    </row>
    <row r="32" spans="1:19" s="6" customFormat="1" x14ac:dyDescent="0.25">
      <c r="A32" s="493">
        <v>5.2</v>
      </c>
      <c r="B32" s="284" t="s">
        <v>165</v>
      </c>
      <c r="C32" s="258">
        <f t="shared" ref="C32:C34" si="39">F32/12</f>
        <v>36</v>
      </c>
      <c r="D32" s="260">
        <f t="shared" ref="D32:D35" si="40">G32/F32</f>
        <v>120</v>
      </c>
      <c r="E32" s="259">
        <f t="shared" ref="E32:E34" si="41">G32/12</f>
        <v>4320</v>
      </c>
      <c r="F32" s="288">
        <f>'6. Staff Loading'!M108/65*12</f>
        <v>432</v>
      </c>
      <c r="G32" s="501">
        <f>'6. Staff Loading'!N108/65*12</f>
        <v>51840</v>
      </c>
      <c r="H32" s="31">
        <f t="shared" si="35"/>
        <v>8640</v>
      </c>
      <c r="I32" s="31">
        <f t="shared" ref="I32:L34" si="42">$G32</f>
        <v>51840</v>
      </c>
      <c r="J32" s="31">
        <f t="shared" si="42"/>
        <v>51840</v>
      </c>
      <c r="K32" s="31">
        <f t="shared" si="42"/>
        <v>51840</v>
      </c>
      <c r="L32" s="31">
        <f t="shared" si="42"/>
        <v>51840</v>
      </c>
      <c r="M32" s="31">
        <f t="shared" si="36"/>
        <v>51840</v>
      </c>
      <c r="N32" s="31">
        <f t="shared" si="37"/>
        <v>12960</v>
      </c>
      <c r="O32" s="31">
        <f t="shared" si="38"/>
        <v>280800</v>
      </c>
      <c r="P32" s="303"/>
      <c r="Q32" s="304"/>
      <c r="R32" s="305"/>
      <c r="S32" s="8"/>
    </row>
    <row r="33" spans="1:19" s="6" customFormat="1" x14ac:dyDescent="0.25">
      <c r="A33" s="302">
        <v>5.3</v>
      </c>
      <c r="B33" s="284" t="s">
        <v>167</v>
      </c>
      <c r="C33" s="258">
        <f t="shared" si="39"/>
        <v>40</v>
      </c>
      <c r="D33" s="260">
        <f t="shared" si="40"/>
        <v>130</v>
      </c>
      <c r="E33" s="259">
        <f t="shared" si="41"/>
        <v>5200</v>
      </c>
      <c r="F33" s="288">
        <f>'6. Staff Loading'!M114/65*12</f>
        <v>480</v>
      </c>
      <c r="G33" s="501">
        <f>'6. Staff Loading'!N114/65*12</f>
        <v>62400</v>
      </c>
      <c r="H33" s="31">
        <f t="shared" si="35"/>
        <v>10400</v>
      </c>
      <c r="I33" s="31">
        <f t="shared" si="42"/>
        <v>62400</v>
      </c>
      <c r="J33" s="31">
        <f t="shared" si="42"/>
        <v>62400</v>
      </c>
      <c r="K33" s="31">
        <f t="shared" si="42"/>
        <v>62400</v>
      </c>
      <c r="L33" s="31">
        <f t="shared" si="42"/>
        <v>62400</v>
      </c>
      <c r="M33" s="31">
        <f t="shared" si="36"/>
        <v>62400</v>
      </c>
      <c r="N33" s="31">
        <f t="shared" si="37"/>
        <v>15600</v>
      </c>
      <c r="O33" s="31">
        <f t="shared" si="38"/>
        <v>338000</v>
      </c>
      <c r="P33" s="303"/>
      <c r="Q33" s="304"/>
      <c r="R33" s="305"/>
      <c r="S33" s="8"/>
    </row>
    <row r="34" spans="1:19" s="6" customFormat="1" x14ac:dyDescent="0.25">
      <c r="A34" s="493">
        <v>5.4</v>
      </c>
      <c r="B34" s="284" t="s">
        <v>169</v>
      </c>
      <c r="C34" s="258">
        <f t="shared" si="39"/>
        <v>97</v>
      </c>
      <c r="D34" s="260">
        <f t="shared" si="40"/>
        <v>100</v>
      </c>
      <c r="E34" s="259">
        <f t="shared" si="41"/>
        <v>9700</v>
      </c>
      <c r="F34" s="288">
        <f>'6. Staff Loading'!M120/65*12</f>
        <v>1164</v>
      </c>
      <c r="G34" s="501">
        <f>'6. Staff Loading'!N120/65*12</f>
        <v>116400</v>
      </c>
      <c r="H34" s="31">
        <f t="shared" si="35"/>
        <v>19400</v>
      </c>
      <c r="I34" s="31">
        <f t="shared" si="42"/>
        <v>116400</v>
      </c>
      <c r="J34" s="31">
        <f t="shared" si="42"/>
        <v>116400</v>
      </c>
      <c r="K34" s="31">
        <f t="shared" si="42"/>
        <v>116400</v>
      </c>
      <c r="L34" s="31">
        <f t="shared" si="42"/>
        <v>116400</v>
      </c>
      <c r="M34" s="31">
        <f t="shared" si="36"/>
        <v>116400</v>
      </c>
      <c r="N34" s="31">
        <f t="shared" si="37"/>
        <v>29100</v>
      </c>
      <c r="O34" s="31">
        <f t="shared" si="38"/>
        <v>630500</v>
      </c>
      <c r="P34" s="303"/>
      <c r="Q34" s="304"/>
      <c r="R34" s="305"/>
      <c r="S34" s="8"/>
    </row>
    <row r="35" spans="1:19" x14ac:dyDescent="0.25">
      <c r="A35" s="307"/>
      <c r="B35" s="286" t="s">
        <v>164</v>
      </c>
      <c r="C35" s="261">
        <f>SUM(C31:C34)</f>
        <v>323</v>
      </c>
      <c r="D35" s="297">
        <f t="shared" si="40"/>
        <v>124.52012383900929</v>
      </c>
      <c r="E35" s="262">
        <f t="shared" ref="E35:O35" si="43">SUM(E31:E34)</f>
        <v>40220</v>
      </c>
      <c r="F35" s="289">
        <f t="shared" ref="F35" si="44">SUM(F31:F34)</f>
        <v>3876</v>
      </c>
      <c r="G35" s="262">
        <f t="shared" si="43"/>
        <v>482640</v>
      </c>
      <c r="H35" s="81">
        <f t="shared" si="43"/>
        <v>80440</v>
      </c>
      <c r="I35" s="81">
        <f t="shared" ref="I35:M35" si="45">SUM(I31:I34)</f>
        <v>482640</v>
      </c>
      <c r="J35" s="81">
        <f t="shared" si="45"/>
        <v>482640</v>
      </c>
      <c r="K35" s="81">
        <f t="shared" si="45"/>
        <v>482640</v>
      </c>
      <c r="L35" s="81">
        <f t="shared" si="45"/>
        <v>482640</v>
      </c>
      <c r="M35" s="81">
        <f t="shared" si="45"/>
        <v>482640</v>
      </c>
      <c r="N35" s="81">
        <f t="shared" ref="N35" si="46">SUM(N31:N34)</f>
        <v>120660</v>
      </c>
      <c r="O35" s="81">
        <f t="shared" si="43"/>
        <v>2614300</v>
      </c>
      <c r="P35" s="33"/>
      <c r="Q35" s="34"/>
      <c r="R35" s="35"/>
      <c r="S35" s="36"/>
    </row>
    <row r="36" spans="1:19" ht="10.15" customHeight="1" x14ac:dyDescent="0.25">
      <c r="A36" s="280"/>
      <c r="B36" s="279"/>
      <c r="C36" s="261"/>
      <c r="D36" s="263"/>
      <c r="E36" s="262"/>
      <c r="F36" s="289"/>
      <c r="G36" s="262"/>
      <c r="H36" s="81"/>
      <c r="I36" s="81"/>
      <c r="J36" s="81"/>
      <c r="K36" s="81"/>
      <c r="L36" s="81"/>
      <c r="M36" s="81"/>
      <c r="N36" s="81"/>
      <c r="O36" s="81"/>
      <c r="P36" s="33"/>
      <c r="Q36" s="34"/>
      <c r="R36" s="35"/>
      <c r="S36" s="36"/>
    </row>
    <row r="37" spans="1:19" x14ac:dyDescent="0.25">
      <c r="A37" s="306">
        <v>6</v>
      </c>
      <c r="B37" s="279" t="s">
        <v>171</v>
      </c>
      <c r="C37" s="258"/>
      <c r="D37" s="260"/>
      <c r="E37" s="259"/>
      <c r="F37" s="288"/>
      <c r="G37" s="259"/>
      <c r="H37" s="31"/>
      <c r="I37" s="31"/>
      <c r="J37" s="31"/>
      <c r="K37" s="31"/>
      <c r="L37" s="31"/>
      <c r="M37" s="31"/>
      <c r="N37" s="31"/>
      <c r="O37" s="31"/>
      <c r="P37" s="33"/>
      <c r="Q37" s="34"/>
      <c r="R37" s="35"/>
      <c r="S37" s="36"/>
    </row>
    <row r="38" spans="1:19" x14ac:dyDescent="0.25">
      <c r="A38" s="302">
        <v>6.1</v>
      </c>
      <c r="B38" s="281" t="s">
        <v>172</v>
      </c>
      <c r="C38" s="258">
        <f>F38/12</f>
        <v>40</v>
      </c>
      <c r="D38" s="260">
        <f>G38/F38</f>
        <v>140</v>
      </c>
      <c r="E38" s="259">
        <f>G38/12</f>
        <v>5600</v>
      </c>
      <c r="F38" s="288">
        <f>'6. Staff Loading'!M130/65*12</f>
        <v>480</v>
      </c>
      <c r="G38" s="501">
        <f>'6. Staff Loading'!N130/65*12</f>
        <v>67200</v>
      </c>
      <c r="H38" s="31">
        <f t="shared" ref="H38:H40" si="47">$G38*2/12</f>
        <v>11200</v>
      </c>
      <c r="I38" s="31">
        <f t="shared" ref="I38:M40" si="48">$G38</f>
        <v>67200</v>
      </c>
      <c r="J38" s="31">
        <f t="shared" si="48"/>
        <v>67200</v>
      </c>
      <c r="K38" s="31">
        <f t="shared" si="48"/>
        <v>67200</v>
      </c>
      <c r="L38" s="31">
        <f t="shared" si="48"/>
        <v>67200</v>
      </c>
      <c r="M38" s="31">
        <f t="shared" si="48"/>
        <v>67200</v>
      </c>
      <c r="N38" s="31">
        <f t="shared" ref="N38:N40" si="49">$G38*3/12</f>
        <v>16800</v>
      </c>
      <c r="O38" s="31">
        <f t="shared" ref="O38:O40" si="50">SUM(H38:N38)</f>
        <v>364000</v>
      </c>
      <c r="P38" s="33"/>
      <c r="Q38" s="34"/>
      <c r="R38" s="35"/>
      <c r="S38" s="36"/>
    </row>
    <row r="39" spans="1:19" x14ac:dyDescent="0.25">
      <c r="A39" s="302">
        <v>6.2</v>
      </c>
      <c r="B39" s="284" t="s">
        <v>174</v>
      </c>
      <c r="C39" s="258">
        <f t="shared" ref="C39:C40" si="51">F39/12</f>
        <v>80</v>
      </c>
      <c r="D39" s="260">
        <f t="shared" ref="D39:D41" si="52">G39/F39</f>
        <v>100</v>
      </c>
      <c r="E39" s="259">
        <f t="shared" ref="E39:E40" si="53">G39/12</f>
        <v>8000</v>
      </c>
      <c r="F39" s="288">
        <f>'6. Staff Loading'!M136/65*12</f>
        <v>960</v>
      </c>
      <c r="G39" s="501">
        <f>'6. Staff Loading'!N136/65*12</f>
        <v>96000</v>
      </c>
      <c r="H39" s="31">
        <f t="shared" si="47"/>
        <v>16000</v>
      </c>
      <c r="I39" s="31">
        <f t="shared" si="48"/>
        <v>96000</v>
      </c>
      <c r="J39" s="31">
        <f t="shared" si="48"/>
        <v>96000</v>
      </c>
      <c r="K39" s="31">
        <f t="shared" si="48"/>
        <v>96000</v>
      </c>
      <c r="L39" s="31">
        <f t="shared" si="48"/>
        <v>96000</v>
      </c>
      <c r="M39" s="31">
        <f t="shared" si="48"/>
        <v>96000</v>
      </c>
      <c r="N39" s="31">
        <f t="shared" si="49"/>
        <v>24000</v>
      </c>
      <c r="O39" s="31">
        <f t="shared" si="50"/>
        <v>520000</v>
      </c>
      <c r="P39" s="33"/>
      <c r="Q39" s="34"/>
      <c r="R39" s="35"/>
      <c r="S39" s="36"/>
    </row>
    <row r="40" spans="1:19" x14ac:dyDescent="0.25">
      <c r="A40" s="302">
        <v>6.3</v>
      </c>
      <c r="B40" s="284" t="s">
        <v>176</v>
      </c>
      <c r="C40" s="258">
        <f t="shared" si="51"/>
        <v>160</v>
      </c>
      <c r="D40" s="260">
        <f t="shared" si="52"/>
        <v>130</v>
      </c>
      <c r="E40" s="259">
        <f t="shared" si="53"/>
        <v>20800</v>
      </c>
      <c r="F40" s="288">
        <f>'6. Staff Loading'!M142/65*12</f>
        <v>1920</v>
      </c>
      <c r="G40" s="501">
        <f>'6. Staff Loading'!N142/65*12</f>
        <v>249600</v>
      </c>
      <c r="H40" s="31">
        <f t="shared" si="47"/>
        <v>41600</v>
      </c>
      <c r="I40" s="31">
        <f t="shared" si="48"/>
        <v>249600</v>
      </c>
      <c r="J40" s="31">
        <f t="shared" si="48"/>
        <v>249600</v>
      </c>
      <c r="K40" s="31">
        <f t="shared" si="48"/>
        <v>249600</v>
      </c>
      <c r="L40" s="31">
        <f t="shared" si="48"/>
        <v>249600</v>
      </c>
      <c r="M40" s="31">
        <f t="shared" si="48"/>
        <v>249600</v>
      </c>
      <c r="N40" s="31">
        <f t="shared" si="49"/>
        <v>62400</v>
      </c>
      <c r="O40" s="31">
        <f t="shared" si="50"/>
        <v>1352000</v>
      </c>
      <c r="P40" s="33"/>
      <c r="Q40" s="34"/>
      <c r="R40" s="35"/>
      <c r="S40" s="36"/>
    </row>
    <row r="41" spans="1:19" x14ac:dyDescent="0.25">
      <c r="A41" s="280"/>
      <c r="B41" s="279" t="s">
        <v>178</v>
      </c>
      <c r="C41" s="261">
        <f>SUM(C38:C40)</f>
        <v>280</v>
      </c>
      <c r="D41" s="297">
        <f t="shared" si="52"/>
        <v>122.85714285714286</v>
      </c>
      <c r="E41" s="262">
        <f t="shared" ref="E41:O41" si="54">SUM(E38:E40)</f>
        <v>34400</v>
      </c>
      <c r="F41" s="289">
        <f t="shared" ref="F41" si="55">SUM(F38:F40)</f>
        <v>3360</v>
      </c>
      <c r="G41" s="262">
        <f t="shared" si="54"/>
        <v>412800</v>
      </c>
      <c r="H41" s="81">
        <f t="shared" si="54"/>
        <v>68800</v>
      </c>
      <c r="I41" s="81">
        <f t="shared" si="54"/>
        <v>412800</v>
      </c>
      <c r="J41" s="81">
        <f t="shared" si="54"/>
        <v>412800</v>
      </c>
      <c r="K41" s="81">
        <f t="shared" si="54"/>
        <v>412800</v>
      </c>
      <c r="L41" s="81">
        <f t="shared" si="54"/>
        <v>412800</v>
      </c>
      <c r="M41" s="81">
        <f t="shared" si="54"/>
        <v>412800</v>
      </c>
      <c r="N41" s="81">
        <f t="shared" ref="N41" si="56">SUM(N38:N40)</f>
        <v>103200</v>
      </c>
      <c r="O41" s="81">
        <f t="shared" si="54"/>
        <v>2236000</v>
      </c>
      <c r="P41" s="33"/>
      <c r="Q41" s="34"/>
      <c r="R41" s="35"/>
      <c r="S41" s="36"/>
    </row>
    <row r="42" spans="1:19" ht="10.15" customHeight="1" x14ac:dyDescent="0.25">
      <c r="A42" s="280"/>
      <c r="B42" s="279"/>
      <c r="C42" s="261"/>
      <c r="D42" s="263"/>
      <c r="E42" s="262"/>
      <c r="F42" s="289"/>
      <c r="G42" s="262"/>
      <c r="H42" s="81"/>
      <c r="I42" s="81"/>
      <c r="J42" s="81"/>
      <c r="K42" s="81"/>
      <c r="L42" s="81"/>
      <c r="M42" s="81"/>
      <c r="N42" s="81"/>
      <c r="O42" s="81"/>
      <c r="P42" s="33"/>
      <c r="Q42" s="34"/>
      <c r="R42" s="35"/>
      <c r="S42" s="36"/>
    </row>
    <row r="43" spans="1:19" x14ac:dyDescent="0.25">
      <c r="A43" s="278">
        <v>7</v>
      </c>
      <c r="B43" s="279" t="s">
        <v>179</v>
      </c>
      <c r="C43" s="258"/>
      <c r="D43" s="260"/>
      <c r="E43" s="259"/>
      <c r="F43" s="288"/>
      <c r="G43" s="259"/>
      <c r="H43" s="31"/>
      <c r="I43" s="31"/>
      <c r="J43" s="31"/>
      <c r="K43" s="31"/>
      <c r="L43" s="31"/>
      <c r="M43" s="31"/>
      <c r="N43" s="31"/>
      <c r="O43" s="31"/>
      <c r="P43" s="33"/>
      <c r="Q43" s="34"/>
      <c r="R43" s="35"/>
      <c r="S43" s="36"/>
    </row>
    <row r="44" spans="1:19" x14ac:dyDescent="0.25">
      <c r="A44" s="280">
        <v>7.1</v>
      </c>
      <c r="B44" s="281" t="s">
        <v>180</v>
      </c>
      <c r="C44" s="258">
        <f>F44/12</f>
        <v>24</v>
      </c>
      <c r="D44" s="260">
        <f>G44/F44</f>
        <v>150</v>
      </c>
      <c r="E44" s="259">
        <f>G44/12</f>
        <v>3600</v>
      </c>
      <c r="F44" s="288">
        <f>'6. Staff Loading'!M152/65*12</f>
        <v>288</v>
      </c>
      <c r="G44" s="501">
        <f>'6. Staff Loading'!N152/65*12</f>
        <v>43200</v>
      </c>
      <c r="H44" s="31">
        <f t="shared" ref="H44:H47" si="57">$G44*2/12</f>
        <v>7200</v>
      </c>
      <c r="I44" s="31">
        <f t="shared" ref="I44:M47" si="58">$G44</f>
        <v>43200</v>
      </c>
      <c r="J44" s="31">
        <f t="shared" si="58"/>
        <v>43200</v>
      </c>
      <c r="K44" s="31">
        <f t="shared" si="58"/>
        <v>43200</v>
      </c>
      <c r="L44" s="31">
        <f t="shared" si="58"/>
        <v>43200</v>
      </c>
      <c r="M44" s="31">
        <f t="shared" si="58"/>
        <v>43200</v>
      </c>
      <c r="N44" s="31">
        <f t="shared" ref="N44:N47" si="59">$G44*3/12</f>
        <v>10800</v>
      </c>
      <c r="O44" s="31">
        <f t="shared" ref="O44:O47" si="60">SUM(H44:N44)</f>
        <v>234000</v>
      </c>
      <c r="P44" s="33"/>
      <c r="Q44" s="34"/>
      <c r="R44" s="35"/>
      <c r="S44" s="36"/>
    </row>
    <row r="45" spans="1:19" x14ac:dyDescent="0.25">
      <c r="A45" s="280">
        <v>7.2</v>
      </c>
      <c r="B45" s="284" t="s">
        <v>283</v>
      </c>
      <c r="C45" s="258">
        <f t="shared" ref="C45:C47" si="61">F45/12</f>
        <v>24</v>
      </c>
      <c r="D45" s="260">
        <f t="shared" ref="D45:D48" si="62">G45/F45</f>
        <v>0</v>
      </c>
      <c r="E45" s="259">
        <f t="shared" ref="E45:E47" si="63">G45/12</f>
        <v>0</v>
      </c>
      <c r="F45" s="288">
        <f>'6. Staff Loading'!M158/65*12</f>
        <v>288</v>
      </c>
      <c r="G45" s="501">
        <f>'6. Staff Loading'!N158/65*12</f>
        <v>0</v>
      </c>
      <c r="H45" s="31">
        <f t="shared" si="57"/>
        <v>0</v>
      </c>
      <c r="I45" s="31">
        <f t="shared" si="58"/>
        <v>0</v>
      </c>
      <c r="J45" s="31">
        <f t="shared" si="58"/>
        <v>0</v>
      </c>
      <c r="K45" s="31">
        <f t="shared" si="58"/>
        <v>0</v>
      </c>
      <c r="L45" s="31">
        <f t="shared" si="58"/>
        <v>0</v>
      </c>
      <c r="M45" s="31">
        <f t="shared" si="58"/>
        <v>0</v>
      </c>
      <c r="N45" s="31">
        <f t="shared" si="59"/>
        <v>0</v>
      </c>
      <c r="O45" s="31">
        <f t="shared" si="60"/>
        <v>0</v>
      </c>
      <c r="P45" s="33"/>
      <c r="Q45" s="34"/>
      <c r="R45" s="35"/>
      <c r="S45" s="36"/>
    </row>
    <row r="46" spans="1:19" x14ac:dyDescent="0.25">
      <c r="A46" s="280">
        <v>7.3</v>
      </c>
      <c r="B46" s="284" t="s">
        <v>186</v>
      </c>
      <c r="C46" s="258">
        <f t="shared" si="61"/>
        <v>107.67692307692307</v>
      </c>
      <c r="D46" s="260">
        <f t="shared" si="62"/>
        <v>0</v>
      </c>
      <c r="E46" s="259">
        <f t="shared" si="63"/>
        <v>0</v>
      </c>
      <c r="F46" s="288">
        <f>'6. Staff Loading'!M164/65*12</f>
        <v>1292.123076923077</v>
      </c>
      <c r="G46" s="501">
        <f>'6. Staff Loading'!N164/65*12</f>
        <v>0</v>
      </c>
      <c r="H46" s="31">
        <f t="shared" si="57"/>
        <v>0</v>
      </c>
      <c r="I46" s="31">
        <f t="shared" si="58"/>
        <v>0</v>
      </c>
      <c r="J46" s="31">
        <f t="shared" si="58"/>
        <v>0</v>
      </c>
      <c r="K46" s="31">
        <f t="shared" si="58"/>
        <v>0</v>
      </c>
      <c r="L46" s="31">
        <f t="shared" si="58"/>
        <v>0</v>
      </c>
      <c r="M46" s="31">
        <f t="shared" si="58"/>
        <v>0</v>
      </c>
      <c r="N46" s="31">
        <f t="shared" si="59"/>
        <v>0</v>
      </c>
      <c r="O46" s="31">
        <f t="shared" si="60"/>
        <v>0</v>
      </c>
      <c r="P46" s="33"/>
      <c r="Q46" s="34"/>
      <c r="R46" s="35"/>
      <c r="S46" s="36"/>
    </row>
    <row r="47" spans="1:19" x14ac:dyDescent="0.25">
      <c r="A47" s="280">
        <v>7.4</v>
      </c>
      <c r="B47" s="284" t="s">
        <v>188</v>
      </c>
      <c r="C47" s="258">
        <f t="shared" si="61"/>
        <v>52.661538461538463</v>
      </c>
      <c r="D47" s="260">
        <f t="shared" si="62"/>
        <v>80</v>
      </c>
      <c r="E47" s="259">
        <f t="shared" si="63"/>
        <v>4212.9230769230771</v>
      </c>
      <c r="F47" s="288">
        <f>'6. Staff Loading'!M170/65*12</f>
        <v>631.93846153846152</v>
      </c>
      <c r="G47" s="501">
        <f>'6. Staff Loading'!N170/65*12</f>
        <v>50555.076923076922</v>
      </c>
      <c r="H47" s="31">
        <f t="shared" si="57"/>
        <v>8425.8461538461543</v>
      </c>
      <c r="I47" s="31">
        <f t="shared" si="58"/>
        <v>50555.076923076922</v>
      </c>
      <c r="J47" s="31">
        <f t="shared" si="58"/>
        <v>50555.076923076922</v>
      </c>
      <c r="K47" s="31">
        <f t="shared" si="58"/>
        <v>50555.076923076922</v>
      </c>
      <c r="L47" s="31">
        <f t="shared" si="58"/>
        <v>50555.076923076922</v>
      </c>
      <c r="M47" s="31">
        <f t="shared" si="58"/>
        <v>50555.076923076922</v>
      </c>
      <c r="N47" s="31">
        <f t="shared" si="59"/>
        <v>12638.769230769229</v>
      </c>
      <c r="O47" s="31">
        <f t="shared" si="60"/>
        <v>273840.00000000006</v>
      </c>
      <c r="P47" s="33"/>
      <c r="Q47" s="34"/>
      <c r="R47" s="35"/>
      <c r="S47" s="36"/>
    </row>
    <row r="48" spans="1:19" x14ac:dyDescent="0.25">
      <c r="A48" s="280"/>
      <c r="B48" s="279" t="s">
        <v>190</v>
      </c>
      <c r="C48" s="261">
        <f>SUM(C44:C47)</f>
        <v>208.33846153846153</v>
      </c>
      <c r="D48" s="297">
        <f t="shared" si="62"/>
        <v>37.501107665042092</v>
      </c>
      <c r="E48" s="262">
        <f t="shared" ref="E48:O48" si="64">SUM(E44:E47)</f>
        <v>7812.9230769230771</v>
      </c>
      <c r="F48" s="289">
        <f t="shared" ref="F48" si="65">SUM(F44:F47)</f>
        <v>2500.0615384615385</v>
      </c>
      <c r="G48" s="262">
        <f t="shared" si="64"/>
        <v>93755.076923076922</v>
      </c>
      <c r="H48" s="81">
        <f t="shared" si="64"/>
        <v>15625.846153846154</v>
      </c>
      <c r="I48" s="81">
        <f t="shared" si="64"/>
        <v>93755.076923076922</v>
      </c>
      <c r="J48" s="81">
        <f t="shared" si="64"/>
        <v>93755.076923076922</v>
      </c>
      <c r="K48" s="81">
        <f t="shared" si="64"/>
        <v>93755.076923076922</v>
      </c>
      <c r="L48" s="81">
        <f t="shared" si="64"/>
        <v>93755.076923076922</v>
      </c>
      <c r="M48" s="81">
        <f t="shared" si="64"/>
        <v>93755.076923076922</v>
      </c>
      <c r="N48" s="81">
        <f t="shared" ref="N48" si="66">SUM(N44:N47)</f>
        <v>23438.769230769227</v>
      </c>
      <c r="O48" s="81">
        <f t="shared" si="64"/>
        <v>507840.00000000006</v>
      </c>
      <c r="P48" s="33"/>
      <c r="Q48" s="34"/>
      <c r="R48" s="35"/>
      <c r="S48" s="36"/>
    </row>
    <row r="49" spans="1:238" ht="10.15" customHeight="1" x14ac:dyDescent="0.25">
      <c r="A49" s="280"/>
      <c r="B49" s="279"/>
      <c r="C49" s="261"/>
      <c r="D49" s="263"/>
      <c r="E49" s="262"/>
      <c r="F49" s="289"/>
      <c r="G49" s="262"/>
      <c r="H49" s="81"/>
      <c r="I49" s="81"/>
      <c r="J49" s="81"/>
      <c r="K49" s="81"/>
      <c r="L49" s="81"/>
      <c r="M49" s="81"/>
      <c r="N49" s="81"/>
      <c r="O49" s="81"/>
      <c r="P49" s="33"/>
      <c r="Q49" s="34"/>
      <c r="R49" s="35"/>
      <c r="S49" s="36"/>
    </row>
    <row r="50" spans="1:238" x14ac:dyDescent="0.25">
      <c r="A50" s="278">
        <v>8</v>
      </c>
      <c r="B50" s="279" t="s">
        <v>191</v>
      </c>
      <c r="C50" s="258"/>
      <c r="D50" s="260"/>
      <c r="E50" s="259"/>
      <c r="F50" s="288"/>
      <c r="G50" s="259"/>
      <c r="H50" s="31"/>
      <c r="I50" s="31"/>
      <c r="J50" s="31"/>
      <c r="K50" s="31"/>
      <c r="L50" s="31"/>
      <c r="M50" s="31"/>
      <c r="N50" s="31"/>
      <c r="O50" s="31"/>
      <c r="P50" s="33"/>
      <c r="Q50" s="34"/>
      <c r="R50" s="35"/>
      <c r="S50" s="36"/>
    </row>
    <row r="51" spans="1:238" x14ac:dyDescent="0.25">
      <c r="A51" s="280">
        <v>8.1</v>
      </c>
      <c r="B51" s="281" t="s">
        <v>284</v>
      </c>
      <c r="C51" s="258">
        <f>F51/12</f>
        <v>120</v>
      </c>
      <c r="D51" s="260">
        <f>G51/F51</f>
        <v>137.5</v>
      </c>
      <c r="E51" s="259">
        <f>G51/12</f>
        <v>16500</v>
      </c>
      <c r="F51" s="288">
        <f>'6. Staff Loading'!M180/65*12</f>
        <v>1440</v>
      </c>
      <c r="G51" s="501">
        <f>'6. Staff Loading'!N180/65*12</f>
        <v>198000</v>
      </c>
      <c r="H51" s="31">
        <f t="shared" ref="H51:H55" si="67">$G51*2/12</f>
        <v>33000</v>
      </c>
      <c r="I51" s="31">
        <f t="shared" ref="I51:M55" si="68">$G51</f>
        <v>198000</v>
      </c>
      <c r="J51" s="31">
        <f t="shared" si="68"/>
        <v>198000</v>
      </c>
      <c r="K51" s="31">
        <f t="shared" si="68"/>
        <v>198000</v>
      </c>
      <c r="L51" s="31">
        <f t="shared" si="68"/>
        <v>198000</v>
      </c>
      <c r="M51" s="31">
        <f t="shared" si="68"/>
        <v>198000</v>
      </c>
      <c r="N51" s="31">
        <f t="shared" ref="N51:N55" si="69">$G51*3/12</f>
        <v>49500</v>
      </c>
      <c r="O51" s="31">
        <f t="shared" ref="O51:O55" si="70">SUM(H51:N51)</f>
        <v>1072500</v>
      </c>
      <c r="P51" s="33"/>
      <c r="Q51" s="34"/>
      <c r="R51" s="35"/>
      <c r="S51" s="36"/>
    </row>
    <row r="52" spans="1:238" x14ac:dyDescent="0.25">
      <c r="A52" s="280">
        <v>8.1999999999999993</v>
      </c>
      <c r="B52" s="284" t="s">
        <v>285</v>
      </c>
      <c r="C52" s="258">
        <f t="shared" ref="C52:C55" si="71">F52/12</f>
        <v>901</v>
      </c>
      <c r="D52" s="260">
        <f t="shared" ref="D52:D56" si="72">G52/F52</f>
        <v>106.85904550499446</v>
      </c>
      <c r="E52" s="259">
        <f t="shared" ref="E52:E55" si="73">G52/12</f>
        <v>96280</v>
      </c>
      <c r="F52" s="288">
        <f>'6. Staff Loading'!M186/65*12</f>
        <v>10812</v>
      </c>
      <c r="G52" s="501">
        <f>'6. Staff Loading'!N186/65*12</f>
        <v>1155360</v>
      </c>
      <c r="H52" s="31">
        <f t="shared" si="67"/>
        <v>192560</v>
      </c>
      <c r="I52" s="31">
        <f t="shared" si="68"/>
        <v>1155360</v>
      </c>
      <c r="J52" s="31">
        <f t="shared" si="68"/>
        <v>1155360</v>
      </c>
      <c r="K52" s="31">
        <f t="shared" si="68"/>
        <v>1155360</v>
      </c>
      <c r="L52" s="31">
        <f t="shared" si="68"/>
        <v>1155360</v>
      </c>
      <c r="M52" s="31">
        <f t="shared" si="68"/>
        <v>1155360</v>
      </c>
      <c r="N52" s="31">
        <f t="shared" si="69"/>
        <v>288840</v>
      </c>
      <c r="O52" s="31">
        <f t="shared" si="70"/>
        <v>6258200</v>
      </c>
      <c r="P52" s="33"/>
      <c r="Q52" s="34"/>
      <c r="R52" s="35"/>
      <c r="S52" s="36"/>
    </row>
    <row r="53" spans="1:238" x14ac:dyDescent="0.25">
      <c r="A53" s="280">
        <v>8.3000000000000007</v>
      </c>
      <c r="B53" s="284" t="s">
        <v>196</v>
      </c>
      <c r="C53" s="258">
        <f t="shared" si="71"/>
        <v>82</v>
      </c>
      <c r="D53" s="260">
        <f t="shared" si="72"/>
        <v>104.39024390243902</v>
      </c>
      <c r="E53" s="259">
        <f t="shared" si="73"/>
        <v>8560</v>
      </c>
      <c r="F53" s="288">
        <f>'6. Staff Loading'!M192/65*12</f>
        <v>984</v>
      </c>
      <c r="G53" s="501">
        <f>'6. Staff Loading'!N192/65*12</f>
        <v>102720</v>
      </c>
      <c r="H53" s="31">
        <f t="shared" si="67"/>
        <v>17120</v>
      </c>
      <c r="I53" s="31">
        <f t="shared" si="68"/>
        <v>102720</v>
      </c>
      <c r="J53" s="31">
        <f t="shared" si="68"/>
        <v>102720</v>
      </c>
      <c r="K53" s="31">
        <f t="shared" si="68"/>
        <v>102720</v>
      </c>
      <c r="L53" s="31">
        <f t="shared" si="68"/>
        <v>102720</v>
      </c>
      <c r="M53" s="31">
        <f t="shared" si="68"/>
        <v>102720</v>
      </c>
      <c r="N53" s="31">
        <f t="shared" si="69"/>
        <v>25680</v>
      </c>
      <c r="O53" s="31">
        <f t="shared" si="70"/>
        <v>556400</v>
      </c>
      <c r="P53" s="33"/>
      <c r="Q53" s="34"/>
      <c r="R53" s="35"/>
      <c r="S53" s="36"/>
    </row>
    <row r="54" spans="1:238" x14ac:dyDescent="0.25">
      <c r="A54" s="280">
        <v>8.4</v>
      </c>
      <c r="B54" s="284" t="s">
        <v>286</v>
      </c>
      <c r="C54" s="258">
        <f t="shared" ref="C54" si="74">F54/12</f>
        <v>80</v>
      </c>
      <c r="D54" s="260">
        <f t="shared" ref="D54" si="75">G54/F54</f>
        <v>130</v>
      </c>
      <c r="E54" s="259">
        <f t="shared" ref="E54" si="76">G54/12</f>
        <v>10400</v>
      </c>
      <c r="F54" s="288">
        <f>'6. Staff Loading'!M198/65*12</f>
        <v>960</v>
      </c>
      <c r="G54" s="501">
        <f>'6. Staff Loading'!N198/65*12</f>
        <v>124800</v>
      </c>
      <c r="H54" s="31">
        <f t="shared" si="67"/>
        <v>20800</v>
      </c>
      <c r="I54" s="31">
        <f t="shared" si="68"/>
        <v>124800</v>
      </c>
      <c r="J54" s="31">
        <f t="shared" si="68"/>
        <v>124800</v>
      </c>
      <c r="K54" s="31">
        <f t="shared" si="68"/>
        <v>124800</v>
      </c>
      <c r="L54" s="31">
        <f t="shared" si="68"/>
        <v>124800</v>
      </c>
      <c r="M54" s="31">
        <f t="shared" si="68"/>
        <v>124800</v>
      </c>
      <c r="N54" s="31">
        <f t="shared" si="69"/>
        <v>31200</v>
      </c>
      <c r="O54" s="31">
        <f t="shared" si="70"/>
        <v>676000</v>
      </c>
      <c r="P54" s="33"/>
      <c r="Q54" s="34"/>
      <c r="R54" s="35"/>
      <c r="S54" s="36"/>
    </row>
    <row r="55" spans="1:238" x14ac:dyDescent="0.25">
      <c r="A55" s="280">
        <v>8.5</v>
      </c>
      <c r="B55" s="284" t="s">
        <v>200</v>
      </c>
      <c r="C55" s="258">
        <f t="shared" si="71"/>
        <v>40</v>
      </c>
      <c r="D55" s="260">
        <f t="shared" si="72"/>
        <v>80</v>
      </c>
      <c r="E55" s="259">
        <f t="shared" si="73"/>
        <v>3200</v>
      </c>
      <c r="F55" s="288">
        <f>'6. Staff Loading'!M204/65*12</f>
        <v>480</v>
      </c>
      <c r="G55" s="501">
        <f>'6. Staff Loading'!N204/65*12</f>
        <v>38400</v>
      </c>
      <c r="H55" s="31">
        <f t="shared" si="67"/>
        <v>6400</v>
      </c>
      <c r="I55" s="31">
        <f t="shared" si="68"/>
        <v>38400</v>
      </c>
      <c r="J55" s="31">
        <f t="shared" si="68"/>
        <v>38400</v>
      </c>
      <c r="K55" s="31">
        <f t="shared" si="68"/>
        <v>38400</v>
      </c>
      <c r="L55" s="31">
        <f t="shared" si="68"/>
        <v>38400</v>
      </c>
      <c r="M55" s="31">
        <f t="shared" si="68"/>
        <v>38400</v>
      </c>
      <c r="N55" s="31">
        <f t="shared" si="69"/>
        <v>9600</v>
      </c>
      <c r="O55" s="31">
        <f t="shared" si="70"/>
        <v>208000</v>
      </c>
      <c r="P55" s="33"/>
      <c r="Q55" s="34"/>
      <c r="R55" s="35"/>
      <c r="S55" s="36"/>
    </row>
    <row r="56" spans="1:238" x14ac:dyDescent="0.25">
      <c r="A56" s="280"/>
      <c r="B56" s="279" t="s">
        <v>202</v>
      </c>
      <c r="C56" s="261">
        <f>SUM(C51:C55)</f>
        <v>1223</v>
      </c>
      <c r="D56" s="297">
        <f t="shared" si="72"/>
        <v>110.335241210139</v>
      </c>
      <c r="E56" s="262">
        <f t="shared" ref="E56:O56" si="77">SUM(E51:E55)</f>
        <v>134940</v>
      </c>
      <c r="F56" s="289">
        <f t="shared" si="77"/>
        <v>14676</v>
      </c>
      <c r="G56" s="262">
        <f t="shared" si="77"/>
        <v>1619280</v>
      </c>
      <c r="H56" s="81">
        <f t="shared" si="77"/>
        <v>269880</v>
      </c>
      <c r="I56" s="81">
        <f t="shared" si="77"/>
        <v>1619280</v>
      </c>
      <c r="J56" s="81">
        <f t="shared" si="77"/>
        <v>1619280</v>
      </c>
      <c r="K56" s="81">
        <f t="shared" si="77"/>
        <v>1619280</v>
      </c>
      <c r="L56" s="81">
        <f t="shared" si="77"/>
        <v>1619280</v>
      </c>
      <c r="M56" s="81">
        <f t="shared" si="77"/>
        <v>1619280</v>
      </c>
      <c r="N56" s="81">
        <f t="shared" si="77"/>
        <v>404820</v>
      </c>
      <c r="O56" s="81">
        <f t="shared" si="77"/>
        <v>8771100</v>
      </c>
      <c r="P56" s="33"/>
      <c r="Q56" s="34"/>
      <c r="R56" s="35"/>
      <c r="S56" s="36"/>
    </row>
    <row r="57" spans="1:238" ht="10.15" customHeight="1" x14ac:dyDescent="0.25">
      <c r="A57" s="280"/>
      <c r="B57" s="279"/>
      <c r="C57" s="261"/>
      <c r="D57" s="263"/>
      <c r="E57" s="262"/>
      <c r="F57" s="289"/>
      <c r="G57" s="262"/>
      <c r="H57" s="81"/>
      <c r="I57" s="81"/>
      <c r="J57" s="81"/>
      <c r="K57" s="81"/>
      <c r="L57" s="81"/>
      <c r="M57" s="81"/>
      <c r="N57" s="81"/>
      <c r="O57" s="81"/>
      <c r="P57" s="33"/>
      <c r="Q57" s="34"/>
      <c r="R57" s="35"/>
      <c r="S57" s="36"/>
    </row>
    <row r="58" spans="1:238" s="311" customFormat="1" ht="14" x14ac:dyDescent="0.3">
      <c r="A58" s="309"/>
      <c r="B58" s="310" t="s">
        <v>287</v>
      </c>
      <c r="C58" s="325">
        <f>SUM(C10,C20,C24,C28,C35,C41,C48,C56)</f>
        <v>5875.3384615384612</v>
      </c>
      <c r="D58" s="297">
        <f>G58/F58</f>
        <v>106.94412367732662</v>
      </c>
      <c r="E58" s="315">
        <f t="shared" ref="E58:O58" si="78">SUM(E10,E20,E24,E28,E35,E41,E48,E56)</f>
        <v>628332.92307692301</v>
      </c>
      <c r="F58" s="325">
        <f t="shared" si="78"/>
        <v>70504.061538461538</v>
      </c>
      <c r="G58" s="315">
        <f t="shared" si="78"/>
        <v>7539995.076923077</v>
      </c>
      <c r="H58" s="315">
        <f t="shared" si="78"/>
        <v>1256665.846153846</v>
      </c>
      <c r="I58" s="315">
        <f t="shared" si="78"/>
        <v>7539995.076923077</v>
      </c>
      <c r="J58" s="315">
        <f t="shared" si="78"/>
        <v>7539995.076923077</v>
      </c>
      <c r="K58" s="315">
        <f t="shared" si="78"/>
        <v>7539995.076923077</v>
      </c>
      <c r="L58" s="315">
        <f t="shared" si="78"/>
        <v>7539995.076923077</v>
      </c>
      <c r="M58" s="315">
        <f t="shared" si="78"/>
        <v>7539995.076923077</v>
      </c>
      <c r="N58" s="315">
        <f t="shared" si="78"/>
        <v>1884998.7692307692</v>
      </c>
      <c r="O58" s="315">
        <f t="shared" si="78"/>
        <v>40841640</v>
      </c>
    </row>
    <row r="59" spans="1:238" ht="22.5" customHeight="1" x14ac:dyDescent="0.3">
      <c r="B59" s="46"/>
      <c r="C59" s="48"/>
      <c r="D59" s="48"/>
      <c r="E59" s="48"/>
      <c r="F59" s="290"/>
      <c r="G59" s="48"/>
      <c r="H59" s="6"/>
      <c r="I59" s="50"/>
      <c r="J59" s="50"/>
      <c r="K59" s="50"/>
      <c r="L59" s="50"/>
      <c r="M59" s="50"/>
      <c r="N59" s="50"/>
      <c r="O59" s="210"/>
    </row>
    <row r="60" spans="1:238" x14ac:dyDescent="0.25">
      <c r="A60" s="54"/>
      <c r="B60" s="211"/>
      <c r="C60" s="55"/>
      <c r="D60" s="55"/>
      <c r="E60" s="55"/>
      <c r="F60" s="291"/>
      <c r="G60" s="55"/>
      <c r="H60" s="56"/>
      <c r="I60" s="50"/>
      <c r="J60" s="50"/>
      <c r="K60" s="50"/>
      <c r="L60" s="50"/>
      <c r="M60" s="50"/>
      <c r="N60" s="50"/>
      <c r="O60" s="264"/>
      <c r="P60" s="57"/>
      <c r="Q60" s="17"/>
      <c r="R60" s="17"/>
      <c r="S60" s="56"/>
      <c r="T60" s="50"/>
      <c r="U60" s="50"/>
      <c r="V60" s="50"/>
      <c r="W60" s="50"/>
      <c r="X60" s="50"/>
      <c r="Y60" s="50"/>
      <c r="Z60" s="264"/>
      <c r="AA60" s="57"/>
      <c r="AB60" s="17"/>
      <c r="AC60" s="17"/>
      <c r="AD60" s="56"/>
      <c r="AE60" s="50"/>
      <c r="AF60" s="50"/>
      <c r="AG60" s="50"/>
      <c r="AH60" s="50"/>
      <c r="AI60" s="50"/>
      <c r="AJ60" s="50"/>
      <c r="AK60" s="264"/>
      <c r="AL60" s="57"/>
      <c r="AM60" s="17"/>
      <c r="AN60" s="17"/>
      <c r="AO60" s="56"/>
      <c r="AP60" s="50"/>
      <c r="AQ60" s="50"/>
      <c r="AR60" s="50"/>
      <c r="AS60" s="50"/>
      <c r="AT60" s="50"/>
      <c r="AU60" s="50"/>
      <c r="AV60" s="264"/>
      <c r="AW60" s="57"/>
      <c r="AX60" s="17"/>
      <c r="AY60" s="17"/>
      <c r="AZ60" s="56"/>
      <c r="BA60" s="50"/>
      <c r="BB60" s="50"/>
      <c r="BC60" s="50"/>
      <c r="BD60" s="50"/>
      <c r="BE60" s="50"/>
      <c r="BF60" s="50"/>
      <c r="BG60" s="264"/>
      <c r="BH60" s="57"/>
      <c r="BI60" s="17"/>
      <c r="BJ60" s="17"/>
      <c r="BK60" s="56"/>
      <c r="BL60" s="50"/>
      <c r="BM60" s="50"/>
      <c r="BN60" s="50"/>
      <c r="BO60" s="50"/>
      <c r="BP60" s="50"/>
      <c r="BQ60" s="50"/>
      <c r="BR60" s="264"/>
      <c r="BS60" s="57"/>
      <c r="BT60" s="17"/>
      <c r="BU60" s="17"/>
      <c r="BV60" s="56"/>
      <c r="BW60" s="50"/>
      <c r="BX60" s="50"/>
      <c r="BY60" s="50"/>
      <c r="BZ60" s="50"/>
      <c r="CA60" s="50"/>
      <c r="CB60" s="50"/>
      <c r="CC60" s="264"/>
      <c r="CD60" s="57"/>
      <c r="CE60" s="17"/>
      <c r="CF60" s="17"/>
      <c r="CG60" s="56"/>
      <c r="CH60" s="50"/>
      <c r="CI60" s="50"/>
      <c r="CJ60" s="50"/>
      <c r="CK60" s="50"/>
      <c r="CL60" s="50"/>
      <c r="CM60" s="50"/>
      <c r="CN60" s="264"/>
      <c r="CO60" s="57"/>
      <c r="CP60" s="17"/>
      <c r="CQ60" s="17"/>
      <c r="CR60" s="56"/>
      <c r="CS60" s="50"/>
      <c r="CT60" s="50"/>
      <c r="CU60" s="50"/>
      <c r="CV60" s="50"/>
      <c r="CW60" s="50"/>
      <c r="CX60" s="50"/>
      <c r="CY60" s="264"/>
      <c r="CZ60" s="57"/>
      <c r="DA60" s="17"/>
      <c r="DB60" s="17"/>
      <c r="DC60" s="56"/>
      <c r="DD60" s="50"/>
      <c r="DE60" s="50"/>
      <c r="DF60" s="50"/>
      <c r="DG60" s="50"/>
      <c r="DH60" s="50"/>
      <c r="DI60" s="50"/>
      <c r="DJ60" s="264"/>
      <c r="DK60" s="57"/>
      <c r="DL60" s="17"/>
      <c r="DM60" s="17"/>
      <c r="DN60" s="56"/>
      <c r="DO60" s="50"/>
      <c r="DP60" s="50"/>
      <c r="DQ60" s="50"/>
      <c r="DR60" s="50"/>
      <c r="DS60" s="50"/>
      <c r="DT60" s="50"/>
      <c r="DU60" s="264"/>
      <c r="DV60" s="57"/>
      <c r="DW60" s="17"/>
      <c r="DX60" s="17"/>
      <c r="DY60" s="56"/>
      <c r="DZ60" s="50"/>
      <c r="EA60" s="50"/>
      <c r="EB60" s="50"/>
      <c r="EC60" s="50"/>
      <c r="ED60" s="50"/>
      <c r="EE60" s="50"/>
      <c r="EF60" s="264"/>
      <c r="EG60" s="57"/>
      <c r="EH60" s="17"/>
      <c r="EI60" s="17"/>
      <c r="EJ60" s="56"/>
      <c r="EK60" s="50"/>
      <c r="EL60" s="50"/>
      <c r="EM60" s="50"/>
      <c r="EN60" s="50"/>
      <c r="EO60" s="50"/>
      <c r="EP60" s="50"/>
      <c r="EQ60" s="264"/>
      <c r="ER60" s="57"/>
      <c r="ES60" s="17"/>
      <c r="ET60" s="17"/>
      <c r="EU60" s="56"/>
      <c r="EV60" s="50"/>
      <c r="EW60" s="50"/>
      <c r="EX60" s="50"/>
      <c r="EY60" s="50"/>
      <c r="EZ60" s="50"/>
      <c r="FA60" s="50"/>
      <c r="FB60" s="264"/>
      <c r="FC60" s="57"/>
      <c r="FD60" s="17"/>
      <c r="FE60" s="17"/>
      <c r="FF60" s="56"/>
      <c r="FG60" s="50"/>
      <c r="FH60" s="50"/>
      <c r="FI60" s="50"/>
      <c r="FJ60" s="50"/>
      <c r="FK60" s="50"/>
      <c r="FL60" s="50"/>
      <c r="FM60" s="264"/>
      <c r="FN60" s="57"/>
      <c r="FO60" s="17"/>
      <c r="FP60" s="17"/>
      <c r="FQ60" s="56"/>
      <c r="FR60" s="50"/>
      <c r="FS60" s="50"/>
      <c r="FT60" s="50"/>
      <c r="FU60" s="50"/>
      <c r="FV60" s="50"/>
      <c r="FW60" s="50"/>
      <c r="FX60" s="264"/>
      <c r="FY60" s="57"/>
      <c r="FZ60" s="17"/>
      <c r="GA60" s="17"/>
      <c r="GB60" s="56"/>
      <c r="GC60" s="50"/>
      <c r="GD60" s="50"/>
      <c r="GE60" s="50"/>
      <c r="GF60" s="50"/>
      <c r="GG60" s="50"/>
      <c r="GH60" s="50"/>
      <c r="GI60" s="264"/>
      <c r="GJ60" s="57"/>
      <c r="GK60" s="17"/>
      <c r="GL60" s="17"/>
      <c r="GM60" s="56"/>
      <c r="GN60" s="50"/>
      <c r="GO60" s="50"/>
      <c r="GP60" s="50"/>
      <c r="GQ60" s="50"/>
      <c r="GR60" s="50"/>
      <c r="GS60" s="50"/>
      <c r="GT60" s="264"/>
      <c r="GU60" s="57"/>
      <c r="GV60" s="17"/>
      <c r="GW60" s="17"/>
      <c r="GX60" s="56"/>
      <c r="GY60" s="50"/>
      <c r="GZ60" s="50"/>
      <c r="HA60" s="50"/>
      <c r="HB60" s="50"/>
      <c r="HC60" s="50"/>
      <c r="HD60" s="50"/>
      <c r="HE60" s="264"/>
      <c r="HF60" s="57"/>
      <c r="HG60" s="17"/>
      <c r="HH60" s="17"/>
      <c r="HI60" s="56"/>
      <c r="HJ60" s="50"/>
      <c r="HK60" s="50"/>
      <c r="HL60" s="50"/>
      <c r="HM60" s="50"/>
      <c r="HN60" s="50"/>
      <c r="HO60" s="50"/>
      <c r="HP60" s="264"/>
      <c r="HQ60" s="57"/>
      <c r="HR60" s="17"/>
      <c r="HS60" s="17"/>
      <c r="HT60" s="56"/>
      <c r="HU60" s="50"/>
      <c r="HV60" s="50"/>
      <c r="HW60" s="50"/>
      <c r="HX60" s="50"/>
      <c r="HY60" s="50"/>
      <c r="HZ60" s="50"/>
      <c r="IA60" s="264"/>
      <c r="IB60" s="57"/>
      <c r="IC60" s="17"/>
      <c r="ID60" s="17"/>
    </row>
    <row r="61" spans="1:238" ht="20.25" customHeight="1" x14ac:dyDescent="0.25">
      <c r="A61" s="93"/>
      <c r="B61" s="550" t="s">
        <v>32</v>
      </c>
      <c r="C61" s="551"/>
      <c r="D61" s="551"/>
      <c r="E61" s="586"/>
      <c r="F61" s="291"/>
      <c r="G61" s="55"/>
      <c r="H61" s="56"/>
      <c r="I61" s="50"/>
      <c r="J61" s="50"/>
      <c r="K61" s="50"/>
      <c r="L61" s="50"/>
      <c r="M61" s="50"/>
      <c r="N61" s="50"/>
      <c r="O61" s="264"/>
      <c r="P61" s="57"/>
      <c r="Q61" s="17"/>
      <c r="R61" s="17"/>
      <c r="S61" s="56"/>
      <c r="T61" s="50"/>
      <c r="U61" s="50"/>
      <c r="V61" s="50"/>
      <c r="W61" s="50"/>
      <c r="X61" s="50"/>
      <c r="Y61" s="50"/>
      <c r="Z61" s="264"/>
      <c r="AA61" s="57"/>
      <c r="AB61" s="17"/>
      <c r="AC61" s="17"/>
      <c r="AD61" s="56"/>
      <c r="AE61" s="50"/>
      <c r="AF61" s="50"/>
      <c r="AG61" s="50"/>
      <c r="AH61" s="50"/>
      <c r="AI61" s="50"/>
      <c r="AJ61" s="50"/>
      <c r="AK61" s="264"/>
      <c r="AL61" s="57"/>
      <c r="AM61" s="17"/>
      <c r="AN61" s="17"/>
      <c r="AO61" s="56"/>
      <c r="AP61" s="50"/>
      <c r="AQ61" s="50"/>
      <c r="AR61" s="50"/>
      <c r="AS61" s="50"/>
      <c r="AT61" s="50"/>
      <c r="AU61" s="50"/>
      <c r="AV61" s="264"/>
      <c r="AW61" s="57"/>
      <c r="AX61" s="17"/>
      <c r="AY61" s="17"/>
      <c r="AZ61" s="56"/>
      <c r="BA61" s="50"/>
      <c r="BB61" s="50"/>
      <c r="BC61" s="50"/>
      <c r="BD61" s="50"/>
      <c r="BE61" s="50"/>
      <c r="BF61" s="50"/>
      <c r="BG61" s="264"/>
      <c r="BH61" s="57"/>
      <c r="BI61" s="17"/>
      <c r="BJ61" s="17"/>
      <c r="BK61" s="56"/>
      <c r="BL61" s="50"/>
      <c r="BM61" s="50"/>
      <c r="BN61" s="50"/>
      <c r="BO61" s="50"/>
      <c r="BP61" s="50"/>
      <c r="BQ61" s="50"/>
      <c r="BR61" s="264"/>
      <c r="BS61" s="57"/>
      <c r="BT61" s="17"/>
      <c r="BU61" s="17"/>
      <c r="BV61" s="56"/>
      <c r="BW61" s="50"/>
      <c r="BX61" s="50"/>
      <c r="BY61" s="50"/>
      <c r="BZ61" s="50"/>
      <c r="CA61" s="50"/>
      <c r="CB61" s="50"/>
      <c r="CC61" s="264"/>
      <c r="CD61" s="57"/>
      <c r="CE61" s="17"/>
      <c r="CF61" s="17"/>
      <c r="CG61" s="56"/>
      <c r="CH61" s="50"/>
      <c r="CI61" s="50"/>
      <c r="CJ61" s="50"/>
      <c r="CK61" s="50"/>
      <c r="CL61" s="50"/>
      <c r="CM61" s="50"/>
      <c r="CN61" s="264"/>
      <c r="CO61" s="57"/>
      <c r="CP61" s="17"/>
      <c r="CQ61" s="17"/>
      <c r="CR61" s="56"/>
      <c r="CS61" s="50"/>
      <c r="CT61" s="50"/>
      <c r="CU61" s="50"/>
      <c r="CV61" s="50"/>
      <c r="CW61" s="50"/>
      <c r="CX61" s="50"/>
      <c r="CY61" s="264"/>
      <c r="CZ61" s="57"/>
      <c r="DA61" s="17"/>
      <c r="DB61" s="17"/>
      <c r="DC61" s="56"/>
      <c r="DD61" s="50"/>
      <c r="DE61" s="50"/>
      <c r="DF61" s="50"/>
      <c r="DG61" s="50"/>
      <c r="DH61" s="50"/>
      <c r="DI61" s="50"/>
      <c r="DJ61" s="264"/>
      <c r="DK61" s="57"/>
      <c r="DL61" s="17"/>
      <c r="DM61" s="17"/>
      <c r="DN61" s="56"/>
      <c r="DO61" s="50"/>
      <c r="DP61" s="50"/>
      <c r="DQ61" s="50"/>
      <c r="DR61" s="50"/>
      <c r="DS61" s="50"/>
      <c r="DT61" s="50"/>
      <c r="DU61" s="264"/>
      <c r="DV61" s="57"/>
      <c r="DW61" s="17"/>
      <c r="DX61" s="17"/>
      <c r="DY61" s="56"/>
      <c r="DZ61" s="50"/>
      <c r="EA61" s="50"/>
      <c r="EB61" s="50"/>
      <c r="EC61" s="50"/>
      <c r="ED61" s="50"/>
      <c r="EE61" s="50"/>
      <c r="EF61" s="264"/>
      <c r="EG61" s="57"/>
      <c r="EH61" s="17"/>
      <c r="EI61" s="17"/>
      <c r="EJ61" s="56"/>
      <c r="EK61" s="50"/>
      <c r="EL61" s="50"/>
      <c r="EM61" s="50"/>
      <c r="EN61" s="50"/>
      <c r="EO61" s="50"/>
      <c r="EP61" s="50"/>
      <c r="EQ61" s="264"/>
      <c r="ER61" s="57"/>
      <c r="ES61" s="17"/>
      <c r="ET61" s="17"/>
      <c r="EU61" s="56"/>
      <c r="EV61" s="50"/>
      <c r="EW61" s="50"/>
      <c r="EX61" s="50"/>
      <c r="EY61" s="50"/>
      <c r="EZ61" s="50"/>
      <c r="FA61" s="50"/>
      <c r="FB61" s="264"/>
      <c r="FC61" s="57"/>
      <c r="FD61" s="17"/>
      <c r="FE61" s="17"/>
      <c r="FF61" s="56"/>
      <c r="FG61" s="50"/>
      <c r="FH61" s="50"/>
      <c r="FI61" s="50"/>
      <c r="FJ61" s="50"/>
      <c r="FK61" s="50"/>
      <c r="FL61" s="50"/>
      <c r="FM61" s="264"/>
      <c r="FN61" s="57"/>
      <c r="FO61" s="17"/>
      <c r="FP61" s="17"/>
      <c r="FQ61" s="56"/>
      <c r="FR61" s="50"/>
      <c r="FS61" s="50"/>
      <c r="FT61" s="50"/>
      <c r="FU61" s="50"/>
      <c r="FV61" s="50"/>
      <c r="FW61" s="50"/>
      <c r="FX61" s="264"/>
      <c r="FY61" s="57"/>
      <c r="FZ61" s="17"/>
      <c r="GA61" s="17"/>
      <c r="GB61" s="56"/>
      <c r="GC61" s="50"/>
      <c r="GD61" s="50"/>
      <c r="GE61" s="50"/>
      <c r="GF61" s="50"/>
      <c r="GG61" s="50"/>
      <c r="GH61" s="50"/>
      <c r="GI61" s="264"/>
      <c r="GJ61" s="57"/>
      <c r="GK61" s="17"/>
      <c r="GL61" s="17"/>
      <c r="GM61" s="56"/>
      <c r="GN61" s="50"/>
      <c r="GO61" s="50"/>
      <c r="GP61" s="50"/>
      <c r="GQ61" s="50"/>
      <c r="GR61" s="50"/>
      <c r="GS61" s="50"/>
      <c r="GT61" s="264"/>
      <c r="GU61" s="57"/>
      <c r="GV61" s="17"/>
      <c r="GW61" s="17"/>
      <c r="GX61" s="56"/>
      <c r="GY61" s="50"/>
      <c r="GZ61" s="50"/>
      <c r="HA61" s="50"/>
      <c r="HB61" s="50"/>
      <c r="HC61" s="50"/>
      <c r="HD61" s="50"/>
      <c r="HE61" s="264"/>
      <c r="HF61" s="57"/>
      <c r="HG61" s="17"/>
      <c r="HH61" s="17"/>
      <c r="HI61" s="56"/>
      <c r="HJ61" s="50"/>
      <c r="HK61" s="50"/>
      <c r="HL61" s="50"/>
      <c r="HM61" s="50"/>
      <c r="HN61" s="50"/>
      <c r="HO61" s="50"/>
      <c r="HP61" s="264"/>
      <c r="HQ61" s="57"/>
      <c r="HR61" s="17"/>
      <c r="HS61" s="17"/>
      <c r="HT61" s="56"/>
      <c r="HU61" s="50"/>
      <c r="HV61" s="50"/>
      <c r="HW61" s="50"/>
      <c r="HX61" s="50"/>
      <c r="HY61" s="50"/>
      <c r="HZ61" s="50"/>
      <c r="IA61" s="264"/>
      <c r="IB61" s="57"/>
      <c r="IC61" s="17"/>
      <c r="ID61" s="17"/>
    </row>
    <row r="62" spans="1:238" ht="44.15" customHeight="1" x14ac:dyDescent="0.25">
      <c r="A62" s="212">
        <v>1</v>
      </c>
      <c r="B62" s="548" t="s">
        <v>288</v>
      </c>
      <c r="C62" s="549"/>
      <c r="D62" s="549"/>
      <c r="E62" s="585"/>
      <c r="F62" s="291"/>
      <c r="G62" s="55"/>
      <c r="H62" s="56"/>
      <c r="I62" s="50"/>
      <c r="J62" s="50"/>
      <c r="K62" s="50"/>
      <c r="L62" s="50"/>
      <c r="M62" s="50"/>
      <c r="N62" s="50"/>
      <c r="O62" s="264"/>
      <c r="P62" s="57"/>
      <c r="Q62" s="17"/>
      <c r="R62" s="17"/>
      <c r="S62" s="56"/>
      <c r="T62" s="50"/>
      <c r="U62" s="50"/>
      <c r="V62" s="50"/>
      <c r="W62" s="50"/>
      <c r="X62" s="50"/>
      <c r="Y62" s="50"/>
      <c r="Z62" s="264"/>
      <c r="AA62" s="57"/>
      <c r="AB62" s="17"/>
      <c r="AC62" s="17"/>
      <c r="AD62" s="56"/>
      <c r="AE62" s="50"/>
      <c r="AF62" s="50"/>
      <c r="AG62" s="50"/>
      <c r="AH62" s="50"/>
      <c r="AI62" s="50"/>
      <c r="AJ62" s="50"/>
      <c r="AK62" s="264"/>
      <c r="AL62" s="57"/>
      <c r="AM62" s="17"/>
      <c r="AN62" s="17"/>
      <c r="AO62" s="56"/>
      <c r="AP62" s="50"/>
      <c r="AQ62" s="50"/>
      <c r="AR62" s="50"/>
      <c r="AS62" s="50"/>
      <c r="AT62" s="50"/>
      <c r="AU62" s="50"/>
      <c r="AV62" s="264"/>
      <c r="AW62" s="57"/>
      <c r="AX62" s="17"/>
      <c r="AY62" s="17"/>
      <c r="AZ62" s="56"/>
      <c r="BA62" s="50"/>
      <c r="BB62" s="50"/>
      <c r="BC62" s="50"/>
      <c r="BD62" s="50"/>
      <c r="BE62" s="50"/>
      <c r="BF62" s="50"/>
      <c r="BG62" s="264"/>
      <c r="BH62" s="57"/>
      <c r="BI62" s="17"/>
      <c r="BJ62" s="17"/>
      <c r="BK62" s="56"/>
      <c r="BL62" s="50"/>
      <c r="BM62" s="50"/>
      <c r="BN62" s="50"/>
      <c r="BO62" s="50"/>
      <c r="BP62" s="50"/>
      <c r="BQ62" s="50"/>
      <c r="BR62" s="264"/>
      <c r="BS62" s="57"/>
      <c r="BT62" s="17"/>
      <c r="BU62" s="17"/>
      <c r="BV62" s="56"/>
      <c r="BW62" s="50"/>
      <c r="BX62" s="50"/>
      <c r="BY62" s="50"/>
      <c r="BZ62" s="50"/>
      <c r="CA62" s="50"/>
      <c r="CB62" s="50"/>
      <c r="CC62" s="264"/>
      <c r="CD62" s="57"/>
      <c r="CE62" s="17"/>
      <c r="CF62" s="17"/>
      <c r="CG62" s="56"/>
      <c r="CH62" s="50"/>
      <c r="CI62" s="50"/>
      <c r="CJ62" s="50"/>
      <c r="CK62" s="50"/>
      <c r="CL62" s="50"/>
      <c r="CM62" s="50"/>
      <c r="CN62" s="264"/>
      <c r="CO62" s="57"/>
      <c r="CP62" s="17"/>
      <c r="CQ62" s="17"/>
      <c r="CR62" s="56"/>
      <c r="CS62" s="50"/>
      <c r="CT62" s="50"/>
      <c r="CU62" s="50"/>
      <c r="CV62" s="50"/>
      <c r="CW62" s="50"/>
      <c r="CX62" s="50"/>
      <c r="CY62" s="264"/>
      <c r="CZ62" s="57"/>
      <c r="DA62" s="17"/>
      <c r="DB62" s="17"/>
      <c r="DC62" s="56"/>
      <c r="DD62" s="50"/>
      <c r="DE62" s="50"/>
      <c r="DF62" s="50"/>
      <c r="DG62" s="50"/>
      <c r="DH62" s="50"/>
      <c r="DI62" s="50"/>
      <c r="DJ62" s="264"/>
      <c r="DK62" s="57"/>
      <c r="DL62" s="17"/>
      <c r="DM62" s="17"/>
      <c r="DN62" s="56"/>
      <c r="DO62" s="50"/>
      <c r="DP62" s="50"/>
      <c r="DQ62" s="50"/>
      <c r="DR62" s="50"/>
      <c r="DS62" s="50"/>
      <c r="DT62" s="50"/>
      <c r="DU62" s="264"/>
      <c r="DV62" s="57"/>
      <c r="DW62" s="17"/>
      <c r="DX62" s="17"/>
      <c r="DY62" s="56"/>
      <c r="DZ62" s="50"/>
      <c r="EA62" s="50"/>
      <c r="EB62" s="50"/>
      <c r="EC62" s="50"/>
      <c r="ED62" s="50"/>
      <c r="EE62" s="50"/>
      <c r="EF62" s="264"/>
      <c r="EG62" s="57"/>
      <c r="EH62" s="17"/>
      <c r="EI62" s="17"/>
      <c r="EJ62" s="56"/>
      <c r="EK62" s="50"/>
      <c r="EL62" s="50"/>
      <c r="EM62" s="50"/>
      <c r="EN62" s="50"/>
      <c r="EO62" s="50"/>
      <c r="EP62" s="50"/>
      <c r="EQ62" s="264"/>
      <c r="ER62" s="57"/>
      <c r="ES62" s="17"/>
      <c r="ET62" s="17"/>
      <c r="EU62" s="56"/>
      <c r="EV62" s="50"/>
      <c r="EW62" s="50"/>
      <c r="EX62" s="50"/>
      <c r="EY62" s="50"/>
      <c r="EZ62" s="50"/>
      <c r="FA62" s="50"/>
      <c r="FB62" s="264"/>
      <c r="FC62" s="57"/>
      <c r="FD62" s="17"/>
      <c r="FE62" s="17"/>
      <c r="FF62" s="56"/>
      <c r="FG62" s="50"/>
      <c r="FH62" s="50"/>
      <c r="FI62" s="50"/>
      <c r="FJ62" s="50"/>
      <c r="FK62" s="50"/>
      <c r="FL62" s="50"/>
      <c r="FM62" s="264"/>
      <c r="FN62" s="57"/>
      <c r="FO62" s="17"/>
      <c r="FP62" s="17"/>
      <c r="FQ62" s="56"/>
      <c r="FR62" s="50"/>
      <c r="FS62" s="50"/>
      <c r="FT62" s="50"/>
      <c r="FU62" s="50"/>
      <c r="FV62" s="50"/>
      <c r="FW62" s="50"/>
      <c r="FX62" s="264"/>
      <c r="FY62" s="57"/>
      <c r="FZ62" s="17"/>
      <c r="GA62" s="17"/>
      <c r="GB62" s="56"/>
      <c r="GC62" s="50"/>
      <c r="GD62" s="50"/>
      <c r="GE62" s="50"/>
      <c r="GF62" s="50"/>
      <c r="GG62" s="50"/>
      <c r="GH62" s="50"/>
      <c r="GI62" s="264"/>
      <c r="GJ62" s="57"/>
      <c r="GK62" s="17"/>
      <c r="GL62" s="17"/>
      <c r="GM62" s="56"/>
      <c r="GN62" s="50"/>
      <c r="GO62" s="50"/>
      <c r="GP62" s="50"/>
      <c r="GQ62" s="50"/>
      <c r="GR62" s="50"/>
      <c r="GS62" s="50"/>
      <c r="GT62" s="264"/>
      <c r="GU62" s="57"/>
      <c r="GV62" s="17"/>
      <c r="GW62" s="17"/>
      <c r="GX62" s="56"/>
      <c r="GY62" s="50"/>
      <c r="GZ62" s="50"/>
      <c r="HA62" s="50"/>
      <c r="HB62" s="50"/>
      <c r="HC62" s="50"/>
      <c r="HD62" s="50"/>
      <c r="HE62" s="264"/>
      <c r="HF62" s="57"/>
      <c r="HG62" s="17"/>
      <c r="HH62" s="17"/>
      <c r="HI62" s="56"/>
      <c r="HJ62" s="50"/>
      <c r="HK62" s="50"/>
      <c r="HL62" s="50"/>
      <c r="HM62" s="50"/>
      <c r="HN62" s="50"/>
      <c r="HO62" s="50"/>
      <c r="HP62" s="264"/>
      <c r="HQ62" s="57"/>
      <c r="HR62" s="17"/>
      <c r="HS62" s="17"/>
      <c r="HT62" s="56"/>
      <c r="HU62" s="50"/>
      <c r="HV62" s="50"/>
      <c r="HW62" s="50"/>
      <c r="HX62" s="50"/>
      <c r="HY62" s="50"/>
      <c r="HZ62" s="50"/>
      <c r="IA62" s="264"/>
      <c r="IB62" s="57"/>
      <c r="IC62" s="17"/>
      <c r="ID62" s="17"/>
    </row>
    <row r="63" spans="1:238" ht="44.15" customHeight="1" x14ac:dyDescent="0.25">
      <c r="A63" s="212">
        <v>2</v>
      </c>
      <c r="B63" s="548" t="s">
        <v>289</v>
      </c>
      <c r="C63" s="549"/>
      <c r="D63" s="549"/>
      <c r="E63" s="585"/>
      <c r="F63" s="291"/>
      <c r="G63" s="55"/>
      <c r="H63" s="56"/>
      <c r="I63" s="50"/>
      <c r="J63" s="50"/>
      <c r="K63" s="50"/>
      <c r="L63" s="50"/>
      <c r="M63" s="50"/>
      <c r="N63" s="50"/>
      <c r="O63" s="264"/>
      <c r="P63" s="57"/>
      <c r="Q63" s="17"/>
      <c r="R63" s="17"/>
      <c r="S63" s="56"/>
      <c r="T63" s="50"/>
      <c r="U63" s="50"/>
      <c r="V63" s="50"/>
      <c r="W63" s="50"/>
      <c r="X63" s="50"/>
      <c r="Y63" s="50"/>
      <c r="Z63" s="264"/>
      <c r="AA63" s="57"/>
      <c r="AB63" s="17"/>
      <c r="AC63" s="17"/>
      <c r="AD63" s="56"/>
      <c r="AE63" s="50"/>
      <c r="AF63" s="50"/>
      <c r="AG63" s="50"/>
      <c r="AH63" s="50"/>
      <c r="AI63" s="50"/>
      <c r="AJ63" s="50"/>
      <c r="AK63" s="264"/>
      <c r="AL63" s="57"/>
      <c r="AM63" s="17"/>
      <c r="AN63" s="17"/>
      <c r="AO63" s="56"/>
      <c r="AP63" s="50"/>
      <c r="AQ63" s="50"/>
      <c r="AR63" s="50"/>
      <c r="AS63" s="50"/>
      <c r="AT63" s="50"/>
      <c r="AU63" s="50"/>
      <c r="AV63" s="264"/>
      <c r="AW63" s="57"/>
      <c r="AX63" s="17"/>
      <c r="AY63" s="17"/>
      <c r="AZ63" s="56"/>
      <c r="BA63" s="50"/>
      <c r="BB63" s="50"/>
      <c r="BC63" s="50"/>
      <c r="BD63" s="50"/>
      <c r="BE63" s="50"/>
      <c r="BF63" s="50"/>
      <c r="BG63" s="264"/>
      <c r="BH63" s="57"/>
      <c r="BI63" s="17"/>
      <c r="BJ63" s="17"/>
      <c r="BK63" s="56"/>
      <c r="BL63" s="50"/>
      <c r="BM63" s="50"/>
      <c r="BN63" s="50"/>
      <c r="BO63" s="50"/>
      <c r="BP63" s="50"/>
      <c r="BQ63" s="50"/>
      <c r="BR63" s="264"/>
      <c r="BS63" s="57"/>
      <c r="BT63" s="17"/>
      <c r="BU63" s="17"/>
      <c r="BV63" s="56"/>
      <c r="BW63" s="50"/>
      <c r="BX63" s="50"/>
      <c r="BY63" s="50"/>
      <c r="BZ63" s="50"/>
      <c r="CA63" s="50"/>
      <c r="CB63" s="50"/>
      <c r="CC63" s="264"/>
      <c r="CD63" s="57"/>
      <c r="CE63" s="17"/>
      <c r="CF63" s="17"/>
      <c r="CG63" s="56"/>
      <c r="CH63" s="50"/>
      <c r="CI63" s="50"/>
      <c r="CJ63" s="50"/>
      <c r="CK63" s="50"/>
      <c r="CL63" s="50"/>
      <c r="CM63" s="50"/>
      <c r="CN63" s="264"/>
      <c r="CO63" s="57"/>
      <c r="CP63" s="17"/>
      <c r="CQ63" s="17"/>
      <c r="CR63" s="56"/>
      <c r="CS63" s="50"/>
      <c r="CT63" s="50"/>
      <c r="CU63" s="50"/>
      <c r="CV63" s="50"/>
      <c r="CW63" s="50"/>
      <c r="CX63" s="50"/>
      <c r="CY63" s="264"/>
      <c r="CZ63" s="57"/>
      <c r="DA63" s="17"/>
      <c r="DB63" s="17"/>
      <c r="DC63" s="56"/>
      <c r="DD63" s="50"/>
      <c r="DE63" s="50"/>
      <c r="DF63" s="50"/>
      <c r="DG63" s="50"/>
      <c r="DH63" s="50"/>
      <c r="DI63" s="50"/>
      <c r="DJ63" s="264"/>
      <c r="DK63" s="57"/>
      <c r="DL63" s="17"/>
      <c r="DM63" s="17"/>
      <c r="DN63" s="56"/>
      <c r="DO63" s="50"/>
      <c r="DP63" s="50"/>
      <c r="DQ63" s="50"/>
      <c r="DR63" s="50"/>
      <c r="DS63" s="50"/>
      <c r="DT63" s="50"/>
      <c r="DU63" s="264"/>
      <c r="DV63" s="57"/>
      <c r="DW63" s="17"/>
      <c r="DX63" s="17"/>
      <c r="DY63" s="56"/>
      <c r="DZ63" s="50"/>
      <c r="EA63" s="50"/>
      <c r="EB63" s="50"/>
      <c r="EC63" s="50"/>
      <c r="ED63" s="50"/>
      <c r="EE63" s="50"/>
      <c r="EF63" s="264"/>
      <c r="EG63" s="57"/>
      <c r="EH63" s="17"/>
      <c r="EI63" s="17"/>
      <c r="EJ63" s="56"/>
      <c r="EK63" s="50"/>
      <c r="EL63" s="50"/>
      <c r="EM63" s="50"/>
      <c r="EN63" s="50"/>
      <c r="EO63" s="50"/>
      <c r="EP63" s="50"/>
      <c r="EQ63" s="264"/>
      <c r="ER63" s="57"/>
      <c r="ES63" s="17"/>
      <c r="ET63" s="17"/>
      <c r="EU63" s="56"/>
      <c r="EV63" s="50"/>
      <c r="EW63" s="50"/>
      <c r="EX63" s="50"/>
      <c r="EY63" s="50"/>
      <c r="EZ63" s="50"/>
      <c r="FA63" s="50"/>
      <c r="FB63" s="264"/>
      <c r="FC63" s="57"/>
      <c r="FD63" s="17"/>
      <c r="FE63" s="17"/>
      <c r="FF63" s="56"/>
      <c r="FG63" s="50"/>
      <c r="FH63" s="50"/>
      <c r="FI63" s="50"/>
      <c r="FJ63" s="50"/>
      <c r="FK63" s="50"/>
      <c r="FL63" s="50"/>
      <c r="FM63" s="264"/>
      <c r="FN63" s="57"/>
      <c r="FO63" s="17"/>
      <c r="FP63" s="17"/>
      <c r="FQ63" s="56"/>
      <c r="FR63" s="50"/>
      <c r="FS63" s="50"/>
      <c r="FT63" s="50"/>
      <c r="FU63" s="50"/>
      <c r="FV63" s="50"/>
      <c r="FW63" s="50"/>
      <c r="FX63" s="264"/>
      <c r="FY63" s="57"/>
      <c r="FZ63" s="17"/>
      <c r="GA63" s="17"/>
      <c r="GB63" s="56"/>
      <c r="GC63" s="50"/>
      <c r="GD63" s="50"/>
      <c r="GE63" s="50"/>
      <c r="GF63" s="50"/>
      <c r="GG63" s="50"/>
      <c r="GH63" s="50"/>
      <c r="GI63" s="264"/>
      <c r="GJ63" s="57"/>
      <c r="GK63" s="17"/>
      <c r="GL63" s="17"/>
      <c r="GM63" s="56"/>
      <c r="GN63" s="50"/>
      <c r="GO63" s="50"/>
      <c r="GP63" s="50"/>
      <c r="GQ63" s="50"/>
      <c r="GR63" s="50"/>
      <c r="GS63" s="50"/>
      <c r="GT63" s="264"/>
      <c r="GU63" s="57"/>
      <c r="GV63" s="17"/>
      <c r="GW63" s="17"/>
      <c r="GX63" s="56"/>
      <c r="GY63" s="50"/>
      <c r="GZ63" s="50"/>
      <c r="HA63" s="50"/>
      <c r="HB63" s="50"/>
      <c r="HC63" s="50"/>
      <c r="HD63" s="50"/>
      <c r="HE63" s="264"/>
      <c r="HF63" s="57"/>
      <c r="HG63" s="17"/>
      <c r="HH63" s="17"/>
      <c r="HI63" s="56"/>
      <c r="HJ63" s="50"/>
      <c r="HK63" s="50"/>
      <c r="HL63" s="50"/>
      <c r="HM63" s="50"/>
      <c r="HN63" s="50"/>
      <c r="HO63" s="50"/>
      <c r="HP63" s="264"/>
      <c r="HQ63" s="57"/>
      <c r="HR63" s="17"/>
      <c r="HS63" s="17"/>
      <c r="HT63" s="56"/>
      <c r="HU63" s="50"/>
      <c r="HV63" s="50"/>
      <c r="HW63" s="50"/>
      <c r="HX63" s="50"/>
      <c r="HY63" s="50"/>
      <c r="HZ63" s="50"/>
      <c r="IA63" s="264"/>
      <c r="IB63" s="57"/>
      <c r="IC63" s="17"/>
      <c r="ID63" s="17"/>
    </row>
    <row r="64" spans="1:238" ht="73" customHeight="1" x14ac:dyDescent="0.25">
      <c r="A64" s="212">
        <v>3</v>
      </c>
      <c r="B64" s="548" t="s">
        <v>290</v>
      </c>
      <c r="C64" s="549"/>
      <c r="D64" s="549"/>
      <c r="E64" s="585"/>
      <c r="F64" s="291"/>
      <c r="G64" s="55"/>
      <c r="H64" s="56"/>
      <c r="I64" s="50"/>
      <c r="J64" s="50"/>
      <c r="K64" s="50"/>
      <c r="L64" s="50"/>
      <c r="M64" s="50"/>
      <c r="N64" s="50"/>
      <c r="O64" s="264"/>
      <c r="P64" s="57"/>
      <c r="Q64" s="17"/>
      <c r="R64" s="17"/>
      <c r="S64" s="56"/>
      <c r="T64" s="50"/>
      <c r="U64" s="50"/>
      <c r="V64" s="50"/>
      <c r="W64" s="50"/>
      <c r="X64" s="50"/>
      <c r="Y64" s="50"/>
      <c r="Z64" s="264"/>
      <c r="AA64" s="57"/>
      <c r="AB64" s="17"/>
      <c r="AC64" s="17"/>
      <c r="AD64" s="56"/>
      <c r="AE64" s="50"/>
      <c r="AF64" s="50"/>
      <c r="AG64" s="50"/>
      <c r="AH64" s="50"/>
      <c r="AI64" s="50"/>
      <c r="AJ64" s="50"/>
      <c r="AK64" s="264"/>
      <c r="AL64" s="57"/>
      <c r="AM64" s="17"/>
      <c r="AN64" s="17"/>
      <c r="AO64" s="56"/>
      <c r="AP64" s="50"/>
      <c r="AQ64" s="50"/>
      <c r="AR64" s="50"/>
      <c r="AS64" s="50"/>
      <c r="AT64" s="50"/>
      <c r="AU64" s="50"/>
      <c r="AV64" s="264"/>
      <c r="AW64" s="57"/>
      <c r="AX64" s="17"/>
      <c r="AY64" s="17"/>
      <c r="AZ64" s="56"/>
      <c r="BA64" s="50"/>
      <c r="BB64" s="50"/>
      <c r="BC64" s="50"/>
      <c r="BD64" s="50"/>
      <c r="BE64" s="50"/>
      <c r="BF64" s="50"/>
      <c r="BG64" s="264"/>
      <c r="BH64" s="57"/>
      <c r="BI64" s="17"/>
      <c r="BJ64" s="17"/>
      <c r="BK64" s="56"/>
      <c r="BL64" s="50"/>
      <c r="BM64" s="50"/>
      <c r="BN64" s="50"/>
      <c r="BO64" s="50"/>
      <c r="BP64" s="50"/>
      <c r="BQ64" s="50"/>
      <c r="BR64" s="264"/>
      <c r="BS64" s="57"/>
      <c r="BT64" s="17"/>
      <c r="BU64" s="17"/>
      <c r="BV64" s="56"/>
      <c r="BW64" s="50"/>
      <c r="BX64" s="50"/>
      <c r="BY64" s="50"/>
      <c r="BZ64" s="50"/>
      <c r="CA64" s="50"/>
      <c r="CB64" s="50"/>
      <c r="CC64" s="264"/>
      <c r="CD64" s="57"/>
      <c r="CE64" s="17"/>
      <c r="CF64" s="17"/>
      <c r="CG64" s="56"/>
      <c r="CH64" s="50"/>
      <c r="CI64" s="50"/>
      <c r="CJ64" s="50"/>
      <c r="CK64" s="50"/>
      <c r="CL64" s="50"/>
      <c r="CM64" s="50"/>
      <c r="CN64" s="264"/>
      <c r="CO64" s="57"/>
      <c r="CP64" s="17"/>
      <c r="CQ64" s="17"/>
      <c r="CR64" s="56"/>
      <c r="CS64" s="50"/>
      <c r="CT64" s="50"/>
      <c r="CU64" s="50"/>
      <c r="CV64" s="50"/>
      <c r="CW64" s="50"/>
      <c r="CX64" s="50"/>
      <c r="CY64" s="264"/>
      <c r="CZ64" s="57"/>
      <c r="DA64" s="17"/>
      <c r="DB64" s="17"/>
      <c r="DC64" s="56"/>
      <c r="DD64" s="50"/>
      <c r="DE64" s="50"/>
      <c r="DF64" s="50"/>
      <c r="DG64" s="50"/>
      <c r="DH64" s="50"/>
      <c r="DI64" s="50"/>
      <c r="DJ64" s="264"/>
      <c r="DK64" s="57"/>
      <c r="DL64" s="17"/>
      <c r="DM64" s="17"/>
      <c r="DN64" s="56"/>
      <c r="DO64" s="50"/>
      <c r="DP64" s="50"/>
      <c r="DQ64" s="50"/>
      <c r="DR64" s="50"/>
      <c r="DS64" s="50"/>
      <c r="DT64" s="50"/>
      <c r="DU64" s="264"/>
      <c r="DV64" s="57"/>
      <c r="DW64" s="17"/>
      <c r="DX64" s="17"/>
      <c r="DY64" s="56"/>
      <c r="DZ64" s="50"/>
      <c r="EA64" s="50"/>
      <c r="EB64" s="50"/>
      <c r="EC64" s="50"/>
      <c r="ED64" s="50"/>
      <c r="EE64" s="50"/>
      <c r="EF64" s="264"/>
      <c r="EG64" s="57"/>
      <c r="EH64" s="17"/>
      <c r="EI64" s="17"/>
      <c r="EJ64" s="56"/>
      <c r="EK64" s="50"/>
      <c r="EL64" s="50"/>
      <c r="EM64" s="50"/>
      <c r="EN64" s="50"/>
      <c r="EO64" s="50"/>
      <c r="EP64" s="50"/>
      <c r="EQ64" s="264"/>
      <c r="ER64" s="57"/>
      <c r="ES64" s="17"/>
      <c r="ET64" s="17"/>
      <c r="EU64" s="56"/>
      <c r="EV64" s="50"/>
      <c r="EW64" s="50"/>
      <c r="EX64" s="50"/>
      <c r="EY64" s="50"/>
      <c r="EZ64" s="50"/>
      <c r="FA64" s="50"/>
      <c r="FB64" s="264"/>
      <c r="FC64" s="57"/>
      <c r="FD64" s="17"/>
      <c r="FE64" s="17"/>
      <c r="FF64" s="56"/>
      <c r="FG64" s="50"/>
      <c r="FH64" s="50"/>
      <c r="FI64" s="50"/>
      <c r="FJ64" s="50"/>
      <c r="FK64" s="50"/>
      <c r="FL64" s="50"/>
      <c r="FM64" s="264"/>
      <c r="FN64" s="57"/>
      <c r="FO64" s="17"/>
      <c r="FP64" s="17"/>
      <c r="FQ64" s="56"/>
      <c r="FR64" s="50"/>
      <c r="FS64" s="50"/>
      <c r="FT64" s="50"/>
      <c r="FU64" s="50"/>
      <c r="FV64" s="50"/>
      <c r="FW64" s="50"/>
      <c r="FX64" s="264"/>
      <c r="FY64" s="57"/>
      <c r="FZ64" s="17"/>
      <c r="GA64" s="17"/>
      <c r="GB64" s="56"/>
      <c r="GC64" s="50"/>
      <c r="GD64" s="50"/>
      <c r="GE64" s="50"/>
      <c r="GF64" s="50"/>
      <c r="GG64" s="50"/>
      <c r="GH64" s="50"/>
      <c r="GI64" s="264"/>
      <c r="GJ64" s="57"/>
      <c r="GK64" s="17"/>
      <c r="GL64" s="17"/>
      <c r="GM64" s="56"/>
      <c r="GN64" s="50"/>
      <c r="GO64" s="50"/>
      <c r="GP64" s="50"/>
      <c r="GQ64" s="50"/>
      <c r="GR64" s="50"/>
      <c r="GS64" s="50"/>
      <c r="GT64" s="264"/>
      <c r="GU64" s="57"/>
      <c r="GV64" s="17"/>
      <c r="GW64" s="17"/>
      <c r="GX64" s="56"/>
      <c r="GY64" s="50"/>
      <c r="GZ64" s="50"/>
      <c r="HA64" s="50"/>
      <c r="HB64" s="50"/>
      <c r="HC64" s="50"/>
      <c r="HD64" s="50"/>
      <c r="HE64" s="264"/>
      <c r="HF64" s="57"/>
      <c r="HG64" s="17"/>
      <c r="HH64" s="17"/>
      <c r="HI64" s="56"/>
      <c r="HJ64" s="50"/>
      <c r="HK64" s="50"/>
      <c r="HL64" s="50"/>
      <c r="HM64" s="50"/>
      <c r="HN64" s="50"/>
      <c r="HO64" s="50"/>
      <c r="HP64" s="264"/>
      <c r="HQ64" s="57"/>
      <c r="HR64" s="17"/>
      <c r="HS64" s="17"/>
      <c r="HT64" s="56"/>
      <c r="HU64" s="50"/>
      <c r="HV64" s="50"/>
      <c r="HW64" s="50"/>
      <c r="HX64" s="50"/>
      <c r="HY64" s="50"/>
      <c r="HZ64" s="50"/>
      <c r="IA64" s="264"/>
      <c r="IB64" s="57"/>
      <c r="IC64" s="17"/>
      <c r="ID64" s="17"/>
    </row>
    <row r="65" spans="1:238" ht="39.65" customHeight="1" x14ac:dyDescent="0.25">
      <c r="A65" s="212">
        <v>4</v>
      </c>
      <c r="B65" s="548" t="s">
        <v>291</v>
      </c>
      <c r="C65" s="549"/>
      <c r="D65" s="549"/>
      <c r="E65" s="585"/>
      <c r="F65" s="291"/>
      <c r="G65" s="55"/>
      <c r="H65" s="56"/>
      <c r="I65" s="50"/>
      <c r="J65" s="50"/>
      <c r="K65" s="50"/>
      <c r="L65" s="50"/>
      <c r="M65" s="50"/>
      <c r="N65" s="50"/>
      <c r="O65" s="264"/>
      <c r="P65" s="57"/>
      <c r="Q65" s="17"/>
      <c r="R65" s="17"/>
      <c r="S65" s="56"/>
      <c r="T65" s="50"/>
      <c r="U65" s="50"/>
      <c r="V65" s="50"/>
      <c r="W65" s="50"/>
      <c r="X65" s="50"/>
      <c r="Y65" s="50"/>
      <c r="Z65" s="264"/>
      <c r="AA65" s="57"/>
      <c r="AB65" s="17"/>
      <c r="AC65" s="17"/>
      <c r="AD65" s="56"/>
      <c r="AE65" s="50"/>
      <c r="AF65" s="50"/>
      <c r="AG65" s="50"/>
      <c r="AH65" s="50"/>
      <c r="AI65" s="50"/>
      <c r="AJ65" s="50"/>
      <c r="AK65" s="264"/>
      <c r="AL65" s="57"/>
      <c r="AM65" s="17"/>
      <c r="AN65" s="17"/>
      <c r="AO65" s="56"/>
      <c r="AP65" s="50"/>
      <c r="AQ65" s="50"/>
      <c r="AR65" s="50"/>
      <c r="AS65" s="50"/>
      <c r="AT65" s="50"/>
      <c r="AU65" s="50"/>
      <c r="AV65" s="264"/>
      <c r="AW65" s="57"/>
      <c r="AX65" s="17"/>
      <c r="AY65" s="17"/>
      <c r="AZ65" s="56"/>
      <c r="BA65" s="50"/>
      <c r="BB65" s="50"/>
      <c r="BC65" s="50"/>
      <c r="BD65" s="50"/>
      <c r="BE65" s="50"/>
      <c r="BF65" s="50"/>
      <c r="BG65" s="264"/>
      <c r="BH65" s="57"/>
      <c r="BI65" s="17"/>
      <c r="BJ65" s="17"/>
      <c r="BK65" s="56"/>
      <c r="BL65" s="50"/>
      <c r="BM65" s="50"/>
      <c r="BN65" s="50"/>
      <c r="BO65" s="50"/>
      <c r="BP65" s="50"/>
      <c r="BQ65" s="50"/>
      <c r="BR65" s="264"/>
      <c r="BS65" s="57"/>
      <c r="BT65" s="17"/>
      <c r="BU65" s="17"/>
      <c r="BV65" s="56"/>
      <c r="BW65" s="50"/>
      <c r="BX65" s="50"/>
      <c r="BY65" s="50"/>
      <c r="BZ65" s="50"/>
      <c r="CA65" s="50"/>
      <c r="CB65" s="50"/>
      <c r="CC65" s="264"/>
      <c r="CD65" s="57"/>
      <c r="CE65" s="17"/>
      <c r="CF65" s="17"/>
      <c r="CG65" s="56"/>
      <c r="CH65" s="50"/>
      <c r="CI65" s="50"/>
      <c r="CJ65" s="50"/>
      <c r="CK65" s="50"/>
      <c r="CL65" s="50"/>
      <c r="CM65" s="50"/>
      <c r="CN65" s="264"/>
      <c r="CO65" s="57"/>
      <c r="CP65" s="17"/>
      <c r="CQ65" s="17"/>
      <c r="CR65" s="56"/>
      <c r="CS65" s="50"/>
      <c r="CT65" s="50"/>
      <c r="CU65" s="50"/>
      <c r="CV65" s="50"/>
      <c r="CW65" s="50"/>
      <c r="CX65" s="50"/>
      <c r="CY65" s="264"/>
      <c r="CZ65" s="57"/>
      <c r="DA65" s="17"/>
      <c r="DB65" s="17"/>
      <c r="DC65" s="56"/>
      <c r="DD65" s="50"/>
      <c r="DE65" s="50"/>
      <c r="DF65" s="50"/>
      <c r="DG65" s="50"/>
      <c r="DH65" s="50"/>
      <c r="DI65" s="50"/>
      <c r="DJ65" s="264"/>
      <c r="DK65" s="57"/>
      <c r="DL65" s="17"/>
      <c r="DM65" s="17"/>
      <c r="DN65" s="56"/>
      <c r="DO65" s="50"/>
      <c r="DP65" s="50"/>
      <c r="DQ65" s="50"/>
      <c r="DR65" s="50"/>
      <c r="DS65" s="50"/>
      <c r="DT65" s="50"/>
      <c r="DU65" s="264"/>
      <c r="DV65" s="57"/>
      <c r="DW65" s="17"/>
      <c r="DX65" s="17"/>
      <c r="DY65" s="56"/>
      <c r="DZ65" s="50"/>
      <c r="EA65" s="50"/>
      <c r="EB65" s="50"/>
      <c r="EC65" s="50"/>
      <c r="ED65" s="50"/>
      <c r="EE65" s="50"/>
      <c r="EF65" s="264"/>
      <c r="EG65" s="57"/>
      <c r="EH65" s="17"/>
      <c r="EI65" s="17"/>
      <c r="EJ65" s="56"/>
      <c r="EK65" s="50"/>
      <c r="EL65" s="50"/>
      <c r="EM65" s="50"/>
      <c r="EN65" s="50"/>
      <c r="EO65" s="50"/>
      <c r="EP65" s="50"/>
      <c r="EQ65" s="264"/>
      <c r="ER65" s="57"/>
      <c r="ES65" s="17"/>
      <c r="ET65" s="17"/>
      <c r="EU65" s="56"/>
      <c r="EV65" s="50"/>
      <c r="EW65" s="50"/>
      <c r="EX65" s="50"/>
      <c r="EY65" s="50"/>
      <c r="EZ65" s="50"/>
      <c r="FA65" s="50"/>
      <c r="FB65" s="264"/>
      <c r="FC65" s="57"/>
      <c r="FD65" s="17"/>
      <c r="FE65" s="17"/>
      <c r="FF65" s="56"/>
      <c r="FG65" s="50"/>
      <c r="FH65" s="50"/>
      <c r="FI65" s="50"/>
      <c r="FJ65" s="50"/>
      <c r="FK65" s="50"/>
      <c r="FL65" s="50"/>
      <c r="FM65" s="264"/>
      <c r="FN65" s="57"/>
      <c r="FO65" s="17"/>
      <c r="FP65" s="17"/>
      <c r="FQ65" s="56"/>
      <c r="FR65" s="50"/>
      <c r="FS65" s="50"/>
      <c r="FT65" s="50"/>
      <c r="FU65" s="50"/>
      <c r="FV65" s="50"/>
      <c r="FW65" s="50"/>
      <c r="FX65" s="264"/>
      <c r="FY65" s="57"/>
      <c r="FZ65" s="17"/>
      <c r="GA65" s="17"/>
      <c r="GB65" s="56"/>
      <c r="GC65" s="50"/>
      <c r="GD65" s="50"/>
      <c r="GE65" s="50"/>
      <c r="GF65" s="50"/>
      <c r="GG65" s="50"/>
      <c r="GH65" s="50"/>
      <c r="GI65" s="264"/>
      <c r="GJ65" s="57"/>
      <c r="GK65" s="17"/>
      <c r="GL65" s="17"/>
      <c r="GM65" s="56"/>
      <c r="GN65" s="50"/>
      <c r="GO65" s="50"/>
      <c r="GP65" s="50"/>
      <c r="GQ65" s="50"/>
      <c r="GR65" s="50"/>
      <c r="GS65" s="50"/>
      <c r="GT65" s="264"/>
      <c r="GU65" s="57"/>
      <c r="GV65" s="17"/>
      <c r="GW65" s="17"/>
      <c r="GX65" s="56"/>
      <c r="GY65" s="50"/>
      <c r="GZ65" s="50"/>
      <c r="HA65" s="50"/>
      <c r="HB65" s="50"/>
      <c r="HC65" s="50"/>
      <c r="HD65" s="50"/>
      <c r="HE65" s="264"/>
      <c r="HF65" s="57"/>
      <c r="HG65" s="17"/>
      <c r="HH65" s="17"/>
      <c r="HI65" s="56"/>
      <c r="HJ65" s="50"/>
      <c r="HK65" s="50"/>
      <c r="HL65" s="50"/>
      <c r="HM65" s="50"/>
      <c r="HN65" s="50"/>
      <c r="HO65" s="50"/>
      <c r="HP65" s="264"/>
      <c r="HQ65" s="57"/>
      <c r="HR65" s="17"/>
      <c r="HS65" s="17"/>
      <c r="HT65" s="56"/>
      <c r="HU65" s="50"/>
      <c r="HV65" s="50"/>
      <c r="HW65" s="50"/>
      <c r="HX65" s="50"/>
      <c r="HY65" s="50"/>
      <c r="HZ65" s="50"/>
      <c r="IA65" s="264"/>
      <c r="IB65" s="57"/>
      <c r="IC65" s="17"/>
      <c r="ID65" s="17"/>
    </row>
    <row r="66" spans="1:238" ht="42" customHeight="1" x14ac:dyDescent="0.25">
      <c r="A66" s="212">
        <v>5</v>
      </c>
      <c r="B66" s="548" t="s">
        <v>292</v>
      </c>
      <c r="C66" s="549"/>
      <c r="D66" s="549"/>
      <c r="E66" s="585"/>
      <c r="F66" s="291"/>
      <c r="G66" s="55"/>
      <c r="H66" s="56"/>
      <c r="I66" s="50"/>
      <c r="J66" s="50"/>
      <c r="K66" s="50"/>
      <c r="L66" s="50"/>
      <c r="M66" s="50"/>
      <c r="N66" s="50"/>
      <c r="O66" s="264"/>
      <c r="P66" s="57"/>
      <c r="Q66" s="17"/>
      <c r="R66" s="17"/>
      <c r="S66" s="56"/>
      <c r="T66" s="50"/>
      <c r="U66" s="50"/>
      <c r="V66" s="50"/>
      <c r="W66" s="50"/>
      <c r="X66" s="50"/>
      <c r="Y66" s="50"/>
      <c r="Z66" s="264"/>
      <c r="AA66" s="57"/>
      <c r="AB66" s="17"/>
      <c r="AC66" s="17"/>
      <c r="AD66" s="56"/>
      <c r="AE66" s="50"/>
      <c r="AF66" s="50"/>
      <c r="AG66" s="50"/>
      <c r="AH66" s="50"/>
      <c r="AI66" s="50"/>
      <c r="AJ66" s="50"/>
      <c r="AK66" s="264"/>
      <c r="AL66" s="57"/>
      <c r="AM66" s="17"/>
      <c r="AN66" s="17"/>
      <c r="AO66" s="56"/>
      <c r="AP66" s="50"/>
      <c r="AQ66" s="50"/>
      <c r="AR66" s="50"/>
      <c r="AS66" s="50"/>
      <c r="AT66" s="50"/>
      <c r="AU66" s="50"/>
      <c r="AV66" s="264"/>
      <c r="AW66" s="57"/>
      <c r="AX66" s="17"/>
      <c r="AY66" s="17"/>
      <c r="AZ66" s="56"/>
      <c r="BA66" s="50"/>
      <c r="BB66" s="50"/>
      <c r="BC66" s="50"/>
      <c r="BD66" s="50"/>
      <c r="BE66" s="50"/>
      <c r="BF66" s="50"/>
      <c r="BG66" s="264"/>
      <c r="BH66" s="57"/>
      <c r="BI66" s="17"/>
      <c r="BJ66" s="17"/>
      <c r="BK66" s="56"/>
      <c r="BL66" s="50"/>
      <c r="BM66" s="50"/>
      <c r="BN66" s="50"/>
      <c r="BO66" s="50"/>
      <c r="BP66" s="50"/>
      <c r="BQ66" s="50"/>
      <c r="BR66" s="264"/>
      <c r="BS66" s="57"/>
      <c r="BT66" s="17"/>
      <c r="BU66" s="17"/>
      <c r="BV66" s="56"/>
      <c r="BW66" s="50"/>
      <c r="BX66" s="50"/>
      <c r="BY66" s="50"/>
      <c r="BZ66" s="50"/>
      <c r="CA66" s="50"/>
      <c r="CB66" s="50"/>
      <c r="CC66" s="264"/>
      <c r="CD66" s="57"/>
      <c r="CE66" s="17"/>
      <c r="CF66" s="17"/>
      <c r="CG66" s="56"/>
      <c r="CH66" s="50"/>
      <c r="CI66" s="50"/>
      <c r="CJ66" s="50"/>
      <c r="CK66" s="50"/>
      <c r="CL66" s="50"/>
      <c r="CM66" s="50"/>
      <c r="CN66" s="264"/>
      <c r="CO66" s="57"/>
      <c r="CP66" s="17"/>
      <c r="CQ66" s="17"/>
      <c r="CR66" s="56"/>
      <c r="CS66" s="50"/>
      <c r="CT66" s="50"/>
      <c r="CU66" s="50"/>
      <c r="CV66" s="50"/>
      <c r="CW66" s="50"/>
      <c r="CX66" s="50"/>
      <c r="CY66" s="264"/>
      <c r="CZ66" s="57"/>
      <c r="DA66" s="17"/>
      <c r="DB66" s="17"/>
      <c r="DC66" s="56"/>
      <c r="DD66" s="50"/>
      <c r="DE66" s="50"/>
      <c r="DF66" s="50"/>
      <c r="DG66" s="50"/>
      <c r="DH66" s="50"/>
      <c r="DI66" s="50"/>
      <c r="DJ66" s="264"/>
      <c r="DK66" s="57"/>
      <c r="DL66" s="17"/>
      <c r="DM66" s="17"/>
      <c r="DN66" s="56"/>
      <c r="DO66" s="50"/>
      <c r="DP66" s="50"/>
      <c r="DQ66" s="50"/>
      <c r="DR66" s="50"/>
      <c r="DS66" s="50"/>
      <c r="DT66" s="50"/>
      <c r="DU66" s="264"/>
      <c r="DV66" s="57"/>
      <c r="DW66" s="17"/>
      <c r="DX66" s="17"/>
      <c r="DY66" s="56"/>
      <c r="DZ66" s="50"/>
      <c r="EA66" s="50"/>
      <c r="EB66" s="50"/>
      <c r="EC66" s="50"/>
      <c r="ED66" s="50"/>
      <c r="EE66" s="50"/>
      <c r="EF66" s="264"/>
      <c r="EG66" s="57"/>
      <c r="EH66" s="17"/>
      <c r="EI66" s="17"/>
      <c r="EJ66" s="56"/>
      <c r="EK66" s="50"/>
      <c r="EL66" s="50"/>
      <c r="EM66" s="50"/>
      <c r="EN66" s="50"/>
      <c r="EO66" s="50"/>
      <c r="EP66" s="50"/>
      <c r="EQ66" s="264"/>
      <c r="ER66" s="57"/>
      <c r="ES66" s="17"/>
      <c r="ET66" s="17"/>
      <c r="EU66" s="56"/>
      <c r="EV66" s="50"/>
      <c r="EW66" s="50"/>
      <c r="EX66" s="50"/>
      <c r="EY66" s="50"/>
      <c r="EZ66" s="50"/>
      <c r="FA66" s="50"/>
      <c r="FB66" s="264"/>
      <c r="FC66" s="57"/>
      <c r="FD66" s="17"/>
      <c r="FE66" s="17"/>
      <c r="FF66" s="56"/>
      <c r="FG66" s="50"/>
      <c r="FH66" s="50"/>
      <c r="FI66" s="50"/>
      <c r="FJ66" s="50"/>
      <c r="FK66" s="50"/>
      <c r="FL66" s="50"/>
      <c r="FM66" s="264"/>
      <c r="FN66" s="57"/>
      <c r="FO66" s="17"/>
      <c r="FP66" s="17"/>
      <c r="FQ66" s="56"/>
      <c r="FR66" s="50"/>
      <c r="FS66" s="50"/>
      <c r="FT66" s="50"/>
      <c r="FU66" s="50"/>
      <c r="FV66" s="50"/>
      <c r="FW66" s="50"/>
      <c r="FX66" s="264"/>
      <c r="FY66" s="57"/>
      <c r="FZ66" s="17"/>
      <c r="GA66" s="17"/>
      <c r="GB66" s="56"/>
      <c r="GC66" s="50"/>
      <c r="GD66" s="50"/>
      <c r="GE66" s="50"/>
      <c r="GF66" s="50"/>
      <c r="GG66" s="50"/>
      <c r="GH66" s="50"/>
      <c r="GI66" s="264"/>
      <c r="GJ66" s="57"/>
      <c r="GK66" s="17"/>
      <c r="GL66" s="17"/>
      <c r="GM66" s="56"/>
      <c r="GN66" s="50"/>
      <c r="GO66" s="50"/>
      <c r="GP66" s="50"/>
      <c r="GQ66" s="50"/>
      <c r="GR66" s="50"/>
      <c r="GS66" s="50"/>
      <c r="GT66" s="264"/>
      <c r="GU66" s="57"/>
      <c r="GV66" s="17"/>
      <c r="GW66" s="17"/>
      <c r="GX66" s="56"/>
      <c r="GY66" s="50"/>
      <c r="GZ66" s="50"/>
      <c r="HA66" s="50"/>
      <c r="HB66" s="50"/>
      <c r="HC66" s="50"/>
      <c r="HD66" s="50"/>
      <c r="HE66" s="264"/>
      <c r="HF66" s="57"/>
      <c r="HG66" s="17"/>
      <c r="HH66" s="17"/>
      <c r="HI66" s="56"/>
      <c r="HJ66" s="50"/>
      <c r="HK66" s="50"/>
      <c r="HL66" s="50"/>
      <c r="HM66" s="50"/>
      <c r="HN66" s="50"/>
      <c r="HO66" s="50"/>
      <c r="HP66" s="264"/>
      <c r="HQ66" s="57"/>
      <c r="HR66" s="17"/>
      <c r="HS66" s="17"/>
      <c r="HT66" s="56"/>
      <c r="HU66" s="50"/>
      <c r="HV66" s="50"/>
      <c r="HW66" s="50"/>
      <c r="HX66" s="50"/>
      <c r="HY66" s="50"/>
      <c r="HZ66" s="50"/>
      <c r="IA66" s="264"/>
      <c r="IB66" s="57"/>
      <c r="IC66" s="17"/>
      <c r="ID66" s="17"/>
    </row>
    <row r="67" spans="1:238" ht="28.5" customHeight="1" x14ac:dyDescent="0.25">
      <c r="A67" s="212">
        <v>6</v>
      </c>
      <c r="B67" s="548" t="s">
        <v>293</v>
      </c>
      <c r="C67" s="549"/>
      <c r="D67" s="549"/>
      <c r="E67" s="585"/>
      <c r="F67" s="291"/>
      <c r="G67" s="55"/>
      <c r="H67" s="56"/>
      <c r="I67" s="50"/>
      <c r="J67" s="50"/>
      <c r="K67" s="50"/>
      <c r="L67" s="50"/>
      <c r="M67" s="50"/>
      <c r="N67" s="50"/>
      <c r="O67" s="264"/>
      <c r="P67" s="57"/>
      <c r="Q67" s="17"/>
      <c r="R67" s="17"/>
      <c r="S67" s="56"/>
      <c r="T67" s="50"/>
      <c r="U67" s="50"/>
      <c r="V67" s="50"/>
      <c r="W67" s="50"/>
      <c r="X67" s="50"/>
      <c r="Y67" s="50"/>
      <c r="Z67" s="264"/>
      <c r="AA67" s="57"/>
      <c r="AB67" s="17"/>
      <c r="AC67" s="17"/>
      <c r="AD67" s="56"/>
      <c r="AE67" s="50"/>
      <c r="AF67" s="50"/>
      <c r="AG67" s="50"/>
      <c r="AH67" s="50"/>
      <c r="AI67" s="50"/>
      <c r="AJ67" s="50"/>
      <c r="AK67" s="264"/>
      <c r="AL67" s="57"/>
      <c r="AM67" s="17"/>
      <c r="AN67" s="17"/>
      <c r="AO67" s="56"/>
      <c r="AP67" s="50"/>
      <c r="AQ67" s="50"/>
      <c r="AR67" s="50"/>
      <c r="AS67" s="50"/>
      <c r="AT67" s="50"/>
      <c r="AU67" s="50"/>
      <c r="AV67" s="264"/>
      <c r="AW67" s="57"/>
      <c r="AX67" s="17"/>
      <c r="AY67" s="17"/>
      <c r="AZ67" s="56"/>
      <c r="BA67" s="50"/>
      <c r="BB67" s="50"/>
      <c r="BC67" s="50"/>
      <c r="BD67" s="50"/>
      <c r="BE67" s="50"/>
      <c r="BF67" s="50"/>
      <c r="BG67" s="264"/>
      <c r="BH67" s="57"/>
      <c r="BI67" s="17"/>
      <c r="BJ67" s="17"/>
      <c r="BK67" s="56"/>
      <c r="BL67" s="50"/>
      <c r="BM67" s="50"/>
      <c r="BN67" s="50"/>
      <c r="BO67" s="50"/>
      <c r="BP67" s="50"/>
      <c r="BQ67" s="50"/>
      <c r="BR67" s="264"/>
      <c r="BS67" s="57"/>
      <c r="BT67" s="17"/>
      <c r="BU67" s="17"/>
      <c r="BV67" s="56"/>
      <c r="BW67" s="50"/>
      <c r="BX67" s="50"/>
      <c r="BY67" s="50"/>
      <c r="BZ67" s="50"/>
      <c r="CA67" s="50"/>
      <c r="CB67" s="50"/>
      <c r="CC67" s="264"/>
      <c r="CD67" s="57"/>
      <c r="CE67" s="17"/>
      <c r="CF67" s="17"/>
      <c r="CG67" s="56"/>
      <c r="CH67" s="50"/>
      <c r="CI67" s="50"/>
      <c r="CJ67" s="50"/>
      <c r="CK67" s="50"/>
      <c r="CL67" s="50"/>
      <c r="CM67" s="50"/>
      <c r="CN67" s="264"/>
      <c r="CO67" s="57"/>
      <c r="CP67" s="17"/>
      <c r="CQ67" s="17"/>
      <c r="CR67" s="56"/>
      <c r="CS67" s="50"/>
      <c r="CT67" s="50"/>
      <c r="CU67" s="50"/>
      <c r="CV67" s="50"/>
      <c r="CW67" s="50"/>
      <c r="CX67" s="50"/>
      <c r="CY67" s="264"/>
      <c r="CZ67" s="57"/>
      <c r="DA67" s="17"/>
      <c r="DB67" s="17"/>
      <c r="DC67" s="56"/>
      <c r="DD67" s="50"/>
      <c r="DE67" s="50"/>
      <c r="DF67" s="50"/>
      <c r="DG67" s="50"/>
      <c r="DH67" s="50"/>
      <c r="DI67" s="50"/>
      <c r="DJ67" s="264"/>
      <c r="DK67" s="57"/>
      <c r="DL67" s="17"/>
      <c r="DM67" s="17"/>
      <c r="DN67" s="56"/>
      <c r="DO67" s="50"/>
      <c r="DP67" s="50"/>
      <c r="DQ67" s="50"/>
      <c r="DR67" s="50"/>
      <c r="DS67" s="50"/>
      <c r="DT67" s="50"/>
      <c r="DU67" s="264"/>
      <c r="DV67" s="57"/>
      <c r="DW67" s="17"/>
      <c r="DX67" s="17"/>
      <c r="DY67" s="56"/>
      <c r="DZ67" s="50"/>
      <c r="EA67" s="50"/>
      <c r="EB67" s="50"/>
      <c r="EC67" s="50"/>
      <c r="ED67" s="50"/>
      <c r="EE67" s="50"/>
      <c r="EF67" s="264"/>
      <c r="EG67" s="57"/>
      <c r="EH67" s="17"/>
      <c r="EI67" s="17"/>
      <c r="EJ67" s="56"/>
      <c r="EK67" s="50"/>
      <c r="EL67" s="50"/>
      <c r="EM67" s="50"/>
      <c r="EN67" s="50"/>
      <c r="EO67" s="50"/>
      <c r="EP67" s="50"/>
      <c r="EQ67" s="264"/>
      <c r="ER67" s="57"/>
      <c r="ES67" s="17"/>
      <c r="ET67" s="17"/>
      <c r="EU67" s="56"/>
      <c r="EV67" s="50"/>
      <c r="EW67" s="50"/>
      <c r="EX67" s="50"/>
      <c r="EY67" s="50"/>
      <c r="EZ67" s="50"/>
      <c r="FA67" s="50"/>
      <c r="FB67" s="264"/>
      <c r="FC67" s="57"/>
      <c r="FD67" s="17"/>
      <c r="FE67" s="17"/>
      <c r="FF67" s="56"/>
      <c r="FG67" s="50"/>
      <c r="FH67" s="50"/>
      <c r="FI67" s="50"/>
      <c r="FJ67" s="50"/>
      <c r="FK67" s="50"/>
      <c r="FL67" s="50"/>
      <c r="FM67" s="264"/>
      <c r="FN67" s="57"/>
      <c r="FO67" s="17"/>
      <c r="FP67" s="17"/>
      <c r="FQ67" s="56"/>
      <c r="FR67" s="50"/>
      <c r="FS67" s="50"/>
      <c r="FT67" s="50"/>
      <c r="FU67" s="50"/>
      <c r="FV67" s="50"/>
      <c r="FW67" s="50"/>
      <c r="FX67" s="264"/>
      <c r="FY67" s="57"/>
      <c r="FZ67" s="17"/>
      <c r="GA67" s="17"/>
      <c r="GB67" s="56"/>
      <c r="GC67" s="50"/>
      <c r="GD67" s="50"/>
      <c r="GE67" s="50"/>
      <c r="GF67" s="50"/>
      <c r="GG67" s="50"/>
      <c r="GH67" s="50"/>
      <c r="GI67" s="264"/>
      <c r="GJ67" s="57"/>
      <c r="GK67" s="17"/>
      <c r="GL67" s="17"/>
      <c r="GM67" s="56"/>
      <c r="GN67" s="50"/>
      <c r="GO67" s="50"/>
      <c r="GP67" s="50"/>
      <c r="GQ67" s="50"/>
      <c r="GR67" s="50"/>
      <c r="GS67" s="50"/>
      <c r="GT67" s="264"/>
      <c r="GU67" s="57"/>
      <c r="GV67" s="17"/>
      <c r="GW67" s="17"/>
      <c r="GX67" s="56"/>
      <c r="GY67" s="50"/>
      <c r="GZ67" s="50"/>
      <c r="HA67" s="50"/>
      <c r="HB67" s="50"/>
      <c r="HC67" s="50"/>
      <c r="HD67" s="50"/>
      <c r="HE67" s="264"/>
      <c r="HF67" s="57"/>
      <c r="HG67" s="17"/>
      <c r="HH67" s="17"/>
      <c r="HI67" s="56"/>
      <c r="HJ67" s="50"/>
      <c r="HK67" s="50"/>
      <c r="HL67" s="50"/>
      <c r="HM67" s="50"/>
      <c r="HN67" s="50"/>
      <c r="HO67" s="50"/>
      <c r="HP67" s="264"/>
      <c r="HQ67" s="57"/>
      <c r="HR67" s="17"/>
      <c r="HS67" s="17"/>
      <c r="HT67" s="56"/>
      <c r="HU67" s="50"/>
      <c r="HV67" s="50"/>
      <c r="HW67" s="50"/>
      <c r="HX67" s="50"/>
      <c r="HY67" s="50"/>
      <c r="HZ67" s="50"/>
      <c r="IA67" s="264"/>
      <c r="IB67" s="57"/>
      <c r="IC67" s="17"/>
      <c r="ID67" s="17"/>
    </row>
    <row r="68" spans="1:238" x14ac:dyDescent="0.25">
      <c r="A68" s="54"/>
      <c r="B68" s="213"/>
      <c r="C68" s="55"/>
      <c r="D68" s="55"/>
      <c r="E68" s="55"/>
      <c r="F68" s="291"/>
      <c r="G68" s="55"/>
      <c r="H68" s="56"/>
      <c r="I68" s="50"/>
      <c r="J68" s="50"/>
      <c r="K68" s="50"/>
      <c r="L68" s="50"/>
      <c r="M68" s="50"/>
      <c r="N68" s="50"/>
      <c r="O68" s="264"/>
      <c r="P68" s="57"/>
      <c r="Q68" s="17"/>
      <c r="R68" s="17"/>
      <c r="S68" s="56"/>
      <c r="T68" s="50"/>
      <c r="U68" s="50"/>
      <c r="V68" s="50"/>
      <c r="W68" s="50"/>
      <c r="X68" s="50"/>
      <c r="Y68" s="50"/>
      <c r="Z68" s="264"/>
      <c r="AA68" s="57"/>
      <c r="AB68" s="17"/>
      <c r="AC68" s="17"/>
      <c r="AD68" s="56"/>
      <c r="AE68" s="50"/>
      <c r="AF68" s="50"/>
      <c r="AG68" s="50"/>
      <c r="AH68" s="50"/>
      <c r="AI68" s="50"/>
      <c r="AJ68" s="50"/>
      <c r="AK68" s="264"/>
      <c r="AL68" s="57"/>
      <c r="AM68" s="17"/>
      <c r="AN68" s="17"/>
      <c r="AO68" s="56"/>
      <c r="AP68" s="50"/>
      <c r="AQ68" s="50"/>
      <c r="AR68" s="50"/>
      <c r="AS68" s="50"/>
      <c r="AT68" s="50"/>
      <c r="AU68" s="50"/>
      <c r="AV68" s="264"/>
      <c r="AW68" s="57"/>
      <c r="AX68" s="17"/>
      <c r="AY68" s="17"/>
      <c r="AZ68" s="56"/>
      <c r="BA68" s="50"/>
      <c r="BB68" s="50"/>
      <c r="BC68" s="50"/>
      <c r="BD68" s="50"/>
      <c r="BE68" s="50"/>
      <c r="BF68" s="50"/>
      <c r="BG68" s="264"/>
      <c r="BH68" s="57"/>
      <c r="BI68" s="17"/>
      <c r="BJ68" s="17"/>
      <c r="BK68" s="56"/>
      <c r="BL68" s="50"/>
      <c r="BM68" s="50"/>
      <c r="BN68" s="50"/>
      <c r="BO68" s="50"/>
      <c r="BP68" s="50"/>
      <c r="BQ68" s="50"/>
      <c r="BR68" s="264"/>
      <c r="BS68" s="57"/>
      <c r="BT68" s="17"/>
      <c r="BU68" s="17"/>
      <c r="BV68" s="56"/>
      <c r="BW68" s="50"/>
      <c r="BX68" s="50"/>
      <c r="BY68" s="50"/>
      <c r="BZ68" s="50"/>
      <c r="CA68" s="50"/>
      <c r="CB68" s="50"/>
      <c r="CC68" s="264"/>
      <c r="CD68" s="57"/>
      <c r="CE68" s="17"/>
      <c r="CF68" s="17"/>
      <c r="CG68" s="56"/>
      <c r="CH68" s="50"/>
      <c r="CI68" s="50"/>
      <c r="CJ68" s="50"/>
      <c r="CK68" s="50"/>
      <c r="CL68" s="50"/>
      <c r="CM68" s="50"/>
      <c r="CN68" s="264"/>
      <c r="CO68" s="57"/>
      <c r="CP68" s="17"/>
      <c r="CQ68" s="17"/>
      <c r="CR68" s="56"/>
      <c r="CS68" s="50"/>
      <c r="CT68" s="50"/>
      <c r="CU68" s="50"/>
      <c r="CV68" s="50"/>
      <c r="CW68" s="50"/>
      <c r="CX68" s="50"/>
      <c r="CY68" s="264"/>
      <c r="CZ68" s="57"/>
      <c r="DA68" s="17"/>
      <c r="DB68" s="17"/>
      <c r="DC68" s="56"/>
      <c r="DD68" s="50"/>
      <c r="DE68" s="50"/>
      <c r="DF68" s="50"/>
      <c r="DG68" s="50"/>
      <c r="DH68" s="50"/>
      <c r="DI68" s="50"/>
      <c r="DJ68" s="264"/>
      <c r="DK68" s="57"/>
      <c r="DL68" s="17"/>
      <c r="DM68" s="17"/>
      <c r="DN68" s="56"/>
      <c r="DO68" s="50"/>
      <c r="DP68" s="50"/>
      <c r="DQ68" s="50"/>
      <c r="DR68" s="50"/>
      <c r="DS68" s="50"/>
      <c r="DT68" s="50"/>
      <c r="DU68" s="264"/>
      <c r="DV68" s="57"/>
      <c r="DW68" s="17"/>
      <c r="DX68" s="17"/>
      <c r="DY68" s="56"/>
      <c r="DZ68" s="50"/>
      <c r="EA68" s="50"/>
      <c r="EB68" s="50"/>
      <c r="EC68" s="50"/>
      <c r="ED68" s="50"/>
      <c r="EE68" s="50"/>
      <c r="EF68" s="264"/>
      <c r="EG68" s="57"/>
      <c r="EH68" s="17"/>
      <c r="EI68" s="17"/>
      <c r="EJ68" s="56"/>
      <c r="EK68" s="50"/>
      <c r="EL68" s="50"/>
      <c r="EM68" s="50"/>
      <c r="EN68" s="50"/>
      <c r="EO68" s="50"/>
      <c r="EP68" s="50"/>
      <c r="EQ68" s="264"/>
      <c r="ER68" s="57"/>
      <c r="ES68" s="17"/>
      <c r="ET68" s="17"/>
      <c r="EU68" s="56"/>
      <c r="EV68" s="50"/>
      <c r="EW68" s="50"/>
      <c r="EX68" s="50"/>
      <c r="EY68" s="50"/>
      <c r="EZ68" s="50"/>
      <c r="FA68" s="50"/>
      <c r="FB68" s="264"/>
      <c r="FC68" s="57"/>
      <c r="FD68" s="17"/>
      <c r="FE68" s="17"/>
      <c r="FF68" s="56"/>
      <c r="FG68" s="50"/>
      <c r="FH68" s="50"/>
      <c r="FI68" s="50"/>
      <c r="FJ68" s="50"/>
      <c r="FK68" s="50"/>
      <c r="FL68" s="50"/>
      <c r="FM68" s="264"/>
      <c r="FN68" s="57"/>
      <c r="FO68" s="17"/>
      <c r="FP68" s="17"/>
      <c r="FQ68" s="56"/>
      <c r="FR68" s="50"/>
      <c r="FS68" s="50"/>
      <c r="FT68" s="50"/>
      <c r="FU68" s="50"/>
      <c r="FV68" s="50"/>
      <c r="FW68" s="50"/>
      <c r="FX68" s="264"/>
      <c r="FY68" s="57"/>
      <c r="FZ68" s="17"/>
      <c r="GA68" s="17"/>
      <c r="GB68" s="56"/>
      <c r="GC68" s="50"/>
      <c r="GD68" s="50"/>
      <c r="GE68" s="50"/>
      <c r="GF68" s="50"/>
      <c r="GG68" s="50"/>
      <c r="GH68" s="50"/>
      <c r="GI68" s="264"/>
      <c r="GJ68" s="57"/>
      <c r="GK68" s="17"/>
      <c r="GL68" s="17"/>
      <c r="GM68" s="56"/>
      <c r="GN68" s="50"/>
      <c r="GO68" s="50"/>
      <c r="GP68" s="50"/>
      <c r="GQ68" s="50"/>
      <c r="GR68" s="50"/>
      <c r="GS68" s="50"/>
      <c r="GT68" s="264"/>
      <c r="GU68" s="57"/>
      <c r="GV68" s="17"/>
      <c r="GW68" s="17"/>
      <c r="GX68" s="56"/>
      <c r="GY68" s="50"/>
      <c r="GZ68" s="50"/>
      <c r="HA68" s="50"/>
      <c r="HB68" s="50"/>
      <c r="HC68" s="50"/>
      <c r="HD68" s="50"/>
      <c r="HE68" s="264"/>
      <c r="HF68" s="57"/>
      <c r="HG68" s="17"/>
      <c r="HH68" s="17"/>
      <c r="HI68" s="56"/>
      <c r="HJ68" s="50"/>
      <c r="HK68" s="50"/>
      <c r="HL68" s="50"/>
      <c r="HM68" s="50"/>
      <c r="HN68" s="50"/>
      <c r="HO68" s="50"/>
      <c r="HP68" s="264"/>
      <c r="HQ68" s="57"/>
      <c r="HR68" s="17"/>
      <c r="HS68" s="17"/>
      <c r="HT68" s="56"/>
      <c r="HU68" s="50"/>
      <c r="HV68" s="50"/>
      <c r="HW68" s="50"/>
      <c r="HX68" s="50"/>
      <c r="HY68" s="50"/>
      <c r="HZ68" s="50"/>
      <c r="IA68" s="264"/>
      <c r="IB68" s="57"/>
      <c r="IC68" s="17"/>
      <c r="ID68" s="17"/>
    </row>
    <row r="69" spans="1:238" x14ac:dyDescent="0.25">
      <c r="A69" s="54"/>
      <c r="B69" s="214"/>
      <c r="C69" s="55"/>
      <c r="D69" s="55"/>
      <c r="E69" s="55"/>
      <c r="F69" s="291"/>
      <c r="G69" s="55"/>
      <c r="H69" s="56"/>
      <c r="I69" s="50"/>
      <c r="J69" s="50"/>
      <c r="K69" s="50"/>
      <c r="L69" s="50"/>
      <c r="M69" s="50"/>
      <c r="N69" s="50"/>
      <c r="O69" s="264"/>
      <c r="P69" s="57"/>
      <c r="Q69" s="17"/>
      <c r="R69" s="17"/>
      <c r="S69" s="56"/>
      <c r="T69" s="50"/>
      <c r="U69" s="50"/>
      <c r="V69" s="50"/>
      <c r="W69" s="50"/>
      <c r="X69" s="50"/>
      <c r="Y69" s="50"/>
      <c r="Z69" s="264"/>
      <c r="AA69" s="57"/>
      <c r="AB69" s="17"/>
      <c r="AC69" s="17"/>
      <c r="AD69" s="56"/>
      <c r="AE69" s="50"/>
      <c r="AF69" s="50"/>
      <c r="AG69" s="50"/>
      <c r="AH69" s="50"/>
      <c r="AI69" s="50"/>
      <c r="AJ69" s="50"/>
      <c r="AK69" s="264"/>
      <c r="AL69" s="57"/>
      <c r="AM69" s="17"/>
      <c r="AN69" s="17"/>
      <c r="AO69" s="56"/>
      <c r="AP69" s="50"/>
      <c r="AQ69" s="50"/>
      <c r="AR69" s="50"/>
      <c r="AS69" s="50"/>
      <c r="AT69" s="50"/>
      <c r="AU69" s="50"/>
      <c r="AV69" s="264"/>
      <c r="AW69" s="57"/>
      <c r="AX69" s="17"/>
      <c r="AY69" s="17"/>
      <c r="AZ69" s="56"/>
      <c r="BA69" s="50"/>
      <c r="BB69" s="50"/>
      <c r="BC69" s="50"/>
      <c r="BD69" s="50"/>
      <c r="BE69" s="50"/>
      <c r="BF69" s="50"/>
      <c r="BG69" s="264"/>
      <c r="BH69" s="57"/>
      <c r="BI69" s="17"/>
      <c r="BJ69" s="17"/>
      <c r="BK69" s="56"/>
      <c r="BL69" s="50"/>
      <c r="BM69" s="50"/>
      <c r="BN69" s="50"/>
      <c r="BO69" s="50"/>
      <c r="BP69" s="50"/>
      <c r="BQ69" s="50"/>
      <c r="BR69" s="264"/>
      <c r="BS69" s="57"/>
      <c r="BT69" s="17"/>
      <c r="BU69" s="17"/>
      <c r="BV69" s="56"/>
      <c r="BW69" s="50"/>
      <c r="BX69" s="50"/>
      <c r="BY69" s="50"/>
      <c r="BZ69" s="50"/>
      <c r="CA69" s="50"/>
      <c r="CB69" s="50"/>
      <c r="CC69" s="264"/>
      <c r="CD69" s="57"/>
      <c r="CE69" s="17"/>
      <c r="CF69" s="17"/>
      <c r="CG69" s="56"/>
      <c r="CH69" s="50"/>
      <c r="CI69" s="50"/>
      <c r="CJ69" s="50"/>
      <c r="CK69" s="50"/>
      <c r="CL69" s="50"/>
      <c r="CM69" s="50"/>
      <c r="CN69" s="264"/>
      <c r="CO69" s="57"/>
      <c r="CP69" s="17"/>
      <c r="CQ69" s="17"/>
      <c r="CR69" s="56"/>
      <c r="CS69" s="50"/>
      <c r="CT69" s="50"/>
      <c r="CU69" s="50"/>
      <c r="CV69" s="50"/>
      <c r="CW69" s="50"/>
      <c r="CX69" s="50"/>
      <c r="CY69" s="264"/>
      <c r="CZ69" s="57"/>
      <c r="DA69" s="17"/>
      <c r="DB69" s="17"/>
      <c r="DC69" s="56"/>
      <c r="DD69" s="50"/>
      <c r="DE69" s="50"/>
      <c r="DF69" s="50"/>
      <c r="DG69" s="50"/>
      <c r="DH69" s="50"/>
      <c r="DI69" s="50"/>
      <c r="DJ69" s="264"/>
      <c r="DK69" s="57"/>
      <c r="DL69" s="17"/>
      <c r="DM69" s="17"/>
      <c r="DN69" s="56"/>
      <c r="DO69" s="50"/>
      <c r="DP69" s="50"/>
      <c r="DQ69" s="50"/>
      <c r="DR69" s="50"/>
      <c r="DS69" s="50"/>
      <c r="DT69" s="50"/>
      <c r="DU69" s="264"/>
      <c r="DV69" s="57"/>
      <c r="DW69" s="17"/>
      <c r="DX69" s="17"/>
      <c r="DY69" s="56"/>
      <c r="DZ69" s="50"/>
      <c r="EA69" s="50"/>
      <c r="EB69" s="50"/>
      <c r="EC69" s="50"/>
      <c r="ED69" s="50"/>
      <c r="EE69" s="50"/>
      <c r="EF69" s="264"/>
      <c r="EG69" s="57"/>
      <c r="EH69" s="17"/>
      <c r="EI69" s="17"/>
      <c r="EJ69" s="56"/>
      <c r="EK69" s="50"/>
      <c r="EL69" s="50"/>
      <c r="EM69" s="50"/>
      <c r="EN69" s="50"/>
      <c r="EO69" s="50"/>
      <c r="EP69" s="50"/>
      <c r="EQ69" s="264"/>
      <c r="ER69" s="57"/>
      <c r="ES69" s="17"/>
      <c r="ET69" s="17"/>
      <c r="EU69" s="56"/>
      <c r="EV69" s="50"/>
      <c r="EW69" s="50"/>
      <c r="EX69" s="50"/>
      <c r="EY69" s="50"/>
      <c r="EZ69" s="50"/>
      <c r="FA69" s="50"/>
      <c r="FB69" s="264"/>
      <c r="FC69" s="57"/>
      <c r="FD69" s="17"/>
      <c r="FE69" s="17"/>
      <c r="FF69" s="56"/>
      <c r="FG69" s="50"/>
      <c r="FH69" s="50"/>
      <c r="FI69" s="50"/>
      <c r="FJ69" s="50"/>
      <c r="FK69" s="50"/>
      <c r="FL69" s="50"/>
      <c r="FM69" s="264"/>
      <c r="FN69" s="57"/>
      <c r="FO69" s="17"/>
      <c r="FP69" s="17"/>
      <c r="FQ69" s="56"/>
      <c r="FR69" s="50"/>
      <c r="FS69" s="50"/>
      <c r="FT69" s="50"/>
      <c r="FU69" s="50"/>
      <c r="FV69" s="50"/>
      <c r="FW69" s="50"/>
      <c r="FX69" s="264"/>
      <c r="FY69" s="57"/>
      <c r="FZ69" s="17"/>
      <c r="GA69" s="17"/>
      <c r="GB69" s="56"/>
      <c r="GC69" s="50"/>
      <c r="GD69" s="50"/>
      <c r="GE69" s="50"/>
      <c r="GF69" s="50"/>
      <c r="GG69" s="50"/>
      <c r="GH69" s="50"/>
      <c r="GI69" s="264"/>
      <c r="GJ69" s="57"/>
      <c r="GK69" s="17"/>
      <c r="GL69" s="17"/>
      <c r="GM69" s="56"/>
      <c r="GN69" s="50"/>
      <c r="GO69" s="50"/>
      <c r="GP69" s="50"/>
      <c r="GQ69" s="50"/>
      <c r="GR69" s="50"/>
      <c r="GS69" s="50"/>
      <c r="GT69" s="264"/>
      <c r="GU69" s="57"/>
      <c r="GV69" s="17"/>
      <c r="GW69" s="17"/>
      <c r="GX69" s="56"/>
      <c r="GY69" s="50"/>
      <c r="GZ69" s="50"/>
      <c r="HA69" s="50"/>
      <c r="HB69" s="50"/>
      <c r="HC69" s="50"/>
      <c r="HD69" s="50"/>
      <c r="HE69" s="264"/>
      <c r="HF69" s="57"/>
      <c r="HG69" s="17"/>
      <c r="HH69" s="17"/>
      <c r="HI69" s="56"/>
      <c r="HJ69" s="50"/>
      <c r="HK69" s="50"/>
      <c r="HL69" s="50"/>
      <c r="HM69" s="50"/>
      <c r="HN69" s="50"/>
      <c r="HO69" s="50"/>
      <c r="HP69" s="264"/>
      <c r="HQ69" s="57"/>
      <c r="HR69" s="17"/>
      <c r="HS69" s="17"/>
      <c r="HT69" s="56"/>
      <c r="HU69" s="50"/>
      <c r="HV69" s="50"/>
      <c r="HW69" s="50"/>
      <c r="HX69" s="50"/>
      <c r="HY69" s="50"/>
      <c r="HZ69" s="50"/>
      <c r="IA69" s="264"/>
      <c r="IB69" s="57"/>
      <c r="IC69" s="17"/>
      <c r="ID69" s="17"/>
    </row>
    <row r="70" spans="1:238" x14ac:dyDescent="0.25">
      <c r="A70" s="54"/>
      <c r="B70" s="211"/>
      <c r="C70" s="55"/>
      <c r="D70" s="55"/>
      <c r="E70" s="55"/>
      <c r="F70" s="291"/>
      <c r="G70" s="55"/>
      <c r="H70" s="56"/>
      <c r="I70" s="50"/>
      <c r="J70" s="50"/>
      <c r="K70" s="50"/>
      <c r="L70" s="50"/>
      <c r="M70" s="50"/>
      <c r="N70" s="50"/>
      <c r="O70" s="264"/>
      <c r="P70" s="57"/>
      <c r="Q70" s="17"/>
      <c r="R70" s="17"/>
      <c r="S70" s="56"/>
      <c r="T70" s="50"/>
      <c r="U70" s="50"/>
      <c r="V70" s="50"/>
      <c r="W70" s="50"/>
      <c r="X70" s="50"/>
      <c r="Y70" s="50"/>
      <c r="Z70" s="264"/>
      <c r="AA70" s="57"/>
      <c r="AB70" s="17"/>
      <c r="AC70" s="17"/>
      <c r="AD70" s="56"/>
      <c r="AE70" s="50"/>
      <c r="AF70" s="50"/>
      <c r="AG70" s="50"/>
      <c r="AH70" s="50"/>
      <c r="AI70" s="50"/>
      <c r="AJ70" s="50"/>
      <c r="AK70" s="264"/>
      <c r="AL70" s="57"/>
      <c r="AM70" s="17"/>
      <c r="AN70" s="17"/>
      <c r="AO70" s="56"/>
      <c r="AP70" s="50"/>
      <c r="AQ70" s="50"/>
      <c r="AR70" s="50"/>
      <c r="AS70" s="50"/>
      <c r="AT70" s="50"/>
      <c r="AU70" s="50"/>
      <c r="AV70" s="264"/>
      <c r="AW70" s="57"/>
      <c r="AX70" s="17"/>
      <c r="AY70" s="17"/>
      <c r="AZ70" s="56"/>
      <c r="BA70" s="50"/>
      <c r="BB70" s="50"/>
      <c r="BC70" s="50"/>
      <c r="BD70" s="50"/>
      <c r="BE70" s="50"/>
      <c r="BF70" s="50"/>
      <c r="BG70" s="264"/>
      <c r="BH70" s="57"/>
      <c r="BI70" s="17"/>
      <c r="BJ70" s="17"/>
      <c r="BK70" s="56"/>
      <c r="BL70" s="50"/>
      <c r="BM70" s="50"/>
      <c r="BN70" s="50"/>
      <c r="BO70" s="50"/>
      <c r="BP70" s="50"/>
      <c r="BQ70" s="50"/>
      <c r="BR70" s="264"/>
      <c r="BS70" s="57"/>
      <c r="BT70" s="17"/>
      <c r="BU70" s="17"/>
      <c r="BV70" s="56"/>
      <c r="BW70" s="50"/>
      <c r="BX70" s="50"/>
      <c r="BY70" s="50"/>
      <c r="BZ70" s="50"/>
      <c r="CA70" s="50"/>
      <c r="CB70" s="50"/>
      <c r="CC70" s="264"/>
      <c r="CD70" s="57"/>
      <c r="CE70" s="17"/>
      <c r="CF70" s="17"/>
      <c r="CG70" s="56"/>
      <c r="CH70" s="50"/>
      <c r="CI70" s="50"/>
      <c r="CJ70" s="50"/>
      <c r="CK70" s="50"/>
      <c r="CL70" s="50"/>
      <c r="CM70" s="50"/>
      <c r="CN70" s="264"/>
      <c r="CO70" s="57"/>
      <c r="CP70" s="17"/>
      <c r="CQ70" s="17"/>
      <c r="CR70" s="56"/>
      <c r="CS70" s="50"/>
      <c r="CT70" s="50"/>
      <c r="CU70" s="50"/>
      <c r="CV70" s="50"/>
      <c r="CW70" s="50"/>
      <c r="CX70" s="50"/>
      <c r="CY70" s="264"/>
      <c r="CZ70" s="57"/>
      <c r="DA70" s="17"/>
      <c r="DB70" s="17"/>
      <c r="DC70" s="56"/>
      <c r="DD70" s="50"/>
      <c r="DE70" s="50"/>
      <c r="DF70" s="50"/>
      <c r="DG70" s="50"/>
      <c r="DH70" s="50"/>
      <c r="DI70" s="50"/>
      <c r="DJ70" s="264"/>
      <c r="DK70" s="57"/>
      <c r="DL70" s="17"/>
      <c r="DM70" s="17"/>
      <c r="DN70" s="56"/>
      <c r="DO70" s="50"/>
      <c r="DP70" s="50"/>
      <c r="DQ70" s="50"/>
      <c r="DR70" s="50"/>
      <c r="DS70" s="50"/>
      <c r="DT70" s="50"/>
      <c r="DU70" s="264"/>
      <c r="DV70" s="57"/>
      <c r="DW70" s="17"/>
      <c r="DX70" s="17"/>
      <c r="DY70" s="56"/>
      <c r="DZ70" s="50"/>
      <c r="EA70" s="50"/>
      <c r="EB70" s="50"/>
      <c r="EC70" s="50"/>
      <c r="ED70" s="50"/>
      <c r="EE70" s="50"/>
      <c r="EF70" s="264"/>
      <c r="EG70" s="57"/>
      <c r="EH70" s="17"/>
      <c r="EI70" s="17"/>
      <c r="EJ70" s="56"/>
      <c r="EK70" s="50"/>
      <c r="EL70" s="50"/>
      <c r="EM70" s="50"/>
      <c r="EN70" s="50"/>
      <c r="EO70" s="50"/>
      <c r="EP70" s="50"/>
      <c r="EQ70" s="264"/>
      <c r="ER70" s="57"/>
      <c r="ES70" s="17"/>
      <c r="ET70" s="17"/>
      <c r="EU70" s="56"/>
      <c r="EV70" s="50"/>
      <c r="EW70" s="50"/>
      <c r="EX70" s="50"/>
      <c r="EY70" s="50"/>
      <c r="EZ70" s="50"/>
      <c r="FA70" s="50"/>
      <c r="FB70" s="264"/>
      <c r="FC70" s="57"/>
      <c r="FD70" s="17"/>
      <c r="FE70" s="17"/>
      <c r="FF70" s="56"/>
      <c r="FG70" s="50"/>
      <c r="FH70" s="50"/>
      <c r="FI70" s="50"/>
      <c r="FJ70" s="50"/>
      <c r="FK70" s="50"/>
      <c r="FL70" s="50"/>
      <c r="FM70" s="264"/>
      <c r="FN70" s="57"/>
      <c r="FO70" s="17"/>
      <c r="FP70" s="17"/>
      <c r="FQ70" s="56"/>
      <c r="FR70" s="50"/>
      <c r="FS70" s="50"/>
      <c r="FT70" s="50"/>
      <c r="FU70" s="50"/>
      <c r="FV70" s="50"/>
      <c r="FW70" s="50"/>
      <c r="FX70" s="264"/>
      <c r="FY70" s="57"/>
      <c r="FZ70" s="17"/>
      <c r="GA70" s="17"/>
      <c r="GB70" s="56"/>
      <c r="GC70" s="50"/>
      <c r="GD70" s="50"/>
      <c r="GE70" s="50"/>
      <c r="GF70" s="50"/>
      <c r="GG70" s="50"/>
      <c r="GH70" s="50"/>
      <c r="GI70" s="264"/>
      <c r="GJ70" s="57"/>
      <c r="GK70" s="17"/>
      <c r="GL70" s="17"/>
      <c r="GM70" s="56"/>
      <c r="GN70" s="50"/>
      <c r="GO70" s="50"/>
      <c r="GP70" s="50"/>
      <c r="GQ70" s="50"/>
      <c r="GR70" s="50"/>
      <c r="GS70" s="50"/>
      <c r="GT70" s="264"/>
      <c r="GU70" s="57"/>
      <c r="GV70" s="17"/>
      <c r="GW70" s="17"/>
      <c r="GX70" s="56"/>
      <c r="GY70" s="50"/>
      <c r="GZ70" s="50"/>
      <c r="HA70" s="50"/>
      <c r="HB70" s="50"/>
      <c r="HC70" s="50"/>
      <c r="HD70" s="50"/>
      <c r="HE70" s="264"/>
      <c r="HF70" s="57"/>
      <c r="HG70" s="17"/>
      <c r="HH70" s="17"/>
      <c r="HI70" s="56"/>
      <c r="HJ70" s="50"/>
      <c r="HK70" s="50"/>
      <c r="HL70" s="50"/>
      <c r="HM70" s="50"/>
      <c r="HN70" s="50"/>
      <c r="HO70" s="50"/>
      <c r="HP70" s="264"/>
      <c r="HQ70" s="57"/>
      <c r="HR70" s="17"/>
      <c r="HS70" s="17"/>
      <c r="HT70" s="56"/>
      <c r="HU70" s="50"/>
      <c r="HV70" s="50"/>
      <c r="HW70" s="50"/>
      <c r="HX70" s="50"/>
      <c r="HY70" s="50"/>
      <c r="HZ70" s="50"/>
      <c r="IA70" s="264"/>
      <c r="IB70" s="57"/>
      <c r="IC70" s="17"/>
      <c r="ID70" s="17"/>
    </row>
    <row r="71" spans="1:238" x14ac:dyDescent="0.25">
      <c r="A71" s="54"/>
      <c r="B71" s="211"/>
      <c r="C71" s="55"/>
      <c r="D71" s="55"/>
      <c r="E71" s="55"/>
      <c r="F71" s="291"/>
      <c r="G71" s="55"/>
      <c r="H71" s="56"/>
      <c r="I71" s="50"/>
      <c r="J71" s="50"/>
      <c r="K71" s="50"/>
      <c r="L71" s="50"/>
      <c r="M71" s="50"/>
      <c r="N71" s="50"/>
      <c r="O71" s="264"/>
      <c r="P71" s="57"/>
      <c r="Q71" s="17"/>
      <c r="R71" s="17"/>
      <c r="S71" s="56"/>
      <c r="T71" s="50"/>
      <c r="U71" s="50"/>
      <c r="V71" s="50"/>
      <c r="W71" s="50"/>
      <c r="X71" s="50"/>
      <c r="Y71" s="50"/>
      <c r="Z71" s="264"/>
      <c r="AA71" s="57"/>
      <c r="AB71" s="17"/>
      <c r="AC71" s="17"/>
      <c r="AD71" s="56"/>
      <c r="AE71" s="50"/>
      <c r="AF71" s="50"/>
      <c r="AG71" s="50"/>
      <c r="AH71" s="50"/>
      <c r="AI71" s="50"/>
      <c r="AJ71" s="50"/>
      <c r="AK71" s="264"/>
      <c r="AL71" s="57"/>
      <c r="AM71" s="17"/>
      <c r="AN71" s="17"/>
      <c r="AO71" s="56"/>
      <c r="AP71" s="50"/>
      <c r="AQ71" s="50"/>
      <c r="AR71" s="50"/>
      <c r="AS71" s="50"/>
      <c r="AT71" s="50"/>
      <c r="AU71" s="50"/>
      <c r="AV71" s="264"/>
      <c r="AW71" s="57"/>
      <c r="AX71" s="17"/>
      <c r="AY71" s="17"/>
      <c r="AZ71" s="56"/>
      <c r="BA71" s="50"/>
      <c r="BB71" s="50"/>
      <c r="BC71" s="50"/>
      <c r="BD71" s="50"/>
      <c r="BE71" s="50"/>
      <c r="BF71" s="50"/>
      <c r="BG71" s="264"/>
      <c r="BH71" s="57"/>
      <c r="BI71" s="17"/>
      <c r="BJ71" s="17"/>
      <c r="BK71" s="56"/>
      <c r="BL71" s="50"/>
      <c r="BM71" s="50"/>
      <c r="BN71" s="50"/>
      <c r="BO71" s="50"/>
      <c r="BP71" s="50"/>
      <c r="BQ71" s="50"/>
      <c r="BR71" s="264"/>
      <c r="BS71" s="57"/>
      <c r="BT71" s="17"/>
      <c r="BU71" s="17"/>
      <c r="BV71" s="56"/>
      <c r="BW71" s="50"/>
      <c r="BX71" s="50"/>
      <c r="BY71" s="50"/>
      <c r="BZ71" s="50"/>
      <c r="CA71" s="50"/>
      <c r="CB71" s="50"/>
      <c r="CC71" s="264"/>
      <c r="CD71" s="57"/>
      <c r="CE71" s="17"/>
      <c r="CF71" s="17"/>
      <c r="CG71" s="56"/>
      <c r="CH71" s="50"/>
      <c r="CI71" s="50"/>
      <c r="CJ71" s="50"/>
      <c r="CK71" s="50"/>
      <c r="CL71" s="50"/>
      <c r="CM71" s="50"/>
      <c r="CN71" s="264"/>
      <c r="CO71" s="57"/>
      <c r="CP71" s="17"/>
      <c r="CQ71" s="17"/>
      <c r="CR71" s="56"/>
      <c r="CS71" s="50"/>
      <c r="CT71" s="50"/>
      <c r="CU71" s="50"/>
      <c r="CV71" s="50"/>
      <c r="CW71" s="50"/>
      <c r="CX71" s="50"/>
      <c r="CY71" s="264"/>
      <c r="CZ71" s="57"/>
      <c r="DA71" s="17"/>
      <c r="DB71" s="17"/>
      <c r="DC71" s="56"/>
      <c r="DD71" s="50"/>
      <c r="DE71" s="50"/>
      <c r="DF71" s="50"/>
      <c r="DG71" s="50"/>
      <c r="DH71" s="50"/>
      <c r="DI71" s="50"/>
      <c r="DJ71" s="264"/>
      <c r="DK71" s="57"/>
      <c r="DL71" s="17"/>
      <c r="DM71" s="17"/>
      <c r="DN71" s="56"/>
      <c r="DO71" s="50"/>
      <c r="DP71" s="50"/>
      <c r="DQ71" s="50"/>
      <c r="DR71" s="50"/>
      <c r="DS71" s="50"/>
      <c r="DT71" s="50"/>
      <c r="DU71" s="264"/>
      <c r="DV71" s="57"/>
      <c r="DW71" s="17"/>
      <c r="DX71" s="17"/>
      <c r="DY71" s="56"/>
      <c r="DZ71" s="50"/>
      <c r="EA71" s="50"/>
      <c r="EB71" s="50"/>
      <c r="EC71" s="50"/>
      <c r="ED71" s="50"/>
      <c r="EE71" s="50"/>
      <c r="EF71" s="264"/>
      <c r="EG71" s="57"/>
      <c r="EH71" s="17"/>
      <c r="EI71" s="17"/>
      <c r="EJ71" s="56"/>
      <c r="EK71" s="50"/>
      <c r="EL71" s="50"/>
      <c r="EM71" s="50"/>
      <c r="EN71" s="50"/>
      <c r="EO71" s="50"/>
      <c r="EP71" s="50"/>
      <c r="EQ71" s="264"/>
      <c r="ER71" s="57"/>
      <c r="ES71" s="17"/>
      <c r="ET71" s="17"/>
      <c r="EU71" s="56"/>
      <c r="EV71" s="50"/>
      <c r="EW71" s="50"/>
      <c r="EX71" s="50"/>
      <c r="EY71" s="50"/>
      <c r="EZ71" s="50"/>
      <c r="FA71" s="50"/>
      <c r="FB71" s="264"/>
      <c r="FC71" s="57"/>
      <c r="FD71" s="17"/>
      <c r="FE71" s="17"/>
      <c r="FF71" s="56"/>
      <c r="FG71" s="50"/>
      <c r="FH71" s="50"/>
      <c r="FI71" s="50"/>
      <c r="FJ71" s="50"/>
      <c r="FK71" s="50"/>
      <c r="FL71" s="50"/>
      <c r="FM71" s="264"/>
      <c r="FN71" s="57"/>
      <c r="FO71" s="17"/>
      <c r="FP71" s="17"/>
      <c r="FQ71" s="56"/>
      <c r="FR71" s="50"/>
      <c r="FS71" s="50"/>
      <c r="FT71" s="50"/>
      <c r="FU71" s="50"/>
      <c r="FV71" s="50"/>
      <c r="FW71" s="50"/>
      <c r="FX71" s="264"/>
      <c r="FY71" s="57"/>
      <c r="FZ71" s="17"/>
      <c r="GA71" s="17"/>
      <c r="GB71" s="56"/>
      <c r="GC71" s="50"/>
      <c r="GD71" s="50"/>
      <c r="GE71" s="50"/>
      <c r="GF71" s="50"/>
      <c r="GG71" s="50"/>
      <c r="GH71" s="50"/>
      <c r="GI71" s="264"/>
      <c r="GJ71" s="57"/>
      <c r="GK71" s="17"/>
      <c r="GL71" s="17"/>
      <c r="GM71" s="56"/>
      <c r="GN71" s="50"/>
      <c r="GO71" s="50"/>
      <c r="GP71" s="50"/>
      <c r="GQ71" s="50"/>
      <c r="GR71" s="50"/>
      <c r="GS71" s="50"/>
      <c r="GT71" s="264"/>
      <c r="GU71" s="57"/>
      <c r="GV71" s="17"/>
      <c r="GW71" s="17"/>
      <c r="GX71" s="56"/>
      <c r="GY71" s="50"/>
      <c r="GZ71" s="50"/>
      <c r="HA71" s="50"/>
      <c r="HB71" s="50"/>
      <c r="HC71" s="50"/>
      <c r="HD71" s="50"/>
      <c r="HE71" s="264"/>
      <c r="HF71" s="57"/>
      <c r="HG71" s="17"/>
      <c r="HH71" s="17"/>
      <c r="HI71" s="56"/>
      <c r="HJ71" s="50"/>
      <c r="HK71" s="50"/>
      <c r="HL71" s="50"/>
      <c r="HM71" s="50"/>
      <c r="HN71" s="50"/>
      <c r="HO71" s="50"/>
      <c r="HP71" s="264"/>
      <c r="HQ71" s="57"/>
      <c r="HR71" s="17"/>
      <c r="HS71" s="17"/>
      <c r="HT71" s="56"/>
      <c r="HU71" s="50"/>
      <c r="HV71" s="50"/>
      <c r="HW71" s="50"/>
      <c r="HX71" s="50"/>
      <c r="HY71" s="50"/>
      <c r="HZ71" s="50"/>
      <c r="IA71" s="264"/>
      <c r="IB71" s="57"/>
      <c r="IC71" s="17"/>
      <c r="ID71" s="17"/>
    </row>
    <row r="72" spans="1:238" x14ac:dyDescent="0.25">
      <c r="A72" s="54"/>
      <c r="B72" s="211"/>
      <c r="C72" s="55"/>
      <c r="D72" s="55"/>
      <c r="E72" s="55"/>
      <c r="F72" s="291"/>
      <c r="G72" s="55"/>
      <c r="H72" s="56"/>
      <c r="I72" s="50"/>
      <c r="J72" s="50"/>
      <c r="K72" s="50"/>
      <c r="L72" s="50"/>
      <c r="M72" s="50"/>
      <c r="N72" s="50"/>
      <c r="O72" s="264"/>
      <c r="P72" s="57"/>
      <c r="Q72" s="17"/>
      <c r="R72" s="17"/>
      <c r="S72" s="56"/>
      <c r="T72" s="50"/>
      <c r="U72" s="50"/>
      <c r="V72" s="50"/>
      <c r="W72" s="50"/>
      <c r="X72" s="50"/>
      <c r="Y72" s="50"/>
      <c r="Z72" s="264"/>
      <c r="AA72" s="57"/>
      <c r="AB72" s="17"/>
      <c r="AC72" s="17"/>
      <c r="AD72" s="56"/>
      <c r="AE72" s="50"/>
      <c r="AF72" s="50"/>
      <c r="AG72" s="50"/>
      <c r="AH72" s="50"/>
      <c r="AI72" s="50"/>
      <c r="AJ72" s="50"/>
      <c r="AK72" s="264"/>
      <c r="AL72" s="57"/>
      <c r="AM72" s="17"/>
      <c r="AN72" s="17"/>
      <c r="AO72" s="56"/>
      <c r="AP72" s="50"/>
      <c r="AQ72" s="50"/>
      <c r="AR72" s="50"/>
      <c r="AS72" s="50"/>
      <c r="AT72" s="50"/>
      <c r="AU72" s="50"/>
      <c r="AV72" s="264"/>
      <c r="AW72" s="57"/>
      <c r="AX72" s="17"/>
      <c r="AY72" s="17"/>
      <c r="AZ72" s="56"/>
      <c r="BA72" s="50"/>
      <c r="BB72" s="50"/>
      <c r="BC72" s="50"/>
      <c r="BD72" s="50"/>
      <c r="BE72" s="50"/>
      <c r="BF72" s="50"/>
      <c r="BG72" s="264"/>
      <c r="BH72" s="57"/>
      <c r="BI72" s="17"/>
      <c r="BJ72" s="17"/>
      <c r="BK72" s="56"/>
      <c r="BL72" s="50"/>
      <c r="BM72" s="50"/>
      <c r="BN72" s="50"/>
      <c r="BO72" s="50"/>
      <c r="BP72" s="50"/>
      <c r="BQ72" s="50"/>
      <c r="BR72" s="264"/>
      <c r="BS72" s="57"/>
      <c r="BT72" s="17"/>
      <c r="BU72" s="17"/>
      <c r="BV72" s="56"/>
      <c r="BW72" s="50"/>
      <c r="BX72" s="50"/>
      <c r="BY72" s="50"/>
      <c r="BZ72" s="50"/>
      <c r="CA72" s="50"/>
      <c r="CB72" s="50"/>
      <c r="CC72" s="264"/>
      <c r="CD72" s="57"/>
      <c r="CE72" s="17"/>
      <c r="CF72" s="17"/>
      <c r="CG72" s="56"/>
      <c r="CH72" s="50"/>
      <c r="CI72" s="50"/>
      <c r="CJ72" s="50"/>
      <c r="CK72" s="50"/>
      <c r="CL72" s="50"/>
      <c r="CM72" s="50"/>
      <c r="CN72" s="264"/>
      <c r="CO72" s="57"/>
      <c r="CP72" s="17"/>
      <c r="CQ72" s="17"/>
      <c r="CR72" s="56"/>
      <c r="CS72" s="50"/>
      <c r="CT72" s="50"/>
      <c r="CU72" s="50"/>
      <c r="CV72" s="50"/>
      <c r="CW72" s="50"/>
      <c r="CX72" s="50"/>
      <c r="CY72" s="264"/>
      <c r="CZ72" s="57"/>
      <c r="DA72" s="17"/>
      <c r="DB72" s="17"/>
      <c r="DC72" s="56"/>
      <c r="DD72" s="50"/>
      <c r="DE72" s="50"/>
      <c r="DF72" s="50"/>
      <c r="DG72" s="50"/>
      <c r="DH72" s="50"/>
      <c r="DI72" s="50"/>
      <c r="DJ72" s="264"/>
      <c r="DK72" s="57"/>
      <c r="DL72" s="17"/>
      <c r="DM72" s="17"/>
      <c r="DN72" s="56"/>
      <c r="DO72" s="50"/>
      <c r="DP72" s="50"/>
      <c r="DQ72" s="50"/>
      <c r="DR72" s="50"/>
      <c r="DS72" s="50"/>
      <c r="DT72" s="50"/>
      <c r="DU72" s="264"/>
      <c r="DV72" s="57"/>
      <c r="DW72" s="17"/>
      <c r="DX72" s="17"/>
      <c r="DY72" s="56"/>
      <c r="DZ72" s="50"/>
      <c r="EA72" s="50"/>
      <c r="EB72" s="50"/>
      <c r="EC72" s="50"/>
      <c r="ED72" s="50"/>
      <c r="EE72" s="50"/>
      <c r="EF72" s="264"/>
      <c r="EG72" s="57"/>
      <c r="EH72" s="17"/>
      <c r="EI72" s="17"/>
      <c r="EJ72" s="56"/>
      <c r="EK72" s="50"/>
      <c r="EL72" s="50"/>
      <c r="EM72" s="50"/>
      <c r="EN72" s="50"/>
      <c r="EO72" s="50"/>
      <c r="EP72" s="50"/>
      <c r="EQ72" s="264"/>
      <c r="ER72" s="57"/>
      <c r="ES72" s="17"/>
      <c r="ET72" s="17"/>
      <c r="EU72" s="56"/>
      <c r="EV72" s="50"/>
      <c r="EW72" s="50"/>
      <c r="EX72" s="50"/>
      <c r="EY72" s="50"/>
      <c r="EZ72" s="50"/>
      <c r="FA72" s="50"/>
      <c r="FB72" s="264"/>
      <c r="FC72" s="57"/>
      <c r="FD72" s="17"/>
      <c r="FE72" s="17"/>
      <c r="FF72" s="56"/>
      <c r="FG72" s="50"/>
      <c r="FH72" s="50"/>
      <c r="FI72" s="50"/>
      <c r="FJ72" s="50"/>
      <c r="FK72" s="50"/>
      <c r="FL72" s="50"/>
      <c r="FM72" s="264"/>
      <c r="FN72" s="57"/>
      <c r="FO72" s="17"/>
      <c r="FP72" s="17"/>
      <c r="FQ72" s="56"/>
      <c r="FR72" s="50"/>
      <c r="FS72" s="50"/>
      <c r="FT72" s="50"/>
      <c r="FU72" s="50"/>
      <c r="FV72" s="50"/>
      <c r="FW72" s="50"/>
      <c r="FX72" s="264"/>
      <c r="FY72" s="57"/>
      <c r="FZ72" s="17"/>
      <c r="GA72" s="17"/>
      <c r="GB72" s="56"/>
      <c r="GC72" s="50"/>
      <c r="GD72" s="50"/>
      <c r="GE72" s="50"/>
      <c r="GF72" s="50"/>
      <c r="GG72" s="50"/>
      <c r="GH72" s="50"/>
      <c r="GI72" s="264"/>
      <c r="GJ72" s="57"/>
      <c r="GK72" s="17"/>
      <c r="GL72" s="17"/>
      <c r="GM72" s="56"/>
      <c r="GN72" s="50"/>
      <c r="GO72" s="50"/>
      <c r="GP72" s="50"/>
      <c r="GQ72" s="50"/>
      <c r="GR72" s="50"/>
      <c r="GS72" s="50"/>
      <c r="GT72" s="264"/>
      <c r="GU72" s="57"/>
      <c r="GV72" s="17"/>
      <c r="GW72" s="17"/>
      <c r="GX72" s="56"/>
      <c r="GY72" s="50"/>
      <c r="GZ72" s="50"/>
      <c r="HA72" s="50"/>
      <c r="HB72" s="50"/>
      <c r="HC72" s="50"/>
      <c r="HD72" s="50"/>
      <c r="HE72" s="264"/>
      <c r="HF72" s="57"/>
      <c r="HG72" s="17"/>
      <c r="HH72" s="17"/>
      <c r="HI72" s="56"/>
      <c r="HJ72" s="50"/>
      <c r="HK72" s="50"/>
      <c r="HL72" s="50"/>
      <c r="HM72" s="50"/>
      <c r="HN72" s="50"/>
      <c r="HO72" s="50"/>
      <c r="HP72" s="264"/>
      <c r="HQ72" s="57"/>
      <c r="HR72" s="17"/>
      <c r="HS72" s="17"/>
      <c r="HT72" s="56"/>
      <c r="HU72" s="50"/>
      <c r="HV72" s="50"/>
      <c r="HW72" s="50"/>
      <c r="HX72" s="50"/>
      <c r="HY72" s="50"/>
      <c r="HZ72" s="50"/>
      <c r="IA72" s="264"/>
      <c r="IB72" s="57"/>
      <c r="IC72" s="17"/>
      <c r="ID72" s="17"/>
    </row>
    <row r="73" spans="1:238" x14ac:dyDescent="0.25">
      <c r="A73" s="54"/>
      <c r="B73" s="211"/>
      <c r="C73" s="55"/>
      <c r="D73" s="55"/>
      <c r="E73" s="55"/>
      <c r="F73" s="291"/>
      <c r="G73" s="55"/>
      <c r="H73" s="56"/>
      <c r="I73" s="50"/>
      <c r="J73" s="50"/>
      <c r="K73" s="50"/>
      <c r="L73" s="50"/>
      <c r="M73" s="50"/>
      <c r="N73" s="50"/>
      <c r="O73" s="264"/>
      <c r="P73" s="57"/>
      <c r="Q73" s="17"/>
      <c r="R73" s="17"/>
      <c r="S73" s="56"/>
      <c r="T73" s="50"/>
      <c r="U73" s="50"/>
      <c r="V73" s="50"/>
      <c r="W73" s="50"/>
      <c r="X73" s="50"/>
      <c r="Y73" s="50"/>
      <c r="Z73" s="264"/>
      <c r="AA73" s="57"/>
      <c r="AB73" s="17"/>
      <c r="AC73" s="17"/>
      <c r="AD73" s="56"/>
      <c r="AE73" s="50"/>
      <c r="AF73" s="50"/>
      <c r="AG73" s="50"/>
      <c r="AH73" s="50"/>
      <c r="AI73" s="50"/>
      <c r="AJ73" s="50"/>
      <c r="AK73" s="264"/>
      <c r="AL73" s="57"/>
      <c r="AM73" s="17"/>
      <c r="AN73" s="17"/>
      <c r="AO73" s="56"/>
      <c r="AP73" s="50"/>
      <c r="AQ73" s="50"/>
      <c r="AR73" s="50"/>
      <c r="AS73" s="50"/>
      <c r="AT73" s="50"/>
      <c r="AU73" s="50"/>
      <c r="AV73" s="264"/>
      <c r="AW73" s="57"/>
      <c r="AX73" s="17"/>
      <c r="AY73" s="17"/>
      <c r="AZ73" s="56"/>
      <c r="BA73" s="50"/>
      <c r="BB73" s="50"/>
      <c r="BC73" s="50"/>
      <c r="BD73" s="50"/>
      <c r="BE73" s="50"/>
      <c r="BF73" s="50"/>
      <c r="BG73" s="264"/>
      <c r="BH73" s="57"/>
      <c r="BI73" s="17"/>
      <c r="BJ73" s="17"/>
      <c r="BK73" s="56"/>
      <c r="BL73" s="50"/>
      <c r="BM73" s="50"/>
      <c r="BN73" s="50"/>
      <c r="BO73" s="50"/>
      <c r="BP73" s="50"/>
      <c r="BQ73" s="50"/>
      <c r="BR73" s="264"/>
      <c r="BS73" s="57"/>
      <c r="BT73" s="17"/>
      <c r="BU73" s="17"/>
      <c r="BV73" s="56"/>
      <c r="BW73" s="50"/>
      <c r="BX73" s="50"/>
      <c r="BY73" s="50"/>
      <c r="BZ73" s="50"/>
      <c r="CA73" s="50"/>
      <c r="CB73" s="50"/>
      <c r="CC73" s="264"/>
      <c r="CD73" s="57"/>
      <c r="CE73" s="17"/>
      <c r="CF73" s="17"/>
      <c r="CG73" s="56"/>
      <c r="CH73" s="50"/>
      <c r="CI73" s="50"/>
      <c r="CJ73" s="50"/>
      <c r="CK73" s="50"/>
      <c r="CL73" s="50"/>
      <c r="CM73" s="50"/>
      <c r="CN73" s="264"/>
      <c r="CO73" s="57"/>
      <c r="CP73" s="17"/>
      <c r="CQ73" s="17"/>
      <c r="CR73" s="56"/>
      <c r="CS73" s="50"/>
      <c r="CT73" s="50"/>
      <c r="CU73" s="50"/>
      <c r="CV73" s="50"/>
      <c r="CW73" s="50"/>
      <c r="CX73" s="50"/>
      <c r="CY73" s="264"/>
      <c r="CZ73" s="57"/>
      <c r="DA73" s="17"/>
      <c r="DB73" s="17"/>
      <c r="DC73" s="56"/>
      <c r="DD73" s="50"/>
      <c r="DE73" s="50"/>
      <c r="DF73" s="50"/>
      <c r="DG73" s="50"/>
      <c r="DH73" s="50"/>
      <c r="DI73" s="50"/>
      <c r="DJ73" s="264"/>
      <c r="DK73" s="57"/>
      <c r="DL73" s="17"/>
      <c r="DM73" s="17"/>
      <c r="DN73" s="56"/>
      <c r="DO73" s="50"/>
      <c r="DP73" s="50"/>
      <c r="DQ73" s="50"/>
      <c r="DR73" s="50"/>
      <c r="DS73" s="50"/>
      <c r="DT73" s="50"/>
      <c r="DU73" s="264"/>
      <c r="DV73" s="57"/>
      <c r="DW73" s="17"/>
      <c r="DX73" s="17"/>
      <c r="DY73" s="56"/>
      <c r="DZ73" s="50"/>
      <c r="EA73" s="50"/>
      <c r="EB73" s="50"/>
      <c r="EC73" s="50"/>
      <c r="ED73" s="50"/>
      <c r="EE73" s="50"/>
      <c r="EF73" s="264"/>
      <c r="EG73" s="57"/>
      <c r="EH73" s="17"/>
      <c r="EI73" s="17"/>
      <c r="EJ73" s="56"/>
      <c r="EK73" s="50"/>
      <c r="EL73" s="50"/>
      <c r="EM73" s="50"/>
      <c r="EN73" s="50"/>
      <c r="EO73" s="50"/>
      <c r="EP73" s="50"/>
      <c r="EQ73" s="264"/>
      <c r="ER73" s="57"/>
      <c r="ES73" s="17"/>
      <c r="ET73" s="17"/>
      <c r="EU73" s="56"/>
      <c r="EV73" s="50"/>
      <c r="EW73" s="50"/>
      <c r="EX73" s="50"/>
      <c r="EY73" s="50"/>
      <c r="EZ73" s="50"/>
      <c r="FA73" s="50"/>
      <c r="FB73" s="264"/>
      <c r="FC73" s="57"/>
      <c r="FD73" s="17"/>
      <c r="FE73" s="17"/>
      <c r="FF73" s="56"/>
      <c r="FG73" s="50"/>
      <c r="FH73" s="50"/>
      <c r="FI73" s="50"/>
      <c r="FJ73" s="50"/>
      <c r="FK73" s="50"/>
      <c r="FL73" s="50"/>
      <c r="FM73" s="264"/>
      <c r="FN73" s="57"/>
      <c r="FO73" s="17"/>
      <c r="FP73" s="17"/>
      <c r="FQ73" s="56"/>
      <c r="FR73" s="50"/>
      <c r="FS73" s="50"/>
      <c r="FT73" s="50"/>
      <c r="FU73" s="50"/>
      <c r="FV73" s="50"/>
      <c r="FW73" s="50"/>
      <c r="FX73" s="264"/>
      <c r="FY73" s="57"/>
      <c r="FZ73" s="17"/>
      <c r="GA73" s="17"/>
      <c r="GB73" s="56"/>
      <c r="GC73" s="50"/>
      <c r="GD73" s="50"/>
      <c r="GE73" s="50"/>
      <c r="GF73" s="50"/>
      <c r="GG73" s="50"/>
      <c r="GH73" s="50"/>
      <c r="GI73" s="264"/>
      <c r="GJ73" s="57"/>
      <c r="GK73" s="17"/>
      <c r="GL73" s="17"/>
      <c r="GM73" s="56"/>
      <c r="GN73" s="50"/>
      <c r="GO73" s="50"/>
      <c r="GP73" s="50"/>
      <c r="GQ73" s="50"/>
      <c r="GR73" s="50"/>
      <c r="GS73" s="50"/>
      <c r="GT73" s="264"/>
      <c r="GU73" s="57"/>
      <c r="GV73" s="17"/>
      <c r="GW73" s="17"/>
      <c r="GX73" s="56"/>
      <c r="GY73" s="50"/>
      <c r="GZ73" s="50"/>
      <c r="HA73" s="50"/>
      <c r="HB73" s="50"/>
      <c r="HC73" s="50"/>
      <c r="HD73" s="50"/>
      <c r="HE73" s="264"/>
      <c r="HF73" s="57"/>
      <c r="HG73" s="17"/>
      <c r="HH73" s="17"/>
      <c r="HI73" s="56"/>
      <c r="HJ73" s="50"/>
      <c r="HK73" s="50"/>
      <c r="HL73" s="50"/>
      <c r="HM73" s="50"/>
      <c r="HN73" s="50"/>
      <c r="HO73" s="50"/>
      <c r="HP73" s="264"/>
      <c r="HQ73" s="57"/>
      <c r="HR73" s="17"/>
      <c r="HS73" s="17"/>
      <c r="HT73" s="56"/>
      <c r="HU73" s="50"/>
      <c r="HV73" s="50"/>
      <c r="HW73" s="50"/>
      <c r="HX73" s="50"/>
      <c r="HY73" s="50"/>
      <c r="HZ73" s="50"/>
      <c r="IA73" s="264"/>
      <c r="IB73" s="57"/>
      <c r="IC73" s="17"/>
      <c r="ID73" s="17"/>
    </row>
    <row r="74" spans="1:238" x14ac:dyDescent="0.25">
      <c r="A74" s="54"/>
      <c r="B74" s="213"/>
      <c r="C74" s="55"/>
      <c r="D74" s="55"/>
      <c r="E74" s="55"/>
      <c r="F74" s="291"/>
      <c r="G74" s="55"/>
      <c r="H74" s="56"/>
      <c r="I74" s="50"/>
      <c r="J74" s="50"/>
      <c r="K74" s="50"/>
      <c r="L74" s="50"/>
      <c r="M74" s="50"/>
      <c r="N74" s="50"/>
      <c r="O74" s="264"/>
      <c r="P74" s="57"/>
      <c r="Q74" s="17"/>
      <c r="R74" s="17"/>
      <c r="S74" s="56"/>
      <c r="T74" s="50"/>
      <c r="U74" s="50"/>
      <c r="V74" s="50"/>
      <c r="W74" s="50"/>
      <c r="X74" s="50"/>
      <c r="Y74" s="50"/>
      <c r="Z74" s="264"/>
      <c r="AA74" s="57"/>
      <c r="AB74" s="17"/>
      <c r="AC74" s="17"/>
      <c r="AD74" s="56"/>
      <c r="AE74" s="50"/>
      <c r="AF74" s="50"/>
      <c r="AG74" s="50"/>
      <c r="AH74" s="50"/>
      <c r="AI74" s="50"/>
      <c r="AJ74" s="50"/>
      <c r="AK74" s="264"/>
      <c r="AL74" s="57"/>
      <c r="AM74" s="17"/>
      <c r="AN74" s="17"/>
      <c r="AO74" s="56"/>
      <c r="AP74" s="50"/>
      <c r="AQ74" s="50"/>
      <c r="AR74" s="50"/>
      <c r="AS74" s="50"/>
      <c r="AT74" s="50"/>
      <c r="AU74" s="50"/>
      <c r="AV74" s="264"/>
      <c r="AW74" s="57"/>
      <c r="AX74" s="17"/>
      <c r="AY74" s="17"/>
      <c r="AZ74" s="56"/>
      <c r="BA74" s="50"/>
      <c r="BB74" s="50"/>
      <c r="BC74" s="50"/>
      <c r="BD74" s="50"/>
      <c r="BE74" s="50"/>
      <c r="BF74" s="50"/>
      <c r="BG74" s="264"/>
      <c r="BH74" s="57"/>
      <c r="BI74" s="17"/>
      <c r="BJ74" s="17"/>
      <c r="BK74" s="56"/>
      <c r="BL74" s="50"/>
      <c r="BM74" s="50"/>
      <c r="BN74" s="50"/>
      <c r="BO74" s="50"/>
      <c r="BP74" s="50"/>
      <c r="BQ74" s="50"/>
      <c r="BR74" s="264"/>
      <c r="BS74" s="57"/>
      <c r="BT74" s="17"/>
      <c r="BU74" s="17"/>
      <c r="BV74" s="56"/>
      <c r="BW74" s="50"/>
      <c r="BX74" s="50"/>
      <c r="BY74" s="50"/>
      <c r="BZ74" s="50"/>
      <c r="CA74" s="50"/>
      <c r="CB74" s="50"/>
      <c r="CC74" s="264"/>
      <c r="CD74" s="57"/>
      <c r="CE74" s="17"/>
      <c r="CF74" s="17"/>
      <c r="CG74" s="56"/>
      <c r="CH74" s="50"/>
      <c r="CI74" s="50"/>
      <c r="CJ74" s="50"/>
      <c r="CK74" s="50"/>
      <c r="CL74" s="50"/>
      <c r="CM74" s="50"/>
      <c r="CN74" s="264"/>
      <c r="CO74" s="57"/>
      <c r="CP74" s="17"/>
      <c r="CQ74" s="17"/>
      <c r="CR74" s="56"/>
      <c r="CS74" s="50"/>
      <c r="CT74" s="50"/>
      <c r="CU74" s="50"/>
      <c r="CV74" s="50"/>
      <c r="CW74" s="50"/>
      <c r="CX74" s="50"/>
      <c r="CY74" s="264"/>
      <c r="CZ74" s="57"/>
      <c r="DA74" s="17"/>
      <c r="DB74" s="17"/>
      <c r="DC74" s="56"/>
      <c r="DD74" s="50"/>
      <c r="DE74" s="50"/>
      <c r="DF74" s="50"/>
      <c r="DG74" s="50"/>
      <c r="DH74" s="50"/>
      <c r="DI74" s="50"/>
      <c r="DJ74" s="264"/>
      <c r="DK74" s="57"/>
      <c r="DL74" s="17"/>
      <c r="DM74" s="17"/>
      <c r="DN74" s="56"/>
      <c r="DO74" s="50"/>
      <c r="DP74" s="50"/>
      <c r="DQ74" s="50"/>
      <c r="DR74" s="50"/>
      <c r="DS74" s="50"/>
      <c r="DT74" s="50"/>
      <c r="DU74" s="264"/>
      <c r="DV74" s="57"/>
      <c r="DW74" s="17"/>
      <c r="DX74" s="17"/>
      <c r="DY74" s="56"/>
      <c r="DZ74" s="50"/>
      <c r="EA74" s="50"/>
      <c r="EB74" s="50"/>
      <c r="EC74" s="50"/>
      <c r="ED74" s="50"/>
      <c r="EE74" s="50"/>
      <c r="EF74" s="264"/>
      <c r="EG74" s="57"/>
      <c r="EH74" s="17"/>
      <c r="EI74" s="17"/>
      <c r="EJ74" s="56"/>
      <c r="EK74" s="50"/>
      <c r="EL74" s="50"/>
      <c r="EM74" s="50"/>
      <c r="EN74" s="50"/>
      <c r="EO74" s="50"/>
      <c r="EP74" s="50"/>
      <c r="EQ74" s="264"/>
      <c r="ER74" s="57"/>
      <c r="ES74" s="17"/>
      <c r="ET74" s="17"/>
      <c r="EU74" s="56"/>
      <c r="EV74" s="50"/>
      <c r="EW74" s="50"/>
      <c r="EX74" s="50"/>
      <c r="EY74" s="50"/>
      <c r="EZ74" s="50"/>
      <c r="FA74" s="50"/>
      <c r="FB74" s="264"/>
      <c r="FC74" s="57"/>
      <c r="FD74" s="17"/>
      <c r="FE74" s="17"/>
      <c r="FF74" s="56"/>
      <c r="FG74" s="50"/>
      <c r="FH74" s="50"/>
      <c r="FI74" s="50"/>
      <c r="FJ74" s="50"/>
      <c r="FK74" s="50"/>
      <c r="FL74" s="50"/>
      <c r="FM74" s="264"/>
      <c r="FN74" s="57"/>
      <c r="FO74" s="17"/>
      <c r="FP74" s="17"/>
      <c r="FQ74" s="56"/>
      <c r="FR74" s="50"/>
      <c r="FS74" s="50"/>
      <c r="FT74" s="50"/>
      <c r="FU74" s="50"/>
      <c r="FV74" s="50"/>
      <c r="FW74" s="50"/>
      <c r="FX74" s="264"/>
      <c r="FY74" s="57"/>
      <c r="FZ74" s="17"/>
      <c r="GA74" s="17"/>
      <c r="GB74" s="56"/>
      <c r="GC74" s="50"/>
      <c r="GD74" s="50"/>
      <c r="GE74" s="50"/>
      <c r="GF74" s="50"/>
      <c r="GG74" s="50"/>
      <c r="GH74" s="50"/>
      <c r="GI74" s="264"/>
      <c r="GJ74" s="57"/>
      <c r="GK74" s="17"/>
      <c r="GL74" s="17"/>
      <c r="GM74" s="56"/>
      <c r="GN74" s="50"/>
      <c r="GO74" s="50"/>
      <c r="GP74" s="50"/>
      <c r="GQ74" s="50"/>
      <c r="GR74" s="50"/>
      <c r="GS74" s="50"/>
      <c r="GT74" s="264"/>
      <c r="GU74" s="57"/>
      <c r="GV74" s="17"/>
      <c r="GW74" s="17"/>
      <c r="GX74" s="56"/>
      <c r="GY74" s="50"/>
      <c r="GZ74" s="50"/>
      <c r="HA74" s="50"/>
      <c r="HB74" s="50"/>
      <c r="HC74" s="50"/>
      <c r="HD74" s="50"/>
      <c r="HE74" s="264"/>
      <c r="HF74" s="57"/>
      <c r="HG74" s="17"/>
      <c r="HH74" s="17"/>
      <c r="HI74" s="56"/>
      <c r="HJ74" s="50"/>
      <c r="HK74" s="50"/>
      <c r="HL74" s="50"/>
      <c r="HM74" s="50"/>
      <c r="HN74" s="50"/>
      <c r="HO74" s="50"/>
      <c r="HP74" s="264"/>
      <c r="HQ74" s="57"/>
      <c r="HR74" s="17"/>
      <c r="HS74" s="17"/>
      <c r="HT74" s="56"/>
      <c r="HU74" s="50"/>
      <c r="HV74" s="50"/>
      <c r="HW74" s="50"/>
      <c r="HX74" s="50"/>
      <c r="HY74" s="50"/>
      <c r="HZ74" s="50"/>
      <c r="IA74" s="264"/>
      <c r="IB74" s="57"/>
      <c r="IC74" s="17"/>
      <c r="ID74" s="17"/>
    </row>
    <row r="75" spans="1:238" x14ac:dyDescent="0.25">
      <c r="A75" s="54"/>
      <c r="B75" s="213"/>
      <c r="C75" s="55"/>
      <c r="D75" s="55"/>
      <c r="E75" s="55"/>
      <c r="F75" s="291"/>
      <c r="G75" s="55"/>
      <c r="H75" s="56"/>
      <c r="I75" s="50"/>
      <c r="J75" s="50"/>
      <c r="K75" s="50"/>
      <c r="L75" s="50"/>
      <c r="M75" s="50"/>
      <c r="N75" s="50"/>
      <c r="O75" s="264"/>
      <c r="P75" s="57"/>
      <c r="Q75" s="17"/>
      <c r="R75" s="17"/>
      <c r="S75" s="56"/>
      <c r="T75" s="50"/>
      <c r="U75" s="50"/>
      <c r="V75" s="50"/>
      <c r="W75" s="50"/>
      <c r="X75" s="50"/>
      <c r="Y75" s="50"/>
      <c r="Z75" s="264"/>
      <c r="AA75" s="57"/>
      <c r="AB75" s="17"/>
      <c r="AC75" s="17"/>
      <c r="AD75" s="56"/>
      <c r="AE75" s="50"/>
      <c r="AF75" s="50"/>
      <c r="AG75" s="50"/>
      <c r="AH75" s="50"/>
      <c r="AI75" s="50"/>
      <c r="AJ75" s="50"/>
      <c r="AK75" s="264"/>
      <c r="AL75" s="57"/>
      <c r="AM75" s="17"/>
      <c r="AN75" s="17"/>
      <c r="AO75" s="56"/>
      <c r="AP75" s="50"/>
      <c r="AQ75" s="50"/>
      <c r="AR75" s="50"/>
      <c r="AS75" s="50"/>
      <c r="AT75" s="50"/>
      <c r="AU75" s="50"/>
      <c r="AV75" s="264"/>
      <c r="AW75" s="57"/>
      <c r="AX75" s="17"/>
      <c r="AY75" s="17"/>
      <c r="AZ75" s="56"/>
      <c r="BA75" s="50"/>
      <c r="BB75" s="50"/>
      <c r="BC75" s="50"/>
      <c r="BD75" s="50"/>
      <c r="BE75" s="50"/>
      <c r="BF75" s="50"/>
      <c r="BG75" s="264"/>
      <c r="BH75" s="57"/>
      <c r="BI75" s="17"/>
      <c r="BJ75" s="17"/>
      <c r="BK75" s="56"/>
      <c r="BL75" s="50"/>
      <c r="BM75" s="50"/>
      <c r="BN75" s="50"/>
      <c r="BO75" s="50"/>
      <c r="BP75" s="50"/>
      <c r="BQ75" s="50"/>
      <c r="BR75" s="264"/>
      <c r="BS75" s="57"/>
      <c r="BT75" s="17"/>
      <c r="BU75" s="17"/>
      <c r="BV75" s="56"/>
      <c r="BW75" s="50"/>
      <c r="BX75" s="50"/>
      <c r="BY75" s="50"/>
      <c r="BZ75" s="50"/>
      <c r="CA75" s="50"/>
      <c r="CB75" s="50"/>
      <c r="CC75" s="264"/>
      <c r="CD75" s="57"/>
      <c r="CE75" s="17"/>
      <c r="CF75" s="17"/>
      <c r="CG75" s="56"/>
      <c r="CH75" s="50"/>
      <c r="CI75" s="50"/>
      <c r="CJ75" s="50"/>
      <c r="CK75" s="50"/>
      <c r="CL75" s="50"/>
      <c r="CM75" s="50"/>
      <c r="CN75" s="264"/>
      <c r="CO75" s="57"/>
      <c r="CP75" s="17"/>
      <c r="CQ75" s="17"/>
      <c r="CR75" s="56"/>
      <c r="CS75" s="50"/>
      <c r="CT75" s="50"/>
      <c r="CU75" s="50"/>
      <c r="CV75" s="50"/>
      <c r="CW75" s="50"/>
      <c r="CX75" s="50"/>
      <c r="CY75" s="264"/>
      <c r="CZ75" s="57"/>
      <c r="DA75" s="17"/>
      <c r="DB75" s="17"/>
      <c r="DC75" s="56"/>
      <c r="DD75" s="50"/>
      <c r="DE75" s="50"/>
      <c r="DF75" s="50"/>
      <c r="DG75" s="50"/>
      <c r="DH75" s="50"/>
      <c r="DI75" s="50"/>
      <c r="DJ75" s="264"/>
      <c r="DK75" s="57"/>
      <c r="DL75" s="17"/>
      <c r="DM75" s="17"/>
      <c r="DN75" s="56"/>
      <c r="DO75" s="50"/>
      <c r="DP75" s="50"/>
      <c r="DQ75" s="50"/>
      <c r="DR75" s="50"/>
      <c r="DS75" s="50"/>
      <c r="DT75" s="50"/>
      <c r="DU75" s="264"/>
      <c r="DV75" s="57"/>
      <c r="DW75" s="17"/>
      <c r="DX75" s="17"/>
      <c r="DY75" s="56"/>
      <c r="DZ75" s="50"/>
      <c r="EA75" s="50"/>
      <c r="EB75" s="50"/>
      <c r="EC75" s="50"/>
      <c r="ED75" s="50"/>
      <c r="EE75" s="50"/>
      <c r="EF75" s="264"/>
      <c r="EG75" s="57"/>
      <c r="EH75" s="17"/>
      <c r="EI75" s="17"/>
      <c r="EJ75" s="56"/>
      <c r="EK75" s="50"/>
      <c r="EL75" s="50"/>
      <c r="EM75" s="50"/>
      <c r="EN75" s="50"/>
      <c r="EO75" s="50"/>
      <c r="EP75" s="50"/>
      <c r="EQ75" s="264"/>
      <c r="ER75" s="57"/>
      <c r="ES75" s="17"/>
      <c r="ET75" s="17"/>
      <c r="EU75" s="56"/>
      <c r="EV75" s="50"/>
      <c r="EW75" s="50"/>
      <c r="EX75" s="50"/>
      <c r="EY75" s="50"/>
      <c r="EZ75" s="50"/>
      <c r="FA75" s="50"/>
      <c r="FB75" s="264"/>
      <c r="FC75" s="57"/>
      <c r="FD75" s="17"/>
      <c r="FE75" s="17"/>
      <c r="FF75" s="56"/>
      <c r="FG75" s="50"/>
      <c r="FH75" s="50"/>
      <c r="FI75" s="50"/>
      <c r="FJ75" s="50"/>
      <c r="FK75" s="50"/>
      <c r="FL75" s="50"/>
      <c r="FM75" s="264"/>
      <c r="FN75" s="57"/>
      <c r="FO75" s="17"/>
      <c r="FP75" s="17"/>
      <c r="FQ75" s="56"/>
      <c r="FR75" s="50"/>
      <c r="FS75" s="50"/>
      <c r="FT75" s="50"/>
      <c r="FU75" s="50"/>
      <c r="FV75" s="50"/>
      <c r="FW75" s="50"/>
      <c r="FX75" s="264"/>
      <c r="FY75" s="57"/>
      <c r="FZ75" s="17"/>
      <c r="GA75" s="17"/>
      <c r="GB75" s="56"/>
      <c r="GC75" s="50"/>
      <c r="GD75" s="50"/>
      <c r="GE75" s="50"/>
      <c r="GF75" s="50"/>
      <c r="GG75" s="50"/>
      <c r="GH75" s="50"/>
      <c r="GI75" s="264"/>
      <c r="GJ75" s="57"/>
      <c r="GK75" s="17"/>
      <c r="GL75" s="17"/>
      <c r="GM75" s="56"/>
      <c r="GN75" s="50"/>
      <c r="GO75" s="50"/>
      <c r="GP75" s="50"/>
      <c r="GQ75" s="50"/>
      <c r="GR75" s="50"/>
      <c r="GS75" s="50"/>
      <c r="GT75" s="264"/>
      <c r="GU75" s="57"/>
      <c r="GV75" s="17"/>
      <c r="GW75" s="17"/>
      <c r="GX75" s="56"/>
      <c r="GY75" s="50"/>
      <c r="GZ75" s="50"/>
      <c r="HA75" s="50"/>
      <c r="HB75" s="50"/>
      <c r="HC75" s="50"/>
      <c r="HD75" s="50"/>
      <c r="HE75" s="264"/>
      <c r="HF75" s="57"/>
      <c r="HG75" s="17"/>
      <c r="HH75" s="17"/>
      <c r="HI75" s="56"/>
      <c r="HJ75" s="50"/>
      <c r="HK75" s="50"/>
      <c r="HL75" s="50"/>
      <c r="HM75" s="50"/>
      <c r="HN75" s="50"/>
      <c r="HO75" s="50"/>
      <c r="HP75" s="264"/>
      <c r="HQ75" s="57"/>
      <c r="HR75" s="17"/>
      <c r="HS75" s="17"/>
      <c r="HT75" s="56"/>
      <c r="HU75" s="50"/>
      <c r="HV75" s="50"/>
      <c r="HW75" s="50"/>
      <c r="HX75" s="50"/>
      <c r="HY75" s="50"/>
      <c r="HZ75" s="50"/>
      <c r="IA75" s="264"/>
      <c r="IB75" s="57"/>
      <c r="IC75" s="17"/>
      <c r="ID75" s="17"/>
    </row>
    <row r="76" spans="1:238" x14ac:dyDescent="0.25">
      <c r="A76" s="54"/>
      <c r="B76" s="211"/>
      <c r="C76" s="55"/>
      <c r="D76" s="55"/>
      <c r="E76" s="55"/>
      <c r="F76" s="291"/>
      <c r="G76" s="55"/>
      <c r="H76" s="56"/>
      <c r="I76" s="50"/>
      <c r="J76" s="50"/>
      <c r="K76" s="50"/>
      <c r="L76" s="50"/>
      <c r="M76" s="50"/>
      <c r="N76" s="50"/>
      <c r="O76" s="264"/>
      <c r="P76" s="57"/>
      <c r="Q76" s="17"/>
      <c r="R76" s="17"/>
      <c r="S76" s="56"/>
      <c r="T76" s="50"/>
      <c r="U76" s="50"/>
      <c r="V76" s="50"/>
      <c r="W76" s="50"/>
      <c r="X76" s="50"/>
      <c r="Y76" s="50"/>
      <c r="Z76" s="264"/>
      <c r="AA76" s="57"/>
      <c r="AB76" s="17"/>
      <c r="AC76" s="17"/>
      <c r="AD76" s="56"/>
      <c r="AE76" s="50"/>
      <c r="AF76" s="50"/>
      <c r="AG76" s="50"/>
      <c r="AH76" s="50"/>
      <c r="AI76" s="50"/>
      <c r="AJ76" s="50"/>
      <c r="AK76" s="264"/>
      <c r="AL76" s="57"/>
      <c r="AM76" s="17"/>
      <c r="AN76" s="17"/>
      <c r="AO76" s="56"/>
      <c r="AP76" s="50"/>
      <c r="AQ76" s="50"/>
      <c r="AR76" s="50"/>
      <c r="AS76" s="50"/>
      <c r="AT76" s="50"/>
      <c r="AU76" s="50"/>
      <c r="AV76" s="264"/>
      <c r="AW76" s="57"/>
      <c r="AX76" s="17"/>
      <c r="AY76" s="17"/>
      <c r="AZ76" s="56"/>
      <c r="BA76" s="50"/>
      <c r="BB76" s="50"/>
      <c r="BC76" s="50"/>
      <c r="BD76" s="50"/>
      <c r="BE76" s="50"/>
      <c r="BF76" s="50"/>
      <c r="BG76" s="264"/>
      <c r="BH76" s="57"/>
      <c r="BI76" s="17"/>
      <c r="BJ76" s="17"/>
      <c r="BK76" s="56"/>
      <c r="BL76" s="50"/>
      <c r="BM76" s="50"/>
      <c r="BN76" s="50"/>
      <c r="BO76" s="50"/>
      <c r="BP76" s="50"/>
      <c r="BQ76" s="50"/>
      <c r="BR76" s="264"/>
      <c r="BS76" s="57"/>
      <c r="BT76" s="17"/>
      <c r="BU76" s="17"/>
      <c r="BV76" s="56"/>
      <c r="BW76" s="50"/>
      <c r="BX76" s="50"/>
      <c r="BY76" s="50"/>
      <c r="BZ76" s="50"/>
      <c r="CA76" s="50"/>
      <c r="CB76" s="50"/>
      <c r="CC76" s="264"/>
      <c r="CD76" s="57"/>
      <c r="CE76" s="17"/>
      <c r="CF76" s="17"/>
      <c r="CG76" s="56"/>
      <c r="CH76" s="50"/>
      <c r="CI76" s="50"/>
      <c r="CJ76" s="50"/>
      <c r="CK76" s="50"/>
      <c r="CL76" s="50"/>
      <c r="CM76" s="50"/>
      <c r="CN76" s="264"/>
      <c r="CO76" s="57"/>
      <c r="CP76" s="17"/>
      <c r="CQ76" s="17"/>
      <c r="CR76" s="56"/>
      <c r="CS76" s="50"/>
      <c r="CT76" s="50"/>
      <c r="CU76" s="50"/>
      <c r="CV76" s="50"/>
      <c r="CW76" s="50"/>
      <c r="CX76" s="50"/>
      <c r="CY76" s="264"/>
      <c r="CZ76" s="57"/>
      <c r="DA76" s="17"/>
      <c r="DB76" s="17"/>
      <c r="DC76" s="56"/>
      <c r="DD76" s="50"/>
      <c r="DE76" s="50"/>
      <c r="DF76" s="50"/>
      <c r="DG76" s="50"/>
      <c r="DH76" s="50"/>
      <c r="DI76" s="50"/>
      <c r="DJ76" s="264"/>
      <c r="DK76" s="57"/>
      <c r="DL76" s="17"/>
      <c r="DM76" s="17"/>
      <c r="DN76" s="56"/>
      <c r="DO76" s="50"/>
      <c r="DP76" s="50"/>
      <c r="DQ76" s="50"/>
      <c r="DR76" s="50"/>
      <c r="DS76" s="50"/>
      <c r="DT76" s="50"/>
      <c r="DU76" s="264"/>
      <c r="DV76" s="57"/>
      <c r="DW76" s="17"/>
      <c r="DX76" s="17"/>
      <c r="DY76" s="56"/>
      <c r="DZ76" s="50"/>
      <c r="EA76" s="50"/>
      <c r="EB76" s="50"/>
      <c r="EC76" s="50"/>
      <c r="ED76" s="50"/>
      <c r="EE76" s="50"/>
      <c r="EF76" s="264"/>
      <c r="EG76" s="57"/>
      <c r="EH76" s="17"/>
      <c r="EI76" s="17"/>
      <c r="EJ76" s="56"/>
      <c r="EK76" s="50"/>
      <c r="EL76" s="50"/>
      <c r="EM76" s="50"/>
      <c r="EN76" s="50"/>
      <c r="EO76" s="50"/>
      <c r="EP76" s="50"/>
      <c r="EQ76" s="264"/>
      <c r="ER76" s="57"/>
      <c r="ES76" s="17"/>
      <c r="ET76" s="17"/>
      <c r="EU76" s="56"/>
      <c r="EV76" s="50"/>
      <c r="EW76" s="50"/>
      <c r="EX76" s="50"/>
      <c r="EY76" s="50"/>
      <c r="EZ76" s="50"/>
      <c r="FA76" s="50"/>
      <c r="FB76" s="264"/>
      <c r="FC76" s="57"/>
      <c r="FD76" s="17"/>
      <c r="FE76" s="17"/>
      <c r="FF76" s="56"/>
      <c r="FG76" s="50"/>
      <c r="FH76" s="50"/>
      <c r="FI76" s="50"/>
      <c r="FJ76" s="50"/>
      <c r="FK76" s="50"/>
      <c r="FL76" s="50"/>
      <c r="FM76" s="264"/>
      <c r="FN76" s="57"/>
      <c r="FO76" s="17"/>
      <c r="FP76" s="17"/>
      <c r="FQ76" s="56"/>
      <c r="FR76" s="50"/>
      <c r="FS76" s="50"/>
      <c r="FT76" s="50"/>
      <c r="FU76" s="50"/>
      <c r="FV76" s="50"/>
      <c r="FW76" s="50"/>
      <c r="FX76" s="264"/>
      <c r="FY76" s="57"/>
      <c r="FZ76" s="17"/>
      <c r="GA76" s="17"/>
      <c r="GB76" s="56"/>
      <c r="GC76" s="50"/>
      <c r="GD76" s="50"/>
      <c r="GE76" s="50"/>
      <c r="GF76" s="50"/>
      <c r="GG76" s="50"/>
      <c r="GH76" s="50"/>
      <c r="GI76" s="264"/>
      <c r="GJ76" s="57"/>
      <c r="GK76" s="17"/>
      <c r="GL76" s="17"/>
      <c r="GM76" s="56"/>
      <c r="GN76" s="50"/>
      <c r="GO76" s="50"/>
      <c r="GP76" s="50"/>
      <c r="GQ76" s="50"/>
      <c r="GR76" s="50"/>
      <c r="GS76" s="50"/>
      <c r="GT76" s="264"/>
      <c r="GU76" s="57"/>
      <c r="GV76" s="17"/>
      <c r="GW76" s="17"/>
      <c r="GX76" s="56"/>
      <c r="GY76" s="50"/>
      <c r="GZ76" s="50"/>
      <c r="HA76" s="50"/>
      <c r="HB76" s="50"/>
      <c r="HC76" s="50"/>
      <c r="HD76" s="50"/>
      <c r="HE76" s="264"/>
      <c r="HF76" s="57"/>
      <c r="HG76" s="17"/>
      <c r="HH76" s="17"/>
      <c r="HI76" s="56"/>
      <c r="HJ76" s="50"/>
      <c r="HK76" s="50"/>
      <c r="HL76" s="50"/>
      <c r="HM76" s="50"/>
      <c r="HN76" s="50"/>
      <c r="HO76" s="50"/>
      <c r="HP76" s="264"/>
      <c r="HQ76" s="57"/>
      <c r="HR76" s="17"/>
      <c r="HS76" s="17"/>
      <c r="HT76" s="56"/>
      <c r="HU76" s="50"/>
      <c r="HV76" s="50"/>
      <c r="HW76" s="50"/>
      <c r="HX76" s="50"/>
      <c r="HY76" s="50"/>
      <c r="HZ76" s="50"/>
      <c r="IA76" s="264"/>
      <c r="IB76" s="57"/>
      <c r="IC76" s="17"/>
      <c r="ID76" s="17"/>
    </row>
    <row r="77" spans="1:238" x14ac:dyDescent="0.25">
      <c r="A77" s="54"/>
      <c r="B77" s="211"/>
      <c r="C77" s="55"/>
      <c r="D77" s="55"/>
      <c r="E77" s="55"/>
      <c r="F77" s="291"/>
      <c r="G77" s="55"/>
      <c r="H77" s="56"/>
      <c r="I77" s="50"/>
      <c r="J77" s="50"/>
      <c r="K77" s="50"/>
      <c r="L77" s="50"/>
      <c r="M77" s="50"/>
      <c r="N77" s="50"/>
      <c r="O77" s="264"/>
      <c r="P77" s="57"/>
      <c r="Q77" s="17"/>
      <c r="R77" s="17"/>
      <c r="S77" s="56"/>
      <c r="T77" s="50"/>
      <c r="U77" s="50"/>
      <c r="V77" s="50"/>
      <c r="W77" s="50"/>
      <c r="X77" s="50"/>
      <c r="Y77" s="50"/>
      <c r="Z77" s="264"/>
      <c r="AA77" s="57"/>
      <c r="AB77" s="17"/>
      <c r="AC77" s="17"/>
      <c r="AD77" s="56"/>
      <c r="AE77" s="50"/>
      <c r="AF77" s="50"/>
      <c r="AG77" s="50"/>
      <c r="AH77" s="50"/>
      <c r="AI77" s="50"/>
      <c r="AJ77" s="50"/>
      <c r="AK77" s="264"/>
      <c r="AL77" s="57"/>
      <c r="AM77" s="17"/>
      <c r="AN77" s="17"/>
      <c r="AO77" s="56"/>
      <c r="AP77" s="50"/>
      <c r="AQ77" s="50"/>
      <c r="AR77" s="50"/>
      <c r="AS77" s="50"/>
      <c r="AT77" s="50"/>
      <c r="AU77" s="50"/>
      <c r="AV77" s="264"/>
      <c r="AW77" s="57"/>
      <c r="AX77" s="17"/>
      <c r="AY77" s="17"/>
      <c r="AZ77" s="56"/>
      <c r="BA77" s="50"/>
      <c r="BB77" s="50"/>
      <c r="BC77" s="50"/>
      <c r="BD77" s="50"/>
      <c r="BE77" s="50"/>
      <c r="BF77" s="50"/>
      <c r="BG77" s="264"/>
      <c r="BH77" s="57"/>
      <c r="BI77" s="17"/>
      <c r="BJ77" s="17"/>
      <c r="BK77" s="56"/>
      <c r="BL77" s="50"/>
      <c r="BM77" s="50"/>
      <c r="BN77" s="50"/>
      <c r="BO77" s="50"/>
      <c r="BP77" s="50"/>
      <c r="BQ77" s="50"/>
      <c r="BR77" s="264"/>
      <c r="BS77" s="57"/>
      <c r="BT77" s="17"/>
      <c r="BU77" s="17"/>
      <c r="BV77" s="56"/>
      <c r="BW77" s="50"/>
      <c r="BX77" s="50"/>
      <c r="BY77" s="50"/>
      <c r="BZ77" s="50"/>
      <c r="CA77" s="50"/>
      <c r="CB77" s="50"/>
      <c r="CC77" s="264"/>
      <c r="CD77" s="57"/>
      <c r="CE77" s="17"/>
      <c r="CF77" s="17"/>
      <c r="CG77" s="56"/>
      <c r="CH77" s="50"/>
      <c r="CI77" s="50"/>
      <c r="CJ77" s="50"/>
      <c r="CK77" s="50"/>
      <c r="CL77" s="50"/>
      <c r="CM77" s="50"/>
      <c r="CN77" s="264"/>
      <c r="CO77" s="57"/>
      <c r="CP77" s="17"/>
      <c r="CQ77" s="17"/>
      <c r="CR77" s="56"/>
      <c r="CS77" s="50"/>
      <c r="CT77" s="50"/>
      <c r="CU77" s="50"/>
      <c r="CV77" s="50"/>
      <c r="CW77" s="50"/>
      <c r="CX77" s="50"/>
      <c r="CY77" s="264"/>
      <c r="CZ77" s="57"/>
      <c r="DA77" s="17"/>
      <c r="DB77" s="17"/>
      <c r="DC77" s="56"/>
      <c r="DD77" s="50"/>
      <c r="DE77" s="50"/>
      <c r="DF77" s="50"/>
      <c r="DG77" s="50"/>
      <c r="DH77" s="50"/>
      <c r="DI77" s="50"/>
      <c r="DJ77" s="264"/>
      <c r="DK77" s="57"/>
      <c r="DL77" s="17"/>
      <c r="DM77" s="17"/>
      <c r="DN77" s="56"/>
      <c r="DO77" s="50"/>
      <c r="DP77" s="50"/>
      <c r="DQ77" s="50"/>
      <c r="DR77" s="50"/>
      <c r="DS77" s="50"/>
      <c r="DT77" s="50"/>
      <c r="DU77" s="264"/>
      <c r="DV77" s="57"/>
      <c r="DW77" s="17"/>
      <c r="DX77" s="17"/>
      <c r="DY77" s="56"/>
      <c r="DZ77" s="50"/>
      <c r="EA77" s="50"/>
      <c r="EB77" s="50"/>
      <c r="EC77" s="50"/>
      <c r="ED77" s="50"/>
      <c r="EE77" s="50"/>
      <c r="EF77" s="264"/>
      <c r="EG77" s="57"/>
      <c r="EH77" s="17"/>
      <c r="EI77" s="17"/>
      <c r="EJ77" s="56"/>
      <c r="EK77" s="50"/>
      <c r="EL77" s="50"/>
      <c r="EM77" s="50"/>
      <c r="EN77" s="50"/>
      <c r="EO77" s="50"/>
      <c r="EP77" s="50"/>
      <c r="EQ77" s="264"/>
      <c r="ER77" s="57"/>
      <c r="ES77" s="17"/>
      <c r="ET77" s="17"/>
      <c r="EU77" s="56"/>
      <c r="EV77" s="50"/>
      <c r="EW77" s="50"/>
      <c r="EX77" s="50"/>
      <c r="EY77" s="50"/>
      <c r="EZ77" s="50"/>
      <c r="FA77" s="50"/>
      <c r="FB77" s="264"/>
      <c r="FC77" s="57"/>
      <c r="FD77" s="17"/>
      <c r="FE77" s="17"/>
      <c r="FF77" s="56"/>
      <c r="FG77" s="50"/>
      <c r="FH77" s="50"/>
      <c r="FI77" s="50"/>
      <c r="FJ77" s="50"/>
      <c r="FK77" s="50"/>
      <c r="FL77" s="50"/>
      <c r="FM77" s="264"/>
      <c r="FN77" s="57"/>
      <c r="FO77" s="17"/>
      <c r="FP77" s="17"/>
      <c r="FQ77" s="56"/>
      <c r="FR77" s="50"/>
      <c r="FS77" s="50"/>
      <c r="FT77" s="50"/>
      <c r="FU77" s="50"/>
      <c r="FV77" s="50"/>
      <c r="FW77" s="50"/>
      <c r="FX77" s="264"/>
      <c r="FY77" s="57"/>
      <c r="FZ77" s="17"/>
      <c r="GA77" s="17"/>
      <c r="GB77" s="56"/>
      <c r="GC77" s="50"/>
      <c r="GD77" s="50"/>
      <c r="GE77" s="50"/>
      <c r="GF77" s="50"/>
      <c r="GG77" s="50"/>
      <c r="GH77" s="50"/>
      <c r="GI77" s="264"/>
      <c r="GJ77" s="57"/>
      <c r="GK77" s="17"/>
      <c r="GL77" s="17"/>
      <c r="GM77" s="56"/>
      <c r="GN77" s="50"/>
      <c r="GO77" s="50"/>
      <c r="GP77" s="50"/>
      <c r="GQ77" s="50"/>
      <c r="GR77" s="50"/>
      <c r="GS77" s="50"/>
      <c r="GT77" s="264"/>
      <c r="GU77" s="57"/>
      <c r="GV77" s="17"/>
      <c r="GW77" s="17"/>
      <c r="GX77" s="56"/>
      <c r="GY77" s="50"/>
      <c r="GZ77" s="50"/>
      <c r="HA77" s="50"/>
      <c r="HB77" s="50"/>
      <c r="HC77" s="50"/>
      <c r="HD77" s="50"/>
      <c r="HE77" s="264"/>
      <c r="HF77" s="57"/>
      <c r="HG77" s="17"/>
      <c r="HH77" s="17"/>
      <c r="HI77" s="56"/>
      <c r="HJ77" s="50"/>
      <c r="HK77" s="50"/>
      <c r="HL77" s="50"/>
      <c r="HM77" s="50"/>
      <c r="HN77" s="50"/>
      <c r="HO77" s="50"/>
      <c r="HP77" s="264"/>
      <c r="HQ77" s="57"/>
      <c r="HR77" s="17"/>
      <c r="HS77" s="17"/>
      <c r="HT77" s="56"/>
      <c r="HU77" s="50"/>
      <c r="HV77" s="50"/>
      <c r="HW77" s="50"/>
      <c r="HX77" s="50"/>
      <c r="HY77" s="50"/>
      <c r="HZ77" s="50"/>
      <c r="IA77" s="264"/>
      <c r="IB77" s="57"/>
      <c r="IC77" s="17"/>
      <c r="ID77" s="17"/>
    </row>
    <row r="78" spans="1:238" x14ac:dyDescent="0.25">
      <c r="A78" s="54"/>
      <c r="B78" s="211"/>
      <c r="C78" s="55"/>
      <c r="D78" s="55"/>
      <c r="E78" s="55"/>
      <c r="F78" s="291"/>
      <c r="G78" s="55"/>
      <c r="H78" s="56"/>
      <c r="I78" s="50"/>
      <c r="J78" s="50"/>
      <c r="K78" s="50"/>
      <c r="L78" s="50"/>
      <c r="M78" s="50"/>
      <c r="N78" s="50"/>
      <c r="O78" s="264"/>
      <c r="P78" s="57"/>
      <c r="Q78" s="17"/>
      <c r="R78" s="17"/>
      <c r="S78" s="56"/>
      <c r="T78" s="50"/>
      <c r="U78" s="50"/>
      <c r="V78" s="50"/>
      <c r="W78" s="50"/>
      <c r="X78" s="50"/>
      <c r="Y78" s="50"/>
      <c r="Z78" s="264"/>
      <c r="AA78" s="57"/>
      <c r="AB78" s="17"/>
      <c r="AC78" s="17"/>
      <c r="AD78" s="56"/>
      <c r="AE78" s="50"/>
      <c r="AF78" s="50"/>
      <c r="AG78" s="50"/>
      <c r="AH78" s="50"/>
      <c r="AI78" s="50"/>
      <c r="AJ78" s="50"/>
      <c r="AK78" s="264"/>
      <c r="AL78" s="57"/>
      <c r="AM78" s="17"/>
      <c r="AN78" s="17"/>
      <c r="AO78" s="56"/>
      <c r="AP78" s="50"/>
      <c r="AQ78" s="50"/>
      <c r="AR78" s="50"/>
      <c r="AS78" s="50"/>
      <c r="AT78" s="50"/>
      <c r="AU78" s="50"/>
      <c r="AV78" s="264"/>
      <c r="AW78" s="57"/>
      <c r="AX78" s="17"/>
      <c r="AY78" s="17"/>
      <c r="AZ78" s="56"/>
      <c r="BA78" s="50"/>
      <c r="BB78" s="50"/>
      <c r="BC78" s="50"/>
      <c r="BD78" s="50"/>
      <c r="BE78" s="50"/>
      <c r="BF78" s="50"/>
      <c r="BG78" s="264"/>
      <c r="BH78" s="57"/>
      <c r="BI78" s="17"/>
      <c r="BJ78" s="17"/>
      <c r="BK78" s="56"/>
      <c r="BL78" s="50"/>
      <c r="BM78" s="50"/>
      <c r="BN78" s="50"/>
      <c r="BO78" s="50"/>
      <c r="BP78" s="50"/>
      <c r="BQ78" s="50"/>
      <c r="BR78" s="264"/>
      <c r="BS78" s="57"/>
      <c r="BT78" s="17"/>
      <c r="BU78" s="17"/>
      <c r="BV78" s="56"/>
      <c r="BW78" s="50"/>
      <c r="BX78" s="50"/>
      <c r="BY78" s="50"/>
      <c r="BZ78" s="50"/>
      <c r="CA78" s="50"/>
      <c r="CB78" s="50"/>
      <c r="CC78" s="264"/>
      <c r="CD78" s="57"/>
      <c r="CE78" s="17"/>
      <c r="CF78" s="17"/>
      <c r="CG78" s="56"/>
      <c r="CH78" s="50"/>
      <c r="CI78" s="50"/>
      <c r="CJ78" s="50"/>
      <c r="CK78" s="50"/>
      <c r="CL78" s="50"/>
      <c r="CM78" s="50"/>
      <c r="CN78" s="264"/>
      <c r="CO78" s="57"/>
      <c r="CP78" s="17"/>
      <c r="CQ78" s="17"/>
      <c r="CR78" s="56"/>
      <c r="CS78" s="50"/>
      <c r="CT78" s="50"/>
      <c r="CU78" s="50"/>
      <c r="CV78" s="50"/>
      <c r="CW78" s="50"/>
      <c r="CX78" s="50"/>
      <c r="CY78" s="264"/>
      <c r="CZ78" s="57"/>
      <c r="DA78" s="17"/>
      <c r="DB78" s="17"/>
      <c r="DC78" s="56"/>
      <c r="DD78" s="50"/>
      <c r="DE78" s="50"/>
      <c r="DF78" s="50"/>
      <c r="DG78" s="50"/>
      <c r="DH78" s="50"/>
      <c r="DI78" s="50"/>
      <c r="DJ78" s="264"/>
      <c r="DK78" s="57"/>
      <c r="DL78" s="17"/>
      <c r="DM78" s="17"/>
      <c r="DN78" s="56"/>
      <c r="DO78" s="50"/>
      <c r="DP78" s="50"/>
      <c r="DQ78" s="50"/>
      <c r="DR78" s="50"/>
      <c r="DS78" s="50"/>
      <c r="DT78" s="50"/>
      <c r="DU78" s="264"/>
      <c r="DV78" s="57"/>
      <c r="DW78" s="17"/>
      <c r="DX78" s="17"/>
      <c r="DY78" s="56"/>
      <c r="DZ78" s="50"/>
      <c r="EA78" s="50"/>
      <c r="EB78" s="50"/>
      <c r="EC78" s="50"/>
      <c r="ED78" s="50"/>
      <c r="EE78" s="50"/>
      <c r="EF78" s="264"/>
      <c r="EG78" s="57"/>
      <c r="EH78" s="17"/>
      <c r="EI78" s="17"/>
      <c r="EJ78" s="56"/>
      <c r="EK78" s="50"/>
      <c r="EL78" s="50"/>
      <c r="EM78" s="50"/>
      <c r="EN78" s="50"/>
      <c r="EO78" s="50"/>
      <c r="EP78" s="50"/>
      <c r="EQ78" s="264"/>
      <c r="ER78" s="57"/>
      <c r="ES78" s="17"/>
      <c r="ET78" s="17"/>
      <c r="EU78" s="56"/>
      <c r="EV78" s="50"/>
      <c r="EW78" s="50"/>
      <c r="EX78" s="50"/>
      <c r="EY78" s="50"/>
      <c r="EZ78" s="50"/>
      <c r="FA78" s="50"/>
      <c r="FB78" s="264"/>
      <c r="FC78" s="57"/>
      <c r="FD78" s="17"/>
      <c r="FE78" s="17"/>
      <c r="FF78" s="56"/>
      <c r="FG78" s="50"/>
      <c r="FH78" s="50"/>
      <c r="FI78" s="50"/>
      <c r="FJ78" s="50"/>
      <c r="FK78" s="50"/>
      <c r="FL78" s="50"/>
      <c r="FM78" s="264"/>
      <c r="FN78" s="57"/>
      <c r="FO78" s="17"/>
      <c r="FP78" s="17"/>
      <c r="FQ78" s="56"/>
      <c r="FR78" s="50"/>
      <c r="FS78" s="50"/>
      <c r="FT78" s="50"/>
      <c r="FU78" s="50"/>
      <c r="FV78" s="50"/>
      <c r="FW78" s="50"/>
      <c r="FX78" s="264"/>
      <c r="FY78" s="57"/>
      <c r="FZ78" s="17"/>
      <c r="GA78" s="17"/>
      <c r="GB78" s="56"/>
      <c r="GC78" s="50"/>
      <c r="GD78" s="50"/>
      <c r="GE78" s="50"/>
      <c r="GF78" s="50"/>
      <c r="GG78" s="50"/>
      <c r="GH78" s="50"/>
      <c r="GI78" s="264"/>
      <c r="GJ78" s="57"/>
      <c r="GK78" s="17"/>
      <c r="GL78" s="17"/>
      <c r="GM78" s="56"/>
      <c r="GN78" s="50"/>
      <c r="GO78" s="50"/>
      <c r="GP78" s="50"/>
      <c r="GQ78" s="50"/>
      <c r="GR78" s="50"/>
      <c r="GS78" s="50"/>
      <c r="GT78" s="264"/>
      <c r="GU78" s="57"/>
      <c r="GV78" s="17"/>
      <c r="GW78" s="17"/>
      <c r="GX78" s="56"/>
      <c r="GY78" s="50"/>
      <c r="GZ78" s="50"/>
      <c r="HA78" s="50"/>
      <c r="HB78" s="50"/>
      <c r="HC78" s="50"/>
      <c r="HD78" s="50"/>
      <c r="HE78" s="264"/>
      <c r="HF78" s="57"/>
      <c r="HG78" s="17"/>
      <c r="HH78" s="17"/>
      <c r="HI78" s="56"/>
      <c r="HJ78" s="50"/>
      <c r="HK78" s="50"/>
      <c r="HL78" s="50"/>
      <c r="HM78" s="50"/>
      <c r="HN78" s="50"/>
      <c r="HO78" s="50"/>
      <c r="HP78" s="264"/>
      <c r="HQ78" s="57"/>
      <c r="HR78" s="17"/>
      <c r="HS78" s="17"/>
      <c r="HT78" s="56"/>
      <c r="HU78" s="50"/>
      <c r="HV78" s="50"/>
      <c r="HW78" s="50"/>
      <c r="HX78" s="50"/>
      <c r="HY78" s="50"/>
      <c r="HZ78" s="50"/>
      <c r="IA78" s="264"/>
      <c r="IB78" s="57"/>
      <c r="IC78" s="17"/>
      <c r="ID78" s="17"/>
    </row>
    <row r="79" spans="1:238" x14ac:dyDescent="0.25">
      <c r="A79" s="54"/>
      <c r="B79" s="213"/>
      <c r="C79" s="55"/>
      <c r="D79" s="55"/>
      <c r="E79" s="55"/>
      <c r="F79" s="291"/>
      <c r="G79" s="55"/>
      <c r="H79" s="56"/>
      <c r="I79" s="50"/>
      <c r="J79" s="50"/>
      <c r="K79" s="50"/>
      <c r="L79" s="50"/>
      <c r="M79" s="50"/>
      <c r="N79" s="50"/>
      <c r="O79" s="264"/>
      <c r="P79" s="57"/>
      <c r="Q79" s="17"/>
      <c r="R79" s="17"/>
      <c r="S79" s="56"/>
      <c r="T79" s="50"/>
      <c r="U79" s="50"/>
      <c r="V79" s="50"/>
      <c r="W79" s="50"/>
      <c r="X79" s="50"/>
      <c r="Y79" s="50"/>
      <c r="Z79" s="264"/>
      <c r="AA79" s="57"/>
      <c r="AB79" s="17"/>
      <c r="AC79" s="17"/>
      <c r="AD79" s="56"/>
      <c r="AE79" s="50"/>
      <c r="AF79" s="50"/>
      <c r="AG79" s="50"/>
      <c r="AH79" s="50"/>
      <c r="AI79" s="50"/>
      <c r="AJ79" s="50"/>
      <c r="AK79" s="264"/>
      <c r="AL79" s="57"/>
      <c r="AM79" s="17"/>
      <c r="AN79" s="17"/>
      <c r="AO79" s="56"/>
      <c r="AP79" s="50"/>
      <c r="AQ79" s="50"/>
      <c r="AR79" s="50"/>
      <c r="AS79" s="50"/>
      <c r="AT79" s="50"/>
      <c r="AU79" s="50"/>
      <c r="AV79" s="264"/>
      <c r="AW79" s="57"/>
      <c r="AX79" s="17"/>
      <c r="AY79" s="17"/>
      <c r="AZ79" s="56"/>
      <c r="BA79" s="50"/>
      <c r="BB79" s="50"/>
      <c r="BC79" s="50"/>
      <c r="BD79" s="50"/>
      <c r="BE79" s="50"/>
      <c r="BF79" s="50"/>
      <c r="BG79" s="264"/>
      <c r="BH79" s="57"/>
      <c r="BI79" s="17"/>
      <c r="BJ79" s="17"/>
      <c r="BK79" s="56"/>
      <c r="BL79" s="50"/>
      <c r="BM79" s="50"/>
      <c r="BN79" s="50"/>
      <c r="BO79" s="50"/>
      <c r="BP79" s="50"/>
      <c r="BQ79" s="50"/>
      <c r="BR79" s="264"/>
      <c r="BS79" s="57"/>
      <c r="BT79" s="17"/>
      <c r="BU79" s="17"/>
      <c r="BV79" s="56"/>
      <c r="BW79" s="50"/>
      <c r="BX79" s="50"/>
      <c r="BY79" s="50"/>
      <c r="BZ79" s="50"/>
      <c r="CA79" s="50"/>
      <c r="CB79" s="50"/>
      <c r="CC79" s="264"/>
      <c r="CD79" s="57"/>
      <c r="CE79" s="17"/>
      <c r="CF79" s="17"/>
      <c r="CG79" s="56"/>
      <c r="CH79" s="50"/>
      <c r="CI79" s="50"/>
      <c r="CJ79" s="50"/>
      <c r="CK79" s="50"/>
      <c r="CL79" s="50"/>
      <c r="CM79" s="50"/>
      <c r="CN79" s="264"/>
      <c r="CO79" s="57"/>
      <c r="CP79" s="17"/>
      <c r="CQ79" s="17"/>
      <c r="CR79" s="56"/>
      <c r="CS79" s="50"/>
      <c r="CT79" s="50"/>
      <c r="CU79" s="50"/>
      <c r="CV79" s="50"/>
      <c r="CW79" s="50"/>
      <c r="CX79" s="50"/>
      <c r="CY79" s="264"/>
      <c r="CZ79" s="57"/>
      <c r="DA79" s="17"/>
      <c r="DB79" s="17"/>
      <c r="DC79" s="56"/>
      <c r="DD79" s="50"/>
      <c r="DE79" s="50"/>
      <c r="DF79" s="50"/>
      <c r="DG79" s="50"/>
      <c r="DH79" s="50"/>
      <c r="DI79" s="50"/>
      <c r="DJ79" s="264"/>
      <c r="DK79" s="57"/>
      <c r="DL79" s="17"/>
      <c r="DM79" s="17"/>
      <c r="DN79" s="56"/>
      <c r="DO79" s="50"/>
      <c r="DP79" s="50"/>
      <c r="DQ79" s="50"/>
      <c r="DR79" s="50"/>
      <c r="DS79" s="50"/>
      <c r="DT79" s="50"/>
      <c r="DU79" s="264"/>
      <c r="DV79" s="57"/>
      <c r="DW79" s="17"/>
      <c r="DX79" s="17"/>
      <c r="DY79" s="56"/>
      <c r="DZ79" s="50"/>
      <c r="EA79" s="50"/>
      <c r="EB79" s="50"/>
      <c r="EC79" s="50"/>
      <c r="ED79" s="50"/>
      <c r="EE79" s="50"/>
      <c r="EF79" s="264"/>
      <c r="EG79" s="57"/>
      <c r="EH79" s="17"/>
      <c r="EI79" s="17"/>
      <c r="EJ79" s="56"/>
      <c r="EK79" s="50"/>
      <c r="EL79" s="50"/>
      <c r="EM79" s="50"/>
      <c r="EN79" s="50"/>
      <c r="EO79" s="50"/>
      <c r="EP79" s="50"/>
      <c r="EQ79" s="264"/>
      <c r="ER79" s="57"/>
      <c r="ES79" s="17"/>
      <c r="ET79" s="17"/>
      <c r="EU79" s="56"/>
      <c r="EV79" s="50"/>
      <c r="EW79" s="50"/>
      <c r="EX79" s="50"/>
      <c r="EY79" s="50"/>
      <c r="EZ79" s="50"/>
      <c r="FA79" s="50"/>
      <c r="FB79" s="264"/>
      <c r="FC79" s="57"/>
      <c r="FD79" s="17"/>
      <c r="FE79" s="17"/>
      <c r="FF79" s="56"/>
      <c r="FG79" s="50"/>
      <c r="FH79" s="50"/>
      <c r="FI79" s="50"/>
      <c r="FJ79" s="50"/>
      <c r="FK79" s="50"/>
      <c r="FL79" s="50"/>
      <c r="FM79" s="264"/>
      <c r="FN79" s="57"/>
      <c r="FO79" s="17"/>
      <c r="FP79" s="17"/>
      <c r="FQ79" s="56"/>
      <c r="FR79" s="50"/>
      <c r="FS79" s="50"/>
      <c r="FT79" s="50"/>
      <c r="FU79" s="50"/>
      <c r="FV79" s="50"/>
      <c r="FW79" s="50"/>
      <c r="FX79" s="264"/>
      <c r="FY79" s="57"/>
      <c r="FZ79" s="17"/>
      <c r="GA79" s="17"/>
      <c r="GB79" s="56"/>
      <c r="GC79" s="50"/>
      <c r="GD79" s="50"/>
      <c r="GE79" s="50"/>
      <c r="GF79" s="50"/>
      <c r="GG79" s="50"/>
      <c r="GH79" s="50"/>
      <c r="GI79" s="264"/>
      <c r="GJ79" s="57"/>
      <c r="GK79" s="17"/>
      <c r="GL79" s="17"/>
      <c r="GM79" s="56"/>
      <c r="GN79" s="50"/>
      <c r="GO79" s="50"/>
      <c r="GP79" s="50"/>
      <c r="GQ79" s="50"/>
      <c r="GR79" s="50"/>
      <c r="GS79" s="50"/>
      <c r="GT79" s="264"/>
      <c r="GU79" s="57"/>
      <c r="GV79" s="17"/>
      <c r="GW79" s="17"/>
      <c r="GX79" s="56"/>
      <c r="GY79" s="50"/>
      <c r="GZ79" s="50"/>
      <c r="HA79" s="50"/>
      <c r="HB79" s="50"/>
      <c r="HC79" s="50"/>
      <c r="HD79" s="50"/>
      <c r="HE79" s="264"/>
      <c r="HF79" s="57"/>
      <c r="HG79" s="17"/>
      <c r="HH79" s="17"/>
      <c r="HI79" s="56"/>
      <c r="HJ79" s="50"/>
      <c r="HK79" s="50"/>
      <c r="HL79" s="50"/>
      <c r="HM79" s="50"/>
      <c r="HN79" s="50"/>
      <c r="HO79" s="50"/>
      <c r="HP79" s="264"/>
      <c r="HQ79" s="57"/>
      <c r="HR79" s="17"/>
      <c r="HS79" s="17"/>
      <c r="HT79" s="56"/>
      <c r="HU79" s="50"/>
      <c r="HV79" s="50"/>
      <c r="HW79" s="50"/>
      <c r="HX79" s="50"/>
      <c r="HY79" s="50"/>
      <c r="HZ79" s="50"/>
      <c r="IA79" s="264"/>
      <c r="IB79" s="57"/>
      <c r="IC79" s="17"/>
      <c r="ID79" s="17"/>
    </row>
    <row r="80" spans="1:238" x14ac:dyDescent="0.25">
      <c r="A80" s="54"/>
      <c r="B80" s="213"/>
      <c r="C80" s="55"/>
      <c r="D80" s="55"/>
      <c r="E80" s="55"/>
      <c r="F80" s="291"/>
      <c r="G80" s="55"/>
      <c r="H80" s="56"/>
      <c r="I80" s="50"/>
      <c r="J80" s="50"/>
      <c r="K80" s="50"/>
      <c r="L80" s="50"/>
      <c r="M80" s="50"/>
      <c r="N80" s="50"/>
      <c r="O80" s="264"/>
      <c r="P80" s="57"/>
      <c r="Q80" s="17"/>
      <c r="R80" s="17"/>
      <c r="S80" s="56"/>
      <c r="T80" s="50"/>
      <c r="U80" s="50"/>
      <c r="V80" s="50"/>
      <c r="W80" s="50"/>
      <c r="X80" s="50"/>
      <c r="Y80" s="50"/>
      <c r="Z80" s="264"/>
      <c r="AA80" s="57"/>
      <c r="AB80" s="17"/>
      <c r="AC80" s="17"/>
      <c r="AD80" s="56"/>
      <c r="AE80" s="50"/>
      <c r="AF80" s="50"/>
      <c r="AG80" s="50"/>
      <c r="AH80" s="50"/>
      <c r="AI80" s="50"/>
      <c r="AJ80" s="50"/>
      <c r="AK80" s="264"/>
      <c r="AL80" s="57"/>
      <c r="AM80" s="17"/>
      <c r="AN80" s="17"/>
      <c r="AO80" s="56"/>
      <c r="AP80" s="50"/>
      <c r="AQ80" s="50"/>
      <c r="AR80" s="50"/>
      <c r="AS80" s="50"/>
      <c r="AT80" s="50"/>
      <c r="AU80" s="50"/>
      <c r="AV80" s="264"/>
      <c r="AW80" s="57"/>
      <c r="AX80" s="17"/>
      <c r="AY80" s="17"/>
      <c r="AZ80" s="56"/>
      <c r="BA80" s="50"/>
      <c r="BB80" s="50"/>
      <c r="BC80" s="50"/>
      <c r="BD80" s="50"/>
      <c r="BE80" s="50"/>
      <c r="BF80" s="50"/>
      <c r="BG80" s="264"/>
      <c r="BH80" s="57"/>
      <c r="BI80" s="17"/>
      <c r="BJ80" s="17"/>
      <c r="BK80" s="56"/>
      <c r="BL80" s="50"/>
      <c r="BM80" s="50"/>
      <c r="BN80" s="50"/>
      <c r="BO80" s="50"/>
      <c r="BP80" s="50"/>
      <c r="BQ80" s="50"/>
      <c r="BR80" s="264"/>
      <c r="BS80" s="57"/>
      <c r="BT80" s="17"/>
      <c r="BU80" s="17"/>
      <c r="BV80" s="56"/>
      <c r="BW80" s="50"/>
      <c r="BX80" s="50"/>
      <c r="BY80" s="50"/>
      <c r="BZ80" s="50"/>
      <c r="CA80" s="50"/>
      <c r="CB80" s="50"/>
      <c r="CC80" s="264"/>
      <c r="CD80" s="57"/>
      <c r="CE80" s="17"/>
      <c r="CF80" s="17"/>
      <c r="CG80" s="56"/>
      <c r="CH80" s="50"/>
      <c r="CI80" s="50"/>
      <c r="CJ80" s="50"/>
      <c r="CK80" s="50"/>
      <c r="CL80" s="50"/>
      <c r="CM80" s="50"/>
      <c r="CN80" s="264"/>
      <c r="CO80" s="57"/>
      <c r="CP80" s="17"/>
      <c r="CQ80" s="17"/>
      <c r="CR80" s="56"/>
      <c r="CS80" s="50"/>
      <c r="CT80" s="50"/>
      <c r="CU80" s="50"/>
      <c r="CV80" s="50"/>
      <c r="CW80" s="50"/>
      <c r="CX80" s="50"/>
      <c r="CY80" s="264"/>
      <c r="CZ80" s="57"/>
      <c r="DA80" s="17"/>
      <c r="DB80" s="17"/>
      <c r="DC80" s="56"/>
      <c r="DD80" s="50"/>
      <c r="DE80" s="50"/>
      <c r="DF80" s="50"/>
      <c r="DG80" s="50"/>
      <c r="DH80" s="50"/>
      <c r="DI80" s="50"/>
      <c r="DJ80" s="264"/>
      <c r="DK80" s="57"/>
      <c r="DL80" s="17"/>
      <c r="DM80" s="17"/>
      <c r="DN80" s="56"/>
      <c r="DO80" s="50"/>
      <c r="DP80" s="50"/>
      <c r="DQ80" s="50"/>
      <c r="DR80" s="50"/>
      <c r="DS80" s="50"/>
      <c r="DT80" s="50"/>
      <c r="DU80" s="264"/>
      <c r="DV80" s="57"/>
      <c r="DW80" s="17"/>
      <c r="DX80" s="17"/>
      <c r="DY80" s="56"/>
      <c r="DZ80" s="50"/>
      <c r="EA80" s="50"/>
      <c r="EB80" s="50"/>
      <c r="EC80" s="50"/>
      <c r="ED80" s="50"/>
      <c r="EE80" s="50"/>
      <c r="EF80" s="264"/>
      <c r="EG80" s="57"/>
      <c r="EH80" s="17"/>
      <c r="EI80" s="17"/>
      <c r="EJ80" s="56"/>
      <c r="EK80" s="50"/>
      <c r="EL80" s="50"/>
      <c r="EM80" s="50"/>
      <c r="EN80" s="50"/>
      <c r="EO80" s="50"/>
      <c r="EP80" s="50"/>
      <c r="EQ80" s="264"/>
      <c r="ER80" s="57"/>
      <c r="ES80" s="17"/>
      <c r="ET80" s="17"/>
      <c r="EU80" s="56"/>
      <c r="EV80" s="50"/>
      <c r="EW80" s="50"/>
      <c r="EX80" s="50"/>
      <c r="EY80" s="50"/>
      <c r="EZ80" s="50"/>
      <c r="FA80" s="50"/>
      <c r="FB80" s="264"/>
      <c r="FC80" s="57"/>
      <c r="FD80" s="17"/>
      <c r="FE80" s="17"/>
      <c r="FF80" s="56"/>
      <c r="FG80" s="50"/>
      <c r="FH80" s="50"/>
      <c r="FI80" s="50"/>
      <c r="FJ80" s="50"/>
      <c r="FK80" s="50"/>
      <c r="FL80" s="50"/>
      <c r="FM80" s="264"/>
      <c r="FN80" s="57"/>
      <c r="FO80" s="17"/>
      <c r="FP80" s="17"/>
      <c r="FQ80" s="56"/>
      <c r="FR80" s="50"/>
      <c r="FS80" s="50"/>
      <c r="FT80" s="50"/>
      <c r="FU80" s="50"/>
      <c r="FV80" s="50"/>
      <c r="FW80" s="50"/>
      <c r="FX80" s="264"/>
      <c r="FY80" s="57"/>
      <c r="FZ80" s="17"/>
      <c r="GA80" s="17"/>
      <c r="GB80" s="56"/>
      <c r="GC80" s="50"/>
      <c r="GD80" s="50"/>
      <c r="GE80" s="50"/>
      <c r="GF80" s="50"/>
      <c r="GG80" s="50"/>
      <c r="GH80" s="50"/>
      <c r="GI80" s="264"/>
      <c r="GJ80" s="57"/>
      <c r="GK80" s="17"/>
      <c r="GL80" s="17"/>
      <c r="GM80" s="56"/>
      <c r="GN80" s="50"/>
      <c r="GO80" s="50"/>
      <c r="GP80" s="50"/>
      <c r="GQ80" s="50"/>
      <c r="GR80" s="50"/>
      <c r="GS80" s="50"/>
      <c r="GT80" s="264"/>
      <c r="GU80" s="57"/>
      <c r="GV80" s="17"/>
      <c r="GW80" s="17"/>
      <c r="GX80" s="56"/>
      <c r="GY80" s="50"/>
      <c r="GZ80" s="50"/>
      <c r="HA80" s="50"/>
      <c r="HB80" s="50"/>
      <c r="HC80" s="50"/>
      <c r="HD80" s="50"/>
      <c r="HE80" s="264"/>
      <c r="HF80" s="57"/>
      <c r="HG80" s="17"/>
      <c r="HH80" s="17"/>
      <c r="HI80" s="56"/>
      <c r="HJ80" s="50"/>
      <c r="HK80" s="50"/>
      <c r="HL80" s="50"/>
      <c r="HM80" s="50"/>
      <c r="HN80" s="50"/>
      <c r="HO80" s="50"/>
      <c r="HP80" s="264"/>
      <c r="HQ80" s="57"/>
      <c r="HR80" s="17"/>
      <c r="HS80" s="17"/>
      <c r="HT80" s="56"/>
      <c r="HU80" s="50"/>
      <c r="HV80" s="50"/>
      <c r="HW80" s="50"/>
      <c r="HX80" s="50"/>
      <c r="HY80" s="50"/>
      <c r="HZ80" s="50"/>
      <c r="IA80" s="264"/>
      <c r="IB80" s="57"/>
      <c r="IC80" s="17"/>
      <c r="ID80" s="17"/>
    </row>
    <row r="81" spans="1:238" x14ac:dyDescent="0.25">
      <c r="A81" s="54"/>
      <c r="B81" s="211"/>
      <c r="C81" s="55"/>
      <c r="D81" s="55"/>
      <c r="E81" s="55"/>
      <c r="F81" s="291"/>
      <c r="G81" s="55"/>
      <c r="H81" s="56"/>
      <c r="I81" s="50"/>
      <c r="J81" s="50"/>
      <c r="K81" s="50"/>
      <c r="L81" s="50"/>
      <c r="M81" s="50"/>
      <c r="N81" s="50"/>
      <c r="O81" s="264"/>
      <c r="P81" s="57"/>
      <c r="Q81" s="17"/>
      <c r="R81" s="17"/>
      <c r="S81" s="56"/>
      <c r="T81" s="50"/>
      <c r="U81" s="50"/>
      <c r="V81" s="50"/>
      <c r="W81" s="50"/>
      <c r="X81" s="50"/>
      <c r="Y81" s="50"/>
      <c r="Z81" s="264"/>
      <c r="AA81" s="57"/>
      <c r="AB81" s="17"/>
      <c r="AC81" s="17"/>
      <c r="AD81" s="56"/>
      <c r="AE81" s="50"/>
      <c r="AF81" s="50"/>
      <c r="AG81" s="50"/>
      <c r="AH81" s="50"/>
      <c r="AI81" s="50"/>
      <c r="AJ81" s="50"/>
      <c r="AK81" s="264"/>
      <c r="AL81" s="57"/>
      <c r="AM81" s="17"/>
      <c r="AN81" s="17"/>
      <c r="AO81" s="56"/>
      <c r="AP81" s="50"/>
      <c r="AQ81" s="50"/>
      <c r="AR81" s="50"/>
      <c r="AS81" s="50"/>
      <c r="AT81" s="50"/>
      <c r="AU81" s="50"/>
      <c r="AV81" s="264"/>
      <c r="AW81" s="57"/>
      <c r="AX81" s="17"/>
      <c r="AY81" s="17"/>
      <c r="AZ81" s="56"/>
      <c r="BA81" s="50"/>
      <c r="BB81" s="50"/>
      <c r="BC81" s="50"/>
      <c r="BD81" s="50"/>
      <c r="BE81" s="50"/>
      <c r="BF81" s="50"/>
      <c r="BG81" s="264"/>
      <c r="BH81" s="57"/>
      <c r="BI81" s="17"/>
      <c r="BJ81" s="17"/>
      <c r="BK81" s="56"/>
      <c r="BL81" s="50"/>
      <c r="BM81" s="50"/>
      <c r="BN81" s="50"/>
      <c r="BO81" s="50"/>
      <c r="BP81" s="50"/>
      <c r="BQ81" s="50"/>
      <c r="BR81" s="264"/>
      <c r="BS81" s="57"/>
      <c r="BT81" s="17"/>
      <c r="BU81" s="17"/>
      <c r="BV81" s="56"/>
      <c r="BW81" s="50"/>
      <c r="BX81" s="50"/>
      <c r="BY81" s="50"/>
      <c r="BZ81" s="50"/>
      <c r="CA81" s="50"/>
      <c r="CB81" s="50"/>
      <c r="CC81" s="264"/>
      <c r="CD81" s="57"/>
      <c r="CE81" s="17"/>
      <c r="CF81" s="17"/>
      <c r="CG81" s="56"/>
      <c r="CH81" s="50"/>
      <c r="CI81" s="50"/>
      <c r="CJ81" s="50"/>
      <c r="CK81" s="50"/>
      <c r="CL81" s="50"/>
      <c r="CM81" s="50"/>
      <c r="CN81" s="264"/>
      <c r="CO81" s="57"/>
      <c r="CP81" s="17"/>
      <c r="CQ81" s="17"/>
      <c r="CR81" s="56"/>
      <c r="CS81" s="50"/>
      <c r="CT81" s="50"/>
      <c r="CU81" s="50"/>
      <c r="CV81" s="50"/>
      <c r="CW81" s="50"/>
      <c r="CX81" s="50"/>
      <c r="CY81" s="264"/>
      <c r="CZ81" s="57"/>
      <c r="DA81" s="17"/>
      <c r="DB81" s="17"/>
      <c r="DC81" s="56"/>
      <c r="DD81" s="50"/>
      <c r="DE81" s="50"/>
      <c r="DF81" s="50"/>
      <c r="DG81" s="50"/>
      <c r="DH81" s="50"/>
      <c r="DI81" s="50"/>
      <c r="DJ81" s="264"/>
      <c r="DK81" s="57"/>
      <c r="DL81" s="17"/>
      <c r="DM81" s="17"/>
      <c r="DN81" s="56"/>
      <c r="DO81" s="50"/>
      <c r="DP81" s="50"/>
      <c r="DQ81" s="50"/>
      <c r="DR81" s="50"/>
      <c r="DS81" s="50"/>
      <c r="DT81" s="50"/>
      <c r="DU81" s="264"/>
      <c r="DV81" s="57"/>
      <c r="DW81" s="17"/>
      <c r="DX81" s="17"/>
      <c r="DY81" s="56"/>
      <c r="DZ81" s="50"/>
      <c r="EA81" s="50"/>
      <c r="EB81" s="50"/>
      <c r="EC81" s="50"/>
      <c r="ED81" s="50"/>
      <c r="EE81" s="50"/>
      <c r="EF81" s="264"/>
      <c r="EG81" s="57"/>
      <c r="EH81" s="17"/>
      <c r="EI81" s="17"/>
      <c r="EJ81" s="56"/>
      <c r="EK81" s="50"/>
      <c r="EL81" s="50"/>
      <c r="EM81" s="50"/>
      <c r="EN81" s="50"/>
      <c r="EO81" s="50"/>
      <c r="EP81" s="50"/>
      <c r="EQ81" s="264"/>
      <c r="ER81" s="57"/>
      <c r="ES81" s="17"/>
      <c r="ET81" s="17"/>
      <c r="EU81" s="56"/>
      <c r="EV81" s="50"/>
      <c r="EW81" s="50"/>
      <c r="EX81" s="50"/>
      <c r="EY81" s="50"/>
      <c r="EZ81" s="50"/>
      <c r="FA81" s="50"/>
      <c r="FB81" s="264"/>
      <c r="FC81" s="57"/>
      <c r="FD81" s="17"/>
      <c r="FE81" s="17"/>
      <c r="FF81" s="56"/>
      <c r="FG81" s="50"/>
      <c r="FH81" s="50"/>
      <c r="FI81" s="50"/>
      <c r="FJ81" s="50"/>
      <c r="FK81" s="50"/>
      <c r="FL81" s="50"/>
      <c r="FM81" s="264"/>
      <c r="FN81" s="57"/>
      <c r="FO81" s="17"/>
      <c r="FP81" s="17"/>
      <c r="FQ81" s="56"/>
      <c r="FR81" s="50"/>
      <c r="FS81" s="50"/>
      <c r="FT81" s="50"/>
      <c r="FU81" s="50"/>
      <c r="FV81" s="50"/>
      <c r="FW81" s="50"/>
      <c r="FX81" s="264"/>
      <c r="FY81" s="57"/>
      <c r="FZ81" s="17"/>
      <c r="GA81" s="17"/>
      <c r="GB81" s="56"/>
      <c r="GC81" s="50"/>
      <c r="GD81" s="50"/>
      <c r="GE81" s="50"/>
      <c r="GF81" s="50"/>
      <c r="GG81" s="50"/>
      <c r="GH81" s="50"/>
      <c r="GI81" s="264"/>
      <c r="GJ81" s="57"/>
      <c r="GK81" s="17"/>
      <c r="GL81" s="17"/>
      <c r="GM81" s="56"/>
      <c r="GN81" s="50"/>
      <c r="GO81" s="50"/>
      <c r="GP81" s="50"/>
      <c r="GQ81" s="50"/>
      <c r="GR81" s="50"/>
      <c r="GS81" s="50"/>
      <c r="GT81" s="264"/>
      <c r="GU81" s="57"/>
      <c r="GV81" s="17"/>
      <c r="GW81" s="17"/>
      <c r="GX81" s="56"/>
      <c r="GY81" s="50"/>
      <c r="GZ81" s="50"/>
      <c r="HA81" s="50"/>
      <c r="HB81" s="50"/>
      <c r="HC81" s="50"/>
      <c r="HD81" s="50"/>
      <c r="HE81" s="264"/>
      <c r="HF81" s="57"/>
      <c r="HG81" s="17"/>
      <c r="HH81" s="17"/>
      <c r="HI81" s="56"/>
      <c r="HJ81" s="50"/>
      <c r="HK81" s="50"/>
      <c r="HL81" s="50"/>
      <c r="HM81" s="50"/>
      <c r="HN81" s="50"/>
      <c r="HO81" s="50"/>
      <c r="HP81" s="264"/>
      <c r="HQ81" s="57"/>
      <c r="HR81" s="17"/>
      <c r="HS81" s="17"/>
      <c r="HT81" s="56"/>
      <c r="HU81" s="50"/>
      <c r="HV81" s="50"/>
      <c r="HW81" s="50"/>
      <c r="HX81" s="50"/>
      <c r="HY81" s="50"/>
      <c r="HZ81" s="50"/>
      <c r="IA81" s="264"/>
      <c r="IB81" s="57"/>
      <c r="IC81" s="17"/>
      <c r="ID81" s="17"/>
    </row>
    <row r="82" spans="1:238" x14ac:dyDescent="0.25">
      <c r="A82" s="54"/>
      <c r="B82" s="215"/>
      <c r="C82" s="60"/>
      <c r="D82" s="60"/>
      <c r="E82" s="60"/>
      <c r="F82" s="292"/>
      <c r="G82" s="60"/>
      <c r="H82" s="56"/>
      <c r="I82" s="50"/>
      <c r="J82" s="50"/>
      <c r="K82" s="50"/>
      <c r="L82" s="50"/>
      <c r="M82" s="50"/>
      <c r="N82" s="50"/>
      <c r="O82" s="264"/>
      <c r="P82" s="57"/>
      <c r="Q82" s="17"/>
      <c r="R82" s="17"/>
      <c r="S82" s="56"/>
      <c r="T82" s="50"/>
      <c r="U82" s="50"/>
      <c r="V82" s="50"/>
      <c r="W82" s="50"/>
      <c r="X82" s="50"/>
      <c r="Y82" s="50"/>
      <c r="Z82" s="264"/>
      <c r="AA82" s="57"/>
      <c r="AB82" s="17"/>
      <c r="AC82" s="17"/>
      <c r="AD82" s="56"/>
      <c r="AE82" s="50"/>
      <c r="AF82" s="50"/>
      <c r="AG82" s="50"/>
      <c r="AH82" s="50"/>
      <c r="AI82" s="50"/>
      <c r="AJ82" s="50"/>
      <c r="AK82" s="264"/>
      <c r="AL82" s="57"/>
      <c r="AM82" s="17"/>
      <c r="AN82" s="17"/>
      <c r="AO82" s="56"/>
      <c r="AP82" s="50"/>
      <c r="AQ82" s="50"/>
      <c r="AR82" s="50"/>
      <c r="AS82" s="50"/>
      <c r="AT82" s="50"/>
      <c r="AU82" s="50"/>
      <c r="AV82" s="264"/>
      <c r="AW82" s="57"/>
      <c r="AX82" s="17"/>
      <c r="AY82" s="17"/>
      <c r="AZ82" s="56"/>
      <c r="BA82" s="50"/>
      <c r="BB82" s="50"/>
      <c r="BC82" s="50"/>
      <c r="BD82" s="50"/>
      <c r="BE82" s="50"/>
      <c r="BF82" s="50"/>
      <c r="BG82" s="264"/>
      <c r="BH82" s="57"/>
      <c r="BI82" s="17"/>
      <c r="BJ82" s="17"/>
      <c r="BK82" s="56"/>
      <c r="BL82" s="50"/>
      <c r="BM82" s="50"/>
      <c r="BN82" s="50"/>
      <c r="BO82" s="50"/>
      <c r="BP82" s="50"/>
      <c r="BQ82" s="50"/>
      <c r="BR82" s="264"/>
      <c r="BS82" s="57"/>
      <c r="BT82" s="17"/>
      <c r="BU82" s="17"/>
      <c r="BV82" s="56"/>
      <c r="BW82" s="50"/>
      <c r="BX82" s="50"/>
      <c r="BY82" s="50"/>
      <c r="BZ82" s="50"/>
      <c r="CA82" s="50"/>
      <c r="CB82" s="50"/>
      <c r="CC82" s="264"/>
      <c r="CD82" s="57"/>
      <c r="CE82" s="17"/>
      <c r="CF82" s="17"/>
      <c r="CG82" s="56"/>
      <c r="CH82" s="50"/>
      <c r="CI82" s="50"/>
      <c r="CJ82" s="50"/>
      <c r="CK82" s="50"/>
      <c r="CL82" s="50"/>
      <c r="CM82" s="50"/>
      <c r="CN82" s="264"/>
      <c r="CO82" s="57"/>
      <c r="CP82" s="17"/>
      <c r="CQ82" s="17"/>
      <c r="CR82" s="56"/>
      <c r="CS82" s="50"/>
      <c r="CT82" s="50"/>
      <c r="CU82" s="50"/>
      <c r="CV82" s="50"/>
      <c r="CW82" s="50"/>
      <c r="CX82" s="50"/>
      <c r="CY82" s="264"/>
      <c r="CZ82" s="57"/>
      <c r="DA82" s="17"/>
      <c r="DB82" s="17"/>
      <c r="DC82" s="56"/>
      <c r="DD82" s="50"/>
      <c r="DE82" s="50"/>
      <c r="DF82" s="50"/>
      <c r="DG82" s="50"/>
      <c r="DH82" s="50"/>
      <c r="DI82" s="50"/>
      <c r="DJ82" s="264"/>
      <c r="DK82" s="57"/>
      <c r="DL82" s="17"/>
      <c r="DM82" s="17"/>
      <c r="DN82" s="56"/>
      <c r="DO82" s="50"/>
      <c r="DP82" s="50"/>
      <c r="DQ82" s="50"/>
      <c r="DR82" s="50"/>
      <c r="DS82" s="50"/>
      <c r="DT82" s="50"/>
      <c r="DU82" s="264"/>
      <c r="DV82" s="57"/>
      <c r="DW82" s="17"/>
      <c r="DX82" s="17"/>
      <c r="DY82" s="56"/>
      <c r="DZ82" s="50"/>
      <c r="EA82" s="50"/>
      <c r="EB82" s="50"/>
      <c r="EC82" s="50"/>
      <c r="ED82" s="50"/>
      <c r="EE82" s="50"/>
      <c r="EF82" s="264"/>
      <c r="EG82" s="57"/>
      <c r="EH82" s="17"/>
      <c r="EI82" s="17"/>
      <c r="EJ82" s="56"/>
      <c r="EK82" s="50"/>
      <c r="EL82" s="50"/>
      <c r="EM82" s="50"/>
      <c r="EN82" s="50"/>
      <c r="EO82" s="50"/>
      <c r="EP82" s="50"/>
      <c r="EQ82" s="264"/>
      <c r="ER82" s="57"/>
      <c r="ES82" s="17"/>
      <c r="ET82" s="17"/>
      <c r="EU82" s="56"/>
      <c r="EV82" s="50"/>
      <c r="EW82" s="50"/>
      <c r="EX82" s="50"/>
      <c r="EY82" s="50"/>
      <c r="EZ82" s="50"/>
      <c r="FA82" s="50"/>
      <c r="FB82" s="264"/>
      <c r="FC82" s="57"/>
      <c r="FD82" s="17"/>
      <c r="FE82" s="17"/>
      <c r="FF82" s="56"/>
      <c r="FG82" s="50"/>
      <c r="FH82" s="50"/>
      <c r="FI82" s="50"/>
      <c r="FJ82" s="50"/>
      <c r="FK82" s="50"/>
      <c r="FL82" s="50"/>
      <c r="FM82" s="264"/>
      <c r="FN82" s="57"/>
      <c r="FO82" s="17"/>
      <c r="FP82" s="17"/>
      <c r="FQ82" s="56"/>
      <c r="FR82" s="50"/>
      <c r="FS82" s="50"/>
      <c r="FT82" s="50"/>
      <c r="FU82" s="50"/>
      <c r="FV82" s="50"/>
      <c r="FW82" s="50"/>
      <c r="FX82" s="264"/>
      <c r="FY82" s="57"/>
      <c r="FZ82" s="17"/>
      <c r="GA82" s="17"/>
      <c r="GB82" s="56"/>
      <c r="GC82" s="50"/>
      <c r="GD82" s="50"/>
      <c r="GE82" s="50"/>
      <c r="GF82" s="50"/>
      <c r="GG82" s="50"/>
      <c r="GH82" s="50"/>
      <c r="GI82" s="264"/>
      <c r="GJ82" s="57"/>
      <c r="GK82" s="17"/>
      <c r="GL82" s="17"/>
      <c r="GM82" s="56"/>
      <c r="GN82" s="50"/>
      <c r="GO82" s="50"/>
      <c r="GP82" s="50"/>
      <c r="GQ82" s="50"/>
      <c r="GR82" s="50"/>
      <c r="GS82" s="50"/>
      <c r="GT82" s="264"/>
      <c r="GU82" s="57"/>
      <c r="GV82" s="17"/>
      <c r="GW82" s="17"/>
      <c r="GX82" s="56"/>
      <c r="GY82" s="50"/>
      <c r="GZ82" s="50"/>
      <c r="HA82" s="50"/>
      <c r="HB82" s="50"/>
      <c r="HC82" s="50"/>
      <c r="HD82" s="50"/>
      <c r="HE82" s="264"/>
      <c r="HF82" s="57"/>
      <c r="HG82" s="17"/>
      <c r="HH82" s="17"/>
      <c r="HI82" s="56"/>
      <c r="HJ82" s="50"/>
      <c r="HK82" s="50"/>
      <c r="HL82" s="50"/>
      <c r="HM82" s="50"/>
      <c r="HN82" s="50"/>
      <c r="HO82" s="50"/>
      <c r="HP82" s="264"/>
      <c r="HQ82" s="57"/>
      <c r="HR82" s="17"/>
      <c r="HS82" s="17"/>
      <c r="HT82" s="56"/>
      <c r="HU82" s="50"/>
      <c r="HV82" s="50"/>
      <c r="HW82" s="50"/>
      <c r="HX82" s="50"/>
      <c r="HY82" s="50"/>
      <c r="HZ82" s="50"/>
      <c r="IA82" s="264"/>
      <c r="IB82" s="57"/>
      <c r="IC82" s="17"/>
      <c r="ID82" s="17"/>
    </row>
    <row r="83" spans="1:238" x14ac:dyDescent="0.25">
      <c r="A83" s="54"/>
      <c r="B83" s="215"/>
      <c r="C83" s="60"/>
      <c r="D83" s="60"/>
      <c r="E83" s="60"/>
      <c r="F83" s="292"/>
      <c r="G83" s="60"/>
      <c r="H83" s="56"/>
      <c r="I83" s="50"/>
      <c r="J83" s="50"/>
      <c r="K83" s="50"/>
      <c r="L83" s="50"/>
      <c r="M83" s="50"/>
      <c r="N83" s="50"/>
      <c r="O83" s="264"/>
      <c r="P83" s="57"/>
      <c r="Q83" s="17"/>
      <c r="R83" s="17"/>
      <c r="S83" s="56"/>
      <c r="T83" s="50"/>
      <c r="U83" s="50"/>
      <c r="V83" s="50"/>
      <c r="W83" s="50"/>
      <c r="X83" s="50"/>
      <c r="Y83" s="50"/>
      <c r="Z83" s="264"/>
      <c r="AA83" s="57"/>
      <c r="AB83" s="17"/>
      <c r="AC83" s="17"/>
      <c r="AD83" s="56"/>
      <c r="AE83" s="50"/>
      <c r="AF83" s="50"/>
      <c r="AG83" s="50"/>
      <c r="AH83" s="50"/>
      <c r="AI83" s="50"/>
      <c r="AJ83" s="50"/>
      <c r="AK83" s="264"/>
      <c r="AL83" s="57"/>
      <c r="AM83" s="17"/>
      <c r="AN83" s="17"/>
      <c r="AO83" s="56"/>
      <c r="AP83" s="50"/>
      <c r="AQ83" s="50"/>
      <c r="AR83" s="50"/>
      <c r="AS83" s="50"/>
      <c r="AT83" s="50"/>
      <c r="AU83" s="50"/>
      <c r="AV83" s="264"/>
      <c r="AW83" s="57"/>
      <c r="AX83" s="17"/>
      <c r="AY83" s="17"/>
      <c r="AZ83" s="56"/>
      <c r="BA83" s="50"/>
      <c r="BB83" s="50"/>
      <c r="BC83" s="50"/>
      <c r="BD83" s="50"/>
      <c r="BE83" s="50"/>
      <c r="BF83" s="50"/>
      <c r="BG83" s="264"/>
      <c r="BH83" s="57"/>
      <c r="BI83" s="17"/>
      <c r="BJ83" s="17"/>
      <c r="BK83" s="56"/>
      <c r="BL83" s="50"/>
      <c r="BM83" s="50"/>
      <c r="BN83" s="50"/>
      <c r="BO83" s="50"/>
      <c r="BP83" s="50"/>
      <c r="BQ83" s="50"/>
      <c r="BR83" s="264"/>
      <c r="BS83" s="57"/>
      <c r="BT83" s="17"/>
      <c r="BU83" s="17"/>
      <c r="BV83" s="56"/>
      <c r="BW83" s="50"/>
      <c r="BX83" s="50"/>
      <c r="BY83" s="50"/>
      <c r="BZ83" s="50"/>
      <c r="CA83" s="50"/>
      <c r="CB83" s="50"/>
      <c r="CC83" s="264"/>
      <c r="CD83" s="57"/>
      <c r="CE83" s="17"/>
      <c r="CF83" s="17"/>
      <c r="CG83" s="56"/>
      <c r="CH83" s="50"/>
      <c r="CI83" s="50"/>
      <c r="CJ83" s="50"/>
      <c r="CK83" s="50"/>
      <c r="CL83" s="50"/>
      <c r="CM83" s="50"/>
      <c r="CN83" s="264"/>
      <c r="CO83" s="57"/>
      <c r="CP83" s="17"/>
      <c r="CQ83" s="17"/>
      <c r="CR83" s="56"/>
      <c r="CS83" s="50"/>
      <c r="CT83" s="50"/>
      <c r="CU83" s="50"/>
      <c r="CV83" s="50"/>
      <c r="CW83" s="50"/>
      <c r="CX83" s="50"/>
      <c r="CY83" s="264"/>
      <c r="CZ83" s="57"/>
      <c r="DA83" s="17"/>
      <c r="DB83" s="17"/>
      <c r="DC83" s="56"/>
      <c r="DD83" s="50"/>
      <c r="DE83" s="50"/>
      <c r="DF83" s="50"/>
      <c r="DG83" s="50"/>
      <c r="DH83" s="50"/>
      <c r="DI83" s="50"/>
      <c r="DJ83" s="264"/>
      <c r="DK83" s="57"/>
      <c r="DL83" s="17"/>
      <c r="DM83" s="17"/>
      <c r="DN83" s="56"/>
      <c r="DO83" s="50"/>
      <c r="DP83" s="50"/>
      <c r="DQ83" s="50"/>
      <c r="DR83" s="50"/>
      <c r="DS83" s="50"/>
      <c r="DT83" s="50"/>
      <c r="DU83" s="264"/>
      <c r="DV83" s="57"/>
      <c r="DW83" s="17"/>
      <c r="DX83" s="17"/>
      <c r="DY83" s="56"/>
      <c r="DZ83" s="50"/>
      <c r="EA83" s="50"/>
      <c r="EB83" s="50"/>
      <c r="EC83" s="50"/>
      <c r="ED83" s="50"/>
      <c r="EE83" s="50"/>
      <c r="EF83" s="264"/>
      <c r="EG83" s="57"/>
      <c r="EH83" s="17"/>
      <c r="EI83" s="17"/>
      <c r="EJ83" s="56"/>
      <c r="EK83" s="50"/>
      <c r="EL83" s="50"/>
      <c r="EM83" s="50"/>
      <c r="EN83" s="50"/>
      <c r="EO83" s="50"/>
      <c r="EP83" s="50"/>
      <c r="EQ83" s="264"/>
      <c r="ER83" s="57"/>
      <c r="ES83" s="17"/>
      <c r="ET83" s="17"/>
      <c r="EU83" s="56"/>
      <c r="EV83" s="50"/>
      <c r="EW83" s="50"/>
      <c r="EX83" s="50"/>
      <c r="EY83" s="50"/>
      <c r="EZ83" s="50"/>
      <c r="FA83" s="50"/>
      <c r="FB83" s="264"/>
      <c r="FC83" s="57"/>
      <c r="FD83" s="17"/>
      <c r="FE83" s="17"/>
      <c r="FF83" s="56"/>
      <c r="FG83" s="50"/>
      <c r="FH83" s="50"/>
      <c r="FI83" s="50"/>
      <c r="FJ83" s="50"/>
      <c r="FK83" s="50"/>
      <c r="FL83" s="50"/>
      <c r="FM83" s="264"/>
      <c r="FN83" s="57"/>
      <c r="FO83" s="17"/>
      <c r="FP83" s="17"/>
      <c r="FQ83" s="56"/>
      <c r="FR83" s="50"/>
      <c r="FS83" s="50"/>
      <c r="FT83" s="50"/>
      <c r="FU83" s="50"/>
      <c r="FV83" s="50"/>
      <c r="FW83" s="50"/>
      <c r="FX83" s="264"/>
      <c r="FY83" s="57"/>
      <c r="FZ83" s="17"/>
      <c r="GA83" s="17"/>
      <c r="GB83" s="56"/>
      <c r="GC83" s="50"/>
      <c r="GD83" s="50"/>
      <c r="GE83" s="50"/>
      <c r="GF83" s="50"/>
      <c r="GG83" s="50"/>
      <c r="GH83" s="50"/>
      <c r="GI83" s="264"/>
      <c r="GJ83" s="57"/>
      <c r="GK83" s="17"/>
      <c r="GL83" s="17"/>
      <c r="GM83" s="56"/>
      <c r="GN83" s="50"/>
      <c r="GO83" s="50"/>
      <c r="GP83" s="50"/>
      <c r="GQ83" s="50"/>
      <c r="GR83" s="50"/>
      <c r="GS83" s="50"/>
      <c r="GT83" s="264"/>
      <c r="GU83" s="57"/>
      <c r="GV83" s="17"/>
      <c r="GW83" s="17"/>
      <c r="GX83" s="56"/>
      <c r="GY83" s="50"/>
      <c r="GZ83" s="50"/>
      <c r="HA83" s="50"/>
      <c r="HB83" s="50"/>
      <c r="HC83" s="50"/>
      <c r="HD83" s="50"/>
      <c r="HE83" s="264"/>
      <c r="HF83" s="57"/>
      <c r="HG83" s="17"/>
      <c r="HH83" s="17"/>
      <c r="HI83" s="56"/>
      <c r="HJ83" s="50"/>
      <c r="HK83" s="50"/>
      <c r="HL83" s="50"/>
      <c r="HM83" s="50"/>
      <c r="HN83" s="50"/>
      <c r="HO83" s="50"/>
      <c r="HP83" s="264"/>
      <c r="HQ83" s="57"/>
      <c r="HR83" s="17"/>
      <c r="HS83" s="17"/>
      <c r="HT83" s="56"/>
      <c r="HU83" s="50"/>
      <c r="HV83" s="50"/>
      <c r="HW83" s="50"/>
      <c r="HX83" s="50"/>
      <c r="HY83" s="50"/>
      <c r="HZ83" s="50"/>
      <c r="IA83" s="264"/>
      <c r="IB83" s="57"/>
      <c r="IC83" s="17"/>
      <c r="ID83" s="17"/>
    </row>
    <row r="84" spans="1:238" x14ac:dyDescent="0.25">
      <c r="A84" s="54"/>
      <c r="B84" s="215"/>
      <c r="C84" s="60"/>
      <c r="D84" s="60"/>
      <c r="E84" s="60"/>
      <c r="F84" s="292"/>
      <c r="G84" s="60"/>
      <c r="H84" s="56"/>
      <c r="I84" s="50"/>
      <c r="J84" s="50"/>
      <c r="K84" s="50"/>
      <c r="L84" s="50"/>
      <c r="M84" s="50"/>
      <c r="N84" s="50"/>
      <c r="O84" s="264"/>
      <c r="P84" s="57"/>
      <c r="Q84" s="17"/>
      <c r="R84" s="17"/>
      <c r="S84" s="56"/>
      <c r="T84" s="50"/>
      <c r="U84" s="50"/>
      <c r="V84" s="50"/>
      <c r="W84" s="50"/>
      <c r="X84" s="50"/>
      <c r="Y84" s="50"/>
      <c r="Z84" s="264"/>
      <c r="AA84" s="57"/>
      <c r="AB84" s="17"/>
      <c r="AC84" s="17"/>
      <c r="AD84" s="56"/>
      <c r="AE84" s="50"/>
      <c r="AF84" s="50"/>
      <c r="AG84" s="50"/>
      <c r="AH84" s="50"/>
      <c r="AI84" s="50"/>
      <c r="AJ84" s="50"/>
      <c r="AK84" s="264"/>
      <c r="AL84" s="57"/>
      <c r="AM84" s="17"/>
      <c r="AN84" s="17"/>
      <c r="AO84" s="56"/>
      <c r="AP84" s="50"/>
      <c r="AQ84" s="50"/>
      <c r="AR84" s="50"/>
      <c r="AS84" s="50"/>
      <c r="AT84" s="50"/>
      <c r="AU84" s="50"/>
      <c r="AV84" s="264"/>
      <c r="AW84" s="57"/>
      <c r="AX84" s="17"/>
      <c r="AY84" s="17"/>
      <c r="AZ84" s="56"/>
      <c r="BA84" s="50"/>
      <c r="BB84" s="50"/>
      <c r="BC84" s="50"/>
      <c r="BD84" s="50"/>
      <c r="BE84" s="50"/>
      <c r="BF84" s="50"/>
      <c r="BG84" s="264"/>
      <c r="BH84" s="57"/>
      <c r="BI84" s="17"/>
      <c r="BJ84" s="17"/>
      <c r="BK84" s="56"/>
      <c r="BL84" s="50"/>
      <c r="BM84" s="50"/>
      <c r="BN84" s="50"/>
      <c r="BO84" s="50"/>
      <c r="BP84" s="50"/>
      <c r="BQ84" s="50"/>
      <c r="BR84" s="264"/>
      <c r="BS84" s="57"/>
      <c r="BT84" s="17"/>
      <c r="BU84" s="17"/>
      <c r="BV84" s="56"/>
      <c r="BW84" s="50"/>
      <c r="BX84" s="50"/>
      <c r="BY84" s="50"/>
      <c r="BZ84" s="50"/>
      <c r="CA84" s="50"/>
      <c r="CB84" s="50"/>
      <c r="CC84" s="264"/>
      <c r="CD84" s="57"/>
      <c r="CE84" s="17"/>
      <c r="CF84" s="17"/>
      <c r="CG84" s="56"/>
      <c r="CH84" s="50"/>
      <c r="CI84" s="50"/>
      <c r="CJ84" s="50"/>
      <c r="CK84" s="50"/>
      <c r="CL84" s="50"/>
      <c r="CM84" s="50"/>
      <c r="CN84" s="264"/>
      <c r="CO84" s="57"/>
      <c r="CP84" s="17"/>
      <c r="CQ84" s="17"/>
      <c r="CR84" s="56"/>
      <c r="CS84" s="50"/>
      <c r="CT84" s="50"/>
      <c r="CU84" s="50"/>
      <c r="CV84" s="50"/>
      <c r="CW84" s="50"/>
      <c r="CX84" s="50"/>
      <c r="CY84" s="264"/>
      <c r="CZ84" s="57"/>
      <c r="DA84" s="17"/>
      <c r="DB84" s="17"/>
      <c r="DC84" s="56"/>
      <c r="DD84" s="50"/>
      <c r="DE84" s="50"/>
      <c r="DF84" s="50"/>
      <c r="DG84" s="50"/>
      <c r="DH84" s="50"/>
      <c r="DI84" s="50"/>
      <c r="DJ84" s="264"/>
      <c r="DK84" s="57"/>
      <c r="DL84" s="17"/>
      <c r="DM84" s="17"/>
      <c r="DN84" s="56"/>
      <c r="DO84" s="50"/>
      <c r="DP84" s="50"/>
      <c r="DQ84" s="50"/>
      <c r="DR84" s="50"/>
      <c r="DS84" s="50"/>
      <c r="DT84" s="50"/>
      <c r="DU84" s="264"/>
      <c r="DV84" s="57"/>
      <c r="DW84" s="17"/>
      <c r="DX84" s="17"/>
      <c r="DY84" s="56"/>
      <c r="DZ84" s="50"/>
      <c r="EA84" s="50"/>
      <c r="EB84" s="50"/>
      <c r="EC84" s="50"/>
      <c r="ED84" s="50"/>
      <c r="EE84" s="50"/>
      <c r="EF84" s="264"/>
      <c r="EG84" s="57"/>
      <c r="EH84" s="17"/>
      <c r="EI84" s="17"/>
      <c r="EJ84" s="56"/>
      <c r="EK84" s="50"/>
      <c r="EL84" s="50"/>
      <c r="EM84" s="50"/>
      <c r="EN84" s="50"/>
      <c r="EO84" s="50"/>
      <c r="EP84" s="50"/>
      <c r="EQ84" s="264"/>
      <c r="ER84" s="57"/>
      <c r="ES84" s="17"/>
      <c r="ET84" s="17"/>
      <c r="EU84" s="56"/>
      <c r="EV84" s="50"/>
      <c r="EW84" s="50"/>
      <c r="EX84" s="50"/>
      <c r="EY84" s="50"/>
      <c r="EZ84" s="50"/>
      <c r="FA84" s="50"/>
      <c r="FB84" s="264"/>
      <c r="FC84" s="57"/>
      <c r="FD84" s="17"/>
      <c r="FE84" s="17"/>
      <c r="FF84" s="56"/>
      <c r="FG84" s="50"/>
      <c r="FH84" s="50"/>
      <c r="FI84" s="50"/>
      <c r="FJ84" s="50"/>
      <c r="FK84" s="50"/>
      <c r="FL84" s="50"/>
      <c r="FM84" s="264"/>
      <c r="FN84" s="57"/>
      <c r="FO84" s="17"/>
      <c r="FP84" s="17"/>
      <c r="FQ84" s="56"/>
      <c r="FR84" s="50"/>
      <c r="FS84" s="50"/>
      <c r="FT84" s="50"/>
      <c r="FU84" s="50"/>
      <c r="FV84" s="50"/>
      <c r="FW84" s="50"/>
      <c r="FX84" s="264"/>
      <c r="FY84" s="57"/>
      <c r="FZ84" s="17"/>
      <c r="GA84" s="17"/>
      <c r="GB84" s="56"/>
      <c r="GC84" s="50"/>
      <c r="GD84" s="50"/>
      <c r="GE84" s="50"/>
      <c r="GF84" s="50"/>
      <c r="GG84" s="50"/>
      <c r="GH84" s="50"/>
      <c r="GI84" s="264"/>
      <c r="GJ84" s="57"/>
      <c r="GK84" s="17"/>
      <c r="GL84" s="17"/>
      <c r="GM84" s="56"/>
      <c r="GN84" s="50"/>
      <c r="GO84" s="50"/>
      <c r="GP84" s="50"/>
      <c r="GQ84" s="50"/>
      <c r="GR84" s="50"/>
      <c r="GS84" s="50"/>
      <c r="GT84" s="264"/>
      <c r="GU84" s="57"/>
      <c r="GV84" s="17"/>
      <c r="GW84" s="17"/>
      <c r="GX84" s="56"/>
      <c r="GY84" s="50"/>
      <c r="GZ84" s="50"/>
      <c r="HA84" s="50"/>
      <c r="HB84" s="50"/>
      <c r="HC84" s="50"/>
      <c r="HD84" s="50"/>
      <c r="HE84" s="264"/>
      <c r="HF84" s="57"/>
      <c r="HG84" s="17"/>
      <c r="HH84" s="17"/>
      <c r="HI84" s="56"/>
      <c r="HJ84" s="50"/>
      <c r="HK84" s="50"/>
      <c r="HL84" s="50"/>
      <c r="HM84" s="50"/>
      <c r="HN84" s="50"/>
      <c r="HO84" s="50"/>
      <c r="HP84" s="264"/>
      <c r="HQ84" s="57"/>
      <c r="HR84" s="17"/>
      <c r="HS84" s="17"/>
      <c r="HT84" s="56"/>
      <c r="HU84" s="50"/>
      <c r="HV84" s="50"/>
      <c r="HW84" s="50"/>
      <c r="HX84" s="50"/>
      <c r="HY84" s="50"/>
      <c r="HZ84" s="50"/>
      <c r="IA84" s="264"/>
      <c r="IB84" s="57"/>
      <c r="IC84" s="17"/>
      <c r="ID84" s="17"/>
    </row>
    <row r="85" spans="1:238" x14ac:dyDescent="0.25">
      <c r="A85" s="54"/>
      <c r="B85" s="216"/>
      <c r="C85" s="60"/>
      <c r="D85" s="60"/>
      <c r="E85" s="60"/>
      <c r="F85" s="292"/>
      <c r="G85" s="60"/>
      <c r="H85" s="56"/>
      <c r="I85" s="50"/>
      <c r="J85" s="50"/>
      <c r="K85" s="50"/>
      <c r="L85" s="50"/>
      <c r="M85" s="50"/>
      <c r="N85" s="50"/>
      <c r="O85" s="264"/>
      <c r="P85" s="57"/>
      <c r="Q85" s="17"/>
      <c r="R85" s="17"/>
      <c r="S85" s="56"/>
      <c r="T85" s="50"/>
      <c r="U85" s="50"/>
      <c r="V85" s="50"/>
      <c r="W85" s="50"/>
      <c r="X85" s="50"/>
      <c r="Y85" s="50"/>
      <c r="Z85" s="264"/>
      <c r="AA85" s="57"/>
      <c r="AB85" s="17"/>
      <c r="AC85" s="17"/>
      <c r="AD85" s="56"/>
      <c r="AE85" s="50"/>
      <c r="AF85" s="50"/>
      <c r="AG85" s="50"/>
      <c r="AH85" s="50"/>
      <c r="AI85" s="50"/>
      <c r="AJ85" s="50"/>
      <c r="AK85" s="264"/>
      <c r="AL85" s="57"/>
      <c r="AM85" s="17"/>
      <c r="AN85" s="17"/>
      <c r="AO85" s="56"/>
      <c r="AP85" s="50"/>
      <c r="AQ85" s="50"/>
      <c r="AR85" s="50"/>
      <c r="AS85" s="50"/>
      <c r="AT85" s="50"/>
      <c r="AU85" s="50"/>
      <c r="AV85" s="264"/>
      <c r="AW85" s="57"/>
      <c r="AX85" s="17"/>
      <c r="AY85" s="17"/>
      <c r="AZ85" s="56"/>
      <c r="BA85" s="50"/>
      <c r="BB85" s="50"/>
      <c r="BC85" s="50"/>
      <c r="BD85" s="50"/>
      <c r="BE85" s="50"/>
      <c r="BF85" s="50"/>
      <c r="BG85" s="264"/>
      <c r="BH85" s="57"/>
      <c r="BI85" s="17"/>
      <c r="BJ85" s="17"/>
      <c r="BK85" s="56"/>
      <c r="BL85" s="50"/>
      <c r="BM85" s="50"/>
      <c r="BN85" s="50"/>
      <c r="BO85" s="50"/>
      <c r="BP85" s="50"/>
      <c r="BQ85" s="50"/>
      <c r="BR85" s="264"/>
      <c r="BS85" s="57"/>
      <c r="BT85" s="17"/>
      <c r="BU85" s="17"/>
      <c r="BV85" s="56"/>
      <c r="BW85" s="50"/>
      <c r="BX85" s="50"/>
      <c r="BY85" s="50"/>
      <c r="BZ85" s="50"/>
      <c r="CA85" s="50"/>
      <c r="CB85" s="50"/>
      <c r="CC85" s="264"/>
      <c r="CD85" s="57"/>
      <c r="CE85" s="17"/>
      <c r="CF85" s="17"/>
      <c r="CG85" s="56"/>
      <c r="CH85" s="50"/>
      <c r="CI85" s="50"/>
      <c r="CJ85" s="50"/>
      <c r="CK85" s="50"/>
      <c r="CL85" s="50"/>
      <c r="CM85" s="50"/>
      <c r="CN85" s="264"/>
      <c r="CO85" s="57"/>
      <c r="CP85" s="17"/>
      <c r="CQ85" s="17"/>
      <c r="CR85" s="56"/>
      <c r="CS85" s="50"/>
      <c r="CT85" s="50"/>
      <c r="CU85" s="50"/>
      <c r="CV85" s="50"/>
      <c r="CW85" s="50"/>
      <c r="CX85" s="50"/>
      <c r="CY85" s="264"/>
      <c r="CZ85" s="57"/>
      <c r="DA85" s="17"/>
      <c r="DB85" s="17"/>
      <c r="DC85" s="56"/>
      <c r="DD85" s="50"/>
      <c r="DE85" s="50"/>
      <c r="DF85" s="50"/>
      <c r="DG85" s="50"/>
      <c r="DH85" s="50"/>
      <c r="DI85" s="50"/>
      <c r="DJ85" s="264"/>
      <c r="DK85" s="57"/>
      <c r="DL85" s="17"/>
      <c r="DM85" s="17"/>
      <c r="DN85" s="56"/>
      <c r="DO85" s="50"/>
      <c r="DP85" s="50"/>
      <c r="DQ85" s="50"/>
      <c r="DR85" s="50"/>
      <c r="DS85" s="50"/>
      <c r="DT85" s="50"/>
      <c r="DU85" s="264"/>
      <c r="DV85" s="57"/>
      <c r="DW85" s="17"/>
      <c r="DX85" s="17"/>
      <c r="DY85" s="56"/>
      <c r="DZ85" s="50"/>
      <c r="EA85" s="50"/>
      <c r="EB85" s="50"/>
      <c r="EC85" s="50"/>
      <c r="ED85" s="50"/>
      <c r="EE85" s="50"/>
      <c r="EF85" s="264"/>
      <c r="EG85" s="57"/>
      <c r="EH85" s="17"/>
      <c r="EI85" s="17"/>
      <c r="EJ85" s="56"/>
      <c r="EK85" s="50"/>
      <c r="EL85" s="50"/>
      <c r="EM85" s="50"/>
      <c r="EN85" s="50"/>
      <c r="EO85" s="50"/>
      <c r="EP85" s="50"/>
      <c r="EQ85" s="264"/>
      <c r="ER85" s="57"/>
      <c r="ES85" s="17"/>
      <c r="ET85" s="17"/>
      <c r="EU85" s="56"/>
      <c r="EV85" s="50"/>
      <c r="EW85" s="50"/>
      <c r="EX85" s="50"/>
      <c r="EY85" s="50"/>
      <c r="EZ85" s="50"/>
      <c r="FA85" s="50"/>
      <c r="FB85" s="264"/>
      <c r="FC85" s="57"/>
      <c r="FD85" s="17"/>
      <c r="FE85" s="17"/>
      <c r="FF85" s="56"/>
      <c r="FG85" s="50"/>
      <c r="FH85" s="50"/>
      <c r="FI85" s="50"/>
      <c r="FJ85" s="50"/>
      <c r="FK85" s="50"/>
      <c r="FL85" s="50"/>
      <c r="FM85" s="264"/>
      <c r="FN85" s="57"/>
      <c r="FO85" s="17"/>
      <c r="FP85" s="17"/>
      <c r="FQ85" s="56"/>
      <c r="FR85" s="50"/>
      <c r="FS85" s="50"/>
      <c r="FT85" s="50"/>
      <c r="FU85" s="50"/>
      <c r="FV85" s="50"/>
      <c r="FW85" s="50"/>
      <c r="FX85" s="264"/>
      <c r="FY85" s="57"/>
      <c r="FZ85" s="17"/>
      <c r="GA85" s="17"/>
      <c r="GB85" s="56"/>
      <c r="GC85" s="50"/>
      <c r="GD85" s="50"/>
      <c r="GE85" s="50"/>
      <c r="GF85" s="50"/>
      <c r="GG85" s="50"/>
      <c r="GH85" s="50"/>
      <c r="GI85" s="264"/>
      <c r="GJ85" s="57"/>
      <c r="GK85" s="17"/>
      <c r="GL85" s="17"/>
      <c r="GM85" s="56"/>
      <c r="GN85" s="50"/>
      <c r="GO85" s="50"/>
      <c r="GP85" s="50"/>
      <c r="GQ85" s="50"/>
      <c r="GR85" s="50"/>
      <c r="GS85" s="50"/>
      <c r="GT85" s="264"/>
      <c r="GU85" s="57"/>
      <c r="GV85" s="17"/>
      <c r="GW85" s="17"/>
      <c r="GX85" s="56"/>
      <c r="GY85" s="50"/>
      <c r="GZ85" s="50"/>
      <c r="HA85" s="50"/>
      <c r="HB85" s="50"/>
      <c r="HC85" s="50"/>
      <c r="HD85" s="50"/>
      <c r="HE85" s="264"/>
      <c r="HF85" s="57"/>
      <c r="HG85" s="17"/>
      <c r="HH85" s="17"/>
      <c r="HI85" s="56"/>
      <c r="HJ85" s="50"/>
      <c r="HK85" s="50"/>
      <c r="HL85" s="50"/>
      <c r="HM85" s="50"/>
      <c r="HN85" s="50"/>
      <c r="HO85" s="50"/>
      <c r="HP85" s="264"/>
      <c r="HQ85" s="57"/>
      <c r="HR85" s="17"/>
      <c r="HS85" s="17"/>
      <c r="HT85" s="56"/>
      <c r="HU85" s="50"/>
      <c r="HV85" s="50"/>
      <c r="HW85" s="50"/>
      <c r="HX85" s="50"/>
      <c r="HY85" s="50"/>
      <c r="HZ85" s="50"/>
      <c r="IA85" s="264"/>
      <c r="IB85" s="57"/>
      <c r="IC85" s="17"/>
      <c r="ID85" s="17"/>
    </row>
    <row r="86" spans="1:238" x14ac:dyDescent="0.25">
      <c r="A86" s="54"/>
      <c r="B86" s="216"/>
      <c r="C86" s="60"/>
      <c r="D86" s="60"/>
      <c r="E86" s="60"/>
      <c r="F86" s="292"/>
      <c r="G86" s="60"/>
      <c r="H86" s="56"/>
      <c r="I86" s="50"/>
      <c r="J86" s="50"/>
      <c r="K86" s="50"/>
      <c r="L86" s="50"/>
      <c r="M86" s="50"/>
      <c r="N86" s="50"/>
      <c r="O86" s="264"/>
      <c r="P86" s="57"/>
      <c r="Q86" s="17"/>
      <c r="R86" s="17"/>
      <c r="S86" s="56"/>
      <c r="T86" s="50"/>
      <c r="U86" s="50"/>
      <c r="V86" s="50"/>
      <c r="W86" s="50"/>
      <c r="X86" s="50"/>
      <c r="Y86" s="50"/>
      <c r="Z86" s="264"/>
      <c r="AA86" s="57"/>
      <c r="AB86" s="17"/>
      <c r="AC86" s="17"/>
      <c r="AD86" s="56"/>
      <c r="AE86" s="50"/>
      <c r="AF86" s="50"/>
      <c r="AG86" s="50"/>
      <c r="AH86" s="50"/>
      <c r="AI86" s="50"/>
      <c r="AJ86" s="50"/>
      <c r="AK86" s="264"/>
      <c r="AL86" s="57"/>
      <c r="AM86" s="17"/>
      <c r="AN86" s="17"/>
      <c r="AO86" s="56"/>
      <c r="AP86" s="50"/>
      <c r="AQ86" s="50"/>
      <c r="AR86" s="50"/>
      <c r="AS86" s="50"/>
      <c r="AT86" s="50"/>
      <c r="AU86" s="50"/>
      <c r="AV86" s="264"/>
      <c r="AW86" s="57"/>
      <c r="AX86" s="17"/>
      <c r="AY86" s="17"/>
      <c r="AZ86" s="56"/>
      <c r="BA86" s="50"/>
      <c r="BB86" s="50"/>
      <c r="BC86" s="50"/>
      <c r="BD86" s="50"/>
      <c r="BE86" s="50"/>
      <c r="BF86" s="50"/>
      <c r="BG86" s="264"/>
      <c r="BH86" s="57"/>
      <c r="BI86" s="17"/>
      <c r="BJ86" s="17"/>
      <c r="BK86" s="56"/>
      <c r="BL86" s="50"/>
      <c r="BM86" s="50"/>
      <c r="BN86" s="50"/>
      <c r="BO86" s="50"/>
      <c r="BP86" s="50"/>
      <c r="BQ86" s="50"/>
      <c r="BR86" s="264"/>
      <c r="BS86" s="57"/>
      <c r="BT86" s="17"/>
      <c r="BU86" s="17"/>
      <c r="BV86" s="56"/>
      <c r="BW86" s="50"/>
      <c r="BX86" s="50"/>
      <c r="BY86" s="50"/>
      <c r="BZ86" s="50"/>
      <c r="CA86" s="50"/>
      <c r="CB86" s="50"/>
      <c r="CC86" s="264"/>
      <c r="CD86" s="57"/>
      <c r="CE86" s="17"/>
      <c r="CF86" s="17"/>
      <c r="CG86" s="56"/>
      <c r="CH86" s="50"/>
      <c r="CI86" s="50"/>
      <c r="CJ86" s="50"/>
      <c r="CK86" s="50"/>
      <c r="CL86" s="50"/>
      <c r="CM86" s="50"/>
      <c r="CN86" s="264"/>
      <c r="CO86" s="57"/>
      <c r="CP86" s="17"/>
      <c r="CQ86" s="17"/>
      <c r="CR86" s="56"/>
      <c r="CS86" s="50"/>
      <c r="CT86" s="50"/>
      <c r="CU86" s="50"/>
      <c r="CV86" s="50"/>
      <c r="CW86" s="50"/>
      <c r="CX86" s="50"/>
      <c r="CY86" s="264"/>
      <c r="CZ86" s="57"/>
      <c r="DA86" s="17"/>
      <c r="DB86" s="17"/>
      <c r="DC86" s="56"/>
      <c r="DD86" s="50"/>
      <c r="DE86" s="50"/>
      <c r="DF86" s="50"/>
      <c r="DG86" s="50"/>
      <c r="DH86" s="50"/>
      <c r="DI86" s="50"/>
      <c r="DJ86" s="264"/>
      <c r="DK86" s="57"/>
      <c r="DL86" s="17"/>
      <c r="DM86" s="17"/>
      <c r="DN86" s="56"/>
      <c r="DO86" s="50"/>
      <c r="DP86" s="50"/>
      <c r="DQ86" s="50"/>
      <c r="DR86" s="50"/>
      <c r="DS86" s="50"/>
      <c r="DT86" s="50"/>
      <c r="DU86" s="264"/>
      <c r="DV86" s="57"/>
      <c r="DW86" s="17"/>
      <c r="DX86" s="17"/>
      <c r="DY86" s="56"/>
      <c r="DZ86" s="50"/>
      <c r="EA86" s="50"/>
      <c r="EB86" s="50"/>
      <c r="EC86" s="50"/>
      <c r="ED86" s="50"/>
      <c r="EE86" s="50"/>
      <c r="EF86" s="264"/>
      <c r="EG86" s="57"/>
      <c r="EH86" s="17"/>
      <c r="EI86" s="17"/>
      <c r="EJ86" s="56"/>
      <c r="EK86" s="50"/>
      <c r="EL86" s="50"/>
      <c r="EM86" s="50"/>
      <c r="EN86" s="50"/>
      <c r="EO86" s="50"/>
      <c r="EP86" s="50"/>
      <c r="EQ86" s="264"/>
      <c r="ER86" s="57"/>
      <c r="ES86" s="17"/>
      <c r="ET86" s="17"/>
      <c r="EU86" s="56"/>
      <c r="EV86" s="50"/>
      <c r="EW86" s="50"/>
      <c r="EX86" s="50"/>
      <c r="EY86" s="50"/>
      <c r="EZ86" s="50"/>
      <c r="FA86" s="50"/>
      <c r="FB86" s="264"/>
      <c r="FC86" s="57"/>
      <c r="FD86" s="17"/>
      <c r="FE86" s="17"/>
      <c r="FF86" s="56"/>
      <c r="FG86" s="50"/>
      <c r="FH86" s="50"/>
      <c r="FI86" s="50"/>
      <c r="FJ86" s="50"/>
      <c r="FK86" s="50"/>
      <c r="FL86" s="50"/>
      <c r="FM86" s="264"/>
      <c r="FN86" s="57"/>
      <c r="FO86" s="17"/>
      <c r="FP86" s="17"/>
      <c r="FQ86" s="56"/>
      <c r="FR86" s="50"/>
      <c r="FS86" s="50"/>
      <c r="FT86" s="50"/>
      <c r="FU86" s="50"/>
      <c r="FV86" s="50"/>
      <c r="FW86" s="50"/>
      <c r="FX86" s="264"/>
      <c r="FY86" s="57"/>
      <c r="FZ86" s="17"/>
      <c r="GA86" s="17"/>
      <c r="GB86" s="56"/>
      <c r="GC86" s="50"/>
      <c r="GD86" s="50"/>
      <c r="GE86" s="50"/>
      <c r="GF86" s="50"/>
      <c r="GG86" s="50"/>
      <c r="GH86" s="50"/>
      <c r="GI86" s="264"/>
      <c r="GJ86" s="57"/>
      <c r="GK86" s="17"/>
      <c r="GL86" s="17"/>
      <c r="GM86" s="56"/>
      <c r="GN86" s="50"/>
      <c r="GO86" s="50"/>
      <c r="GP86" s="50"/>
      <c r="GQ86" s="50"/>
      <c r="GR86" s="50"/>
      <c r="GS86" s="50"/>
      <c r="GT86" s="264"/>
      <c r="GU86" s="57"/>
      <c r="GV86" s="17"/>
      <c r="GW86" s="17"/>
      <c r="GX86" s="56"/>
      <c r="GY86" s="50"/>
      <c r="GZ86" s="50"/>
      <c r="HA86" s="50"/>
      <c r="HB86" s="50"/>
      <c r="HC86" s="50"/>
      <c r="HD86" s="50"/>
      <c r="HE86" s="264"/>
      <c r="HF86" s="57"/>
      <c r="HG86" s="17"/>
      <c r="HH86" s="17"/>
      <c r="HI86" s="56"/>
      <c r="HJ86" s="50"/>
      <c r="HK86" s="50"/>
      <c r="HL86" s="50"/>
      <c r="HM86" s="50"/>
      <c r="HN86" s="50"/>
      <c r="HO86" s="50"/>
      <c r="HP86" s="264"/>
      <c r="HQ86" s="57"/>
      <c r="HR86" s="17"/>
      <c r="HS86" s="17"/>
      <c r="HT86" s="56"/>
      <c r="HU86" s="50"/>
      <c r="HV86" s="50"/>
      <c r="HW86" s="50"/>
      <c r="HX86" s="50"/>
      <c r="HY86" s="50"/>
      <c r="HZ86" s="50"/>
      <c r="IA86" s="264"/>
      <c r="IB86" s="57"/>
      <c r="IC86" s="17"/>
      <c r="ID86" s="17"/>
    </row>
    <row r="87" spans="1:238" x14ac:dyDescent="0.25">
      <c r="A87" s="54"/>
      <c r="B87" s="215"/>
      <c r="C87" s="60"/>
      <c r="D87" s="60"/>
      <c r="E87" s="60"/>
      <c r="F87" s="292"/>
      <c r="G87" s="60"/>
      <c r="H87" s="56"/>
      <c r="I87" s="50"/>
      <c r="J87" s="50"/>
      <c r="K87" s="50"/>
      <c r="L87" s="50"/>
      <c r="M87" s="50"/>
      <c r="N87" s="50"/>
      <c r="O87" s="264"/>
      <c r="P87" s="57"/>
      <c r="Q87" s="17"/>
      <c r="R87" s="17"/>
      <c r="S87" s="56"/>
      <c r="T87" s="50"/>
      <c r="U87" s="50"/>
      <c r="V87" s="50"/>
      <c r="W87" s="50"/>
      <c r="X87" s="50"/>
      <c r="Y87" s="50"/>
      <c r="Z87" s="264"/>
      <c r="AA87" s="57"/>
      <c r="AB87" s="17"/>
      <c r="AC87" s="17"/>
      <c r="AD87" s="56"/>
      <c r="AE87" s="50"/>
      <c r="AF87" s="50"/>
      <c r="AG87" s="50"/>
      <c r="AH87" s="50"/>
      <c r="AI87" s="50"/>
      <c r="AJ87" s="50"/>
      <c r="AK87" s="264"/>
      <c r="AL87" s="57"/>
      <c r="AM87" s="17"/>
      <c r="AN87" s="17"/>
      <c r="AO87" s="56"/>
      <c r="AP87" s="50"/>
      <c r="AQ87" s="50"/>
      <c r="AR87" s="50"/>
      <c r="AS87" s="50"/>
      <c r="AT87" s="50"/>
      <c r="AU87" s="50"/>
      <c r="AV87" s="264"/>
      <c r="AW87" s="57"/>
      <c r="AX87" s="17"/>
      <c r="AY87" s="17"/>
      <c r="AZ87" s="56"/>
      <c r="BA87" s="50"/>
      <c r="BB87" s="50"/>
      <c r="BC87" s="50"/>
      <c r="BD87" s="50"/>
      <c r="BE87" s="50"/>
      <c r="BF87" s="50"/>
      <c r="BG87" s="264"/>
      <c r="BH87" s="57"/>
      <c r="BI87" s="17"/>
      <c r="BJ87" s="17"/>
      <c r="BK87" s="56"/>
      <c r="BL87" s="50"/>
      <c r="BM87" s="50"/>
      <c r="BN87" s="50"/>
      <c r="BO87" s="50"/>
      <c r="BP87" s="50"/>
      <c r="BQ87" s="50"/>
      <c r="BR87" s="264"/>
      <c r="BS87" s="57"/>
      <c r="BT87" s="17"/>
      <c r="BU87" s="17"/>
      <c r="BV87" s="56"/>
      <c r="BW87" s="50"/>
      <c r="BX87" s="50"/>
      <c r="BY87" s="50"/>
      <c r="BZ87" s="50"/>
      <c r="CA87" s="50"/>
      <c r="CB87" s="50"/>
      <c r="CC87" s="264"/>
      <c r="CD87" s="57"/>
      <c r="CE87" s="17"/>
      <c r="CF87" s="17"/>
      <c r="CG87" s="56"/>
      <c r="CH87" s="50"/>
      <c r="CI87" s="50"/>
      <c r="CJ87" s="50"/>
      <c r="CK87" s="50"/>
      <c r="CL87" s="50"/>
      <c r="CM87" s="50"/>
      <c r="CN87" s="264"/>
      <c r="CO87" s="57"/>
      <c r="CP87" s="17"/>
      <c r="CQ87" s="17"/>
      <c r="CR87" s="56"/>
      <c r="CS87" s="50"/>
      <c r="CT87" s="50"/>
      <c r="CU87" s="50"/>
      <c r="CV87" s="50"/>
      <c r="CW87" s="50"/>
      <c r="CX87" s="50"/>
      <c r="CY87" s="264"/>
      <c r="CZ87" s="57"/>
      <c r="DA87" s="17"/>
      <c r="DB87" s="17"/>
      <c r="DC87" s="56"/>
      <c r="DD87" s="50"/>
      <c r="DE87" s="50"/>
      <c r="DF87" s="50"/>
      <c r="DG87" s="50"/>
      <c r="DH87" s="50"/>
      <c r="DI87" s="50"/>
      <c r="DJ87" s="264"/>
      <c r="DK87" s="57"/>
      <c r="DL87" s="17"/>
      <c r="DM87" s="17"/>
      <c r="DN87" s="56"/>
      <c r="DO87" s="50"/>
      <c r="DP87" s="50"/>
      <c r="DQ87" s="50"/>
      <c r="DR87" s="50"/>
      <c r="DS87" s="50"/>
      <c r="DT87" s="50"/>
      <c r="DU87" s="264"/>
      <c r="DV87" s="57"/>
      <c r="DW87" s="17"/>
      <c r="DX87" s="17"/>
      <c r="DY87" s="56"/>
      <c r="DZ87" s="50"/>
      <c r="EA87" s="50"/>
      <c r="EB87" s="50"/>
      <c r="EC87" s="50"/>
      <c r="ED87" s="50"/>
      <c r="EE87" s="50"/>
      <c r="EF87" s="264"/>
      <c r="EG87" s="57"/>
      <c r="EH87" s="17"/>
      <c r="EI87" s="17"/>
      <c r="EJ87" s="56"/>
      <c r="EK87" s="50"/>
      <c r="EL87" s="50"/>
      <c r="EM87" s="50"/>
      <c r="EN87" s="50"/>
      <c r="EO87" s="50"/>
      <c r="EP87" s="50"/>
      <c r="EQ87" s="264"/>
      <c r="ER87" s="57"/>
      <c r="ES87" s="17"/>
      <c r="ET87" s="17"/>
      <c r="EU87" s="56"/>
      <c r="EV87" s="50"/>
      <c r="EW87" s="50"/>
      <c r="EX87" s="50"/>
      <c r="EY87" s="50"/>
      <c r="EZ87" s="50"/>
      <c r="FA87" s="50"/>
      <c r="FB87" s="264"/>
      <c r="FC87" s="57"/>
      <c r="FD87" s="17"/>
      <c r="FE87" s="17"/>
      <c r="FF87" s="56"/>
      <c r="FG87" s="50"/>
      <c r="FH87" s="50"/>
      <c r="FI87" s="50"/>
      <c r="FJ87" s="50"/>
      <c r="FK87" s="50"/>
      <c r="FL87" s="50"/>
      <c r="FM87" s="264"/>
      <c r="FN87" s="57"/>
      <c r="FO87" s="17"/>
      <c r="FP87" s="17"/>
      <c r="FQ87" s="56"/>
      <c r="FR87" s="50"/>
      <c r="FS87" s="50"/>
      <c r="FT87" s="50"/>
      <c r="FU87" s="50"/>
      <c r="FV87" s="50"/>
      <c r="FW87" s="50"/>
      <c r="FX87" s="264"/>
      <c r="FY87" s="57"/>
      <c r="FZ87" s="17"/>
      <c r="GA87" s="17"/>
      <c r="GB87" s="56"/>
      <c r="GC87" s="50"/>
      <c r="GD87" s="50"/>
      <c r="GE87" s="50"/>
      <c r="GF87" s="50"/>
      <c r="GG87" s="50"/>
      <c r="GH87" s="50"/>
      <c r="GI87" s="264"/>
      <c r="GJ87" s="57"/>
      <c r="GK87" s="17"/>
      <c r="GL87" s="17"/>
      <c r="GM87" s="56"/>
      <c r="GN87" s="50"/>
      <c r="GO87" s="50"/>
      <c r="GP87" s="50"/>
      <c r="GQ87" s="50"/>
      <c r="GR87" s="50"/>
      <c r="GS87" s="50"/>
      <c r="GT87" s="264"/>
      <c r="GU87" s="57"/>
      <c r="GV87" s="17"/>
      <c r="GW87" s="17"/>
      <c r="GX87" s="56"/>
      <c r="GY87" s="50"/>
      <c r="GZ87" s="50"/>
      <c r="HA87" s="50"/>
      <c r="HB87" s="50"/>
      <c r="HC87" s="50"/>
      <c r="HD87" s="50"/>
      <c r="HE87" s="264"/>
      <c r="HF87" s="57"/>
      <c r="HG87" s="17"/>
      <c r="HH87" s="17"/>
      <c r="HI87" s="56"/>
      <c r="HJ87" s="50"/>
      <c r="HK87" s="50"/>
      <c r="HL87" s="50"/>
      <c r="HM87" s="50"/>
      <c r="HN87" s="50"/>
      <c r="HO87" s="50"/>
      <c r="HP87" s="264"/>
      <c r="HQ87" s="57"/>
      <c r="HR87" s="17"/>
      <c r="HS87" s="17"/>
      <c r="HT87" s="56"/>
      <c r="HU87" s="50"/>
      <c r="HV87" s="50"/>
      <c r="HW87" s="50"/>
      <c r="HX87" s="50"/>
      <c r="HY87" s="50"/>
      <c r="HZ87" s="50"/>
      <c r="IA87" s="264"/>
      <c r="IB87" s="57"/>
      <c r="IC87" s="17"/>
      <c r="ID87" s="17"/>
    </row>
    <row r="88" spans="1:238" x14ac:dyDescent="0.25">
      <c r="A88" s="54"/>
      <c r="B88" s="215"/>
      <c r="C88" s="60"/>
      <c r="D88" s="60"/>
      <c r="E88" s="60"/>
      <c r="F88" s="292"/>
      <c r="G88" s="60"/>
      <c r="H88" s="56"/>
      <c r="I88" s="50"/>
      <c r="J88" s="50"/>
      <c r="K88" s="50"/>
      <c r="L88" s="50"/>
      <c r="M88" s="50"/>
      <c r="N88" s="50"/>
      <c r="O88" s="264"/>
      <c r="P88" s="57"/>
      <c r="Q88" s="17"/>
      <c r="R88" s="17"/>
      <c r="S88" s="56"/>
      <c r="T88" s="50"/>
      <c r="U88" s="50"/>
      <c r="V88" s="50"/>
      <c r="W88" s="50"/>
      <c r="X88" s="50"/>
      <c r="Y88" s="50"/>
      <c r="Z88" s="264"/>
      <c r="AA88" s="57"/>
      <c r="AB88" s="17"/>
      <c r="AC88" s="17"/>
      <c r="AD88" s="56"/>
      <c r="AE88" s="50"/>
      <c r="AF88" s="50"/>
      <c r="AG88" s="50"/>
      <c r="AH88" s="50"/>
      <c r="AI88" s="50"/>
      <c r="AJ88" s="50"/>
      <c r="AK88" s="264"/>
      <c r="AL88" s="57"/>
      <c r="AM88" s="17"/>
      <c r="AN88" s="17"/>
      <c r="AO88" s="56"/>
      <c r="AP88" s="50"/>
      <c r="AQ88" s="50"/>
      <c r="AR88" s="50"/>
      <c r="AS88" s="50"/>
      <c r="AT88" s="50"/>
      <c r="AU88" s="50"/>
      <c r="AV88" s="264"/>
      <c r="AW88" s="57"/>
      <c r="AX88" s="17"/>
      <c r="AY88" s="17"/>
      <c r="AZ88" s="56"/>
      <c r="BA88" s="50"/>
      <c r="BB88" s="50"/>
      <c r="BC88" s="50"/>
      <c r="BD88" s="50"/>
      <c r="BE88" s="50"/>
      <c r="BF88" s="50"/>
      <c r="BG88" s="264"/>
      <c r="BH88" s="57"/>
      <c r="BI88" s="17"/>
      <c r="BJ88" s="17"/>
      <c r="BK88" s="56"/>
      <c r="BL88" s="50"/>
      <c r="BM88" s="50"/>
      <c r="BN88" s="50"/>
      <c r="BO88" s="50"/>
      <c r="BP88" s="50"/>
      <c r="BQ88" s="50"/>
      <c r="BR88" s="264"/>
      <c r="BS88" s="57"/>
      <c r="BT88" s="17"/>
      <c r="BU88" s="17"/>
      <c r="BV88" s="56"/>
      <c r="BW88" s="50"/>
      <c r="BX88" s="50"/>
      <c r="BY88" s="50"/>
      <c r="BZ88" s="50"/>
      <c r="CA88" s="50"/>
      <c r="CB88" s="50"/>
      <c r="CC88" s="264"/>
      <c r="CD88" s="57"/>
      <c r="CE88" s="17"/>
      <c r="CF88" s="17"/>
      <c r="CG88" s="56"/>
      <c r="CH88" s="50"/>
      <c r="CI88" s="50"/>
      <c r="CJ88" s="50"/>
      <c r="CK88" s="50"/>
      <c r="CL88" s="50"/>
      <c r="CM88" s="50"/>
      <c r="CN88" s="264"/>
      <c r="CO88" s="57"/>
      <c r="CP88" s="17"/>
      <c r="CQ88" s="17"/>
      <c r="CR88" s="56"/>
      <c r="CS88" s="50"/>
      <c r="CT88" s="50"/>
      <c r="CU88" s="50"/>
      <c r="CV88" s="50"/>
      <c r="CW88" s="50"/>
      <c r="CX88" s="50"/>
      <c r="CY88" s="264"/>
      <c r="CZ88" s="57"/>
      <c r="DA88" s="17"/>
      <c r="DB88" s="17"/>
      <c r="DC88" s="56"/>
      <c r="DD88" s="50"/>
      <c r="DE88" s="50"/>
      <c r="DF88" s="50"/>
      <c r="DG88" s="50"/>
      <c r="DH88" s="50"/>
      <c r="DI88" s="50"/>
      <c r="DJ88" s="264"/>
      <c r="DK88" s="57"/>
      <c r="DL88" s="17"/>
      <c r="DM88" s="17"/>
      <c r="DN88" s="56"/>
      <c r="DO88" s="50"/>
      <c r="DP88" s="50"/>
      <c r="DQ88" s="50"/>
      <c r="DR88" s="50"/>
      <c r="DS88" s="50"/>
      <c r="DT88" s="50"/>
      <c r="DU88" s="264"/>
      <c r="DV88" s="57"/>
      <c r="DW88" s="17"/>
      <c r="DX88" s="17"/>
      <c r="DY88" s="56"/>
      <c r="DZ88" s="50"/>
      <c r="EA88" s="50"/>
      <c r="EB88" s="50"/>
      <c r="EC88" s="50"/>
      <c r="ED88" s="50"/>
      <c r="EE88" s="50"/>
      <c r="EF88" s="264"/>
      <c r="EG88" s="57"/>
      <c r="EH88" s="17"/>
      <c r="EI88" s="17"/>
      <c r="EJ88" s="56"/>
      <c r="EK88" s="50"/>
      <c r="EL88" s="50"/>
      <c r="EM88" s="50"/>
      <c r="EN88" s="50"/>
      <c r="EO88" s="50"/>
      <c r="EP88" s="50"/>
      <c r="EQ88" s="264"/>
      <c r="ER88" s="57"/>
      <c r="ES88" s="17"/>
      <c r="ET88" s="17"/>
      <c r="EU88" s="56"/>
      <c r="EV88" s="50"/>
      <c r="EW88" s="50"/>
      <c r="EX88" s="50"/>
      <c r="EY88" s="50"/>
      <c r="EZ88" s="50"/>
      <c r="FA88" s="50"/>
      <c r="FB88" s="264"/>
      <c r="FC88" s="57"/>
      <c r="FD88" s="17"/>
      <c r="FE88" s="17"/>
      <c r="FF88" s="56"/>
      <c r="FG88" s="50"/>
      <c r="FH88" s="50"/>
      <c r="FI88" s="50"/>
      <c r="FJ88" s="50"/>
      <c r="FK88" s="50"/>
      <c r="FL88" s="50"/>
      <c r="FM88" s="264"/>
      <c r="FN88" s="57"/>
      <c r="FO88" s="17"/>
      <c r="FP88" s="17"/>
      <c r="FQ88" s="56"/>
      <c r="FR88" s="50"/>
      <c r="FS88" s="50"/>
      <c r="FT88" s="50"/>
      <c r="FU88" s="50"/>
      <c r="FV88" s="50"/>
      <c r="FW88" s="50"/>
      <c r="FX88" s="264"/>
      <c r="FY88" s="57"/>
      <c r="FZ88" s="17"/>
      <c r="GA88" s="17"/>
      <c r="GB88" s="56"/>
      <c r="GC88" s="50"/>
      <c r="GD88" s="50"/>
      <c r="GE88" s="50"/>
      <c r="GF88" s="50"/>
      <c r="GG88" s="50"/>
      <c r="GH88" s="50"/>
      <c r="GI88" s="264"/>
      <c r="GJ88" s="57"/>
      <c r="GK88" s="17"/>
      <c r="GL88" s="17"/>
      <c r="GM88" s="56"/>
      <c r="GN88" s="50"/>
      <c r="GO88" s="50"/>
      <c r="GP88" s="50"/>
      <c r="GQ88" s="50"/>
      <c r="GR88" s="50"/>
      <c r="GS88" s="50"/>
      <c r="GT88" s="264"/>
      <c r="GU88" s="57"/>
      <c r="GV88" s="17"/>
      <c r="GW88" s="17"/>
      <c r="GX88" s="56"/>
      <c r="GY88" s="50"/>
      <c r="GZ88" s="50"/>
      <c r="HA88" s="50"/>
      <c r="HB88" s="50"/>
      <c r="HC88" s="50"/>
      <c r="HD88" s="50"/>
      <c r="HE88" s="264"/>
      <c r="HF88" s="57"/>
      <c r="HG88" s="17"/>
      <c r="HH88" s="17"/>
      <c r="HI88" s="56"/>
      <c r="HJ88" s="50"/>
      <c r="HK88" s="50"/>
      <c r="HL88" s="50"/>
      <c r="HM88" s="50"/>
      <c r="HN88" s="50"/>
      <c r="HO88" s="50"/>
      <c r="HP88" s="264"/>
      <c r="HQ88" s="57"/>
      <c r="HR88" s="17"/>
      <c r="HS88" s="17"/>
      <c r="HT88" s="56"/>
      <c r="HU88" s="50"/>
      <c r="HV88" s="50"/>
      <c r="HW88" s="50"/>
      <c r="HX88" s="50"/>
      <c r="HY88" s="50"/>
      <c r="HZ88" s="50"/>
      <c r="IA88" s="264"/>
      <c r="IB88" s="57"/>
      <c r="IC88" s="17"/>
      <c r="ID88" s="17"/>
    </row>
    <row r="89" spans="1:238" x14ac:dyDescent="0.25">
      <c r="A89" s="54"/>
      <c r="B89" s="215"/>
      <c r="C89" s="60"/>
      <c r="D89" s="60"/>
      <c r="E89" s="60"/>
      <c r="F89" s="292"/>
      <c r="G89" s="60"/>
      <c r="H89" s="56"/>
      <c r="I89" s="50"/>
      <c r="J89" s="50"/>
      <c r="K89" s="50"/>
      <c r="L89" s="50"/>
      <c r="M89" s="50"/>
      <c r="N89" s="50"/>
      <c r="O89" s="264"/>
      <c r="P89" s="57"/>
      <c r="Q89" s="17"/>
      <c r="R89" s="17"/>
      <c r="S89" s="56"/>
      <c r="T89" s="50"/>
      <c r="U89" s="50"/>
      <c r="V89" s="50"/>
      <c r="W89" s="50"/>
      <c r="X89" s="50"/>
      <c r="Y89" s="50"/>
      <c r="Z89" s="264"/>
      <c r="AA89" s="57"/>
      <c r="AB89" s="17"/>
      <c r="AC89" s="17"/>
      <c r="AD89" s="56"/>
      <c r="AE89" s="50"/>
      <c r="AF89" s="50"/>
      <c r="AG89" s="50"/>
      <c r="AH89" s="50"/>
      <c r="AI89" s="50"/>
      <c r="AJ89" s="50"/>
      <c r="AK89" s="264"/>
      <c r="AL89" s="57"/>
      <c r="AM89" s="17"/>
      <c r="AN89" s="17"/>
      <c r="AO89" s="56"/>
      <c r="AP89" s="50"/>
      <c r="AQ89" s="50"/>
      <c r="AR89" s="50"/>
      <c r="AS89" s="50"/>
      <c r="AT89" s="50"/>
      <c r="AU89" s="50"/>
      <c r="AV89" s="264"/>
      <c r="AW89" s="57"/>
      <c r="AX89" s="17"/>
      <c r="AY89" s="17"/>
      <c r="AZ89" s="56"/>
      <c r="BA89" s="50"/>
      <c r="BB89" s="50"/>
      <c r="BC89" s="50"/>
      <c r="BD89" s="50"/>
      <c r="BE89" s="50"/>
      <c r="BF89" s="50"/>
      <c r="BG89" s="264"/>
      <c r="BH89" s="57"/>
      <c r="BI89" s="17"/>
      <c r="BJ89" s="17"/>
      <c r="BK89" s="56"/>
      <c r="BL89" s="50"/>
      <c r="BM89" s="50"/>
      <c r="BN89" s="50"/>
      <c r="BO89" s="50"/>
      <c r="BP89" s="50"/>
      <c r="BQ89" s="50"/>
      <c r="BR89" s="264"/>
      <c r="BS89" s="57"/>
      <c r="BT89" s="17"/>
      <c r="BU89" s="17"/>
      <c r="BV89" s="56"/>
      <c r="BW89" s="50"/>
      <c r="BX89" s="50"/>
      <c r="BY89" s="50"/>
      <c r="BZ89" s="50"/>
      <c r="CA89" s="50"/>
      <c r="CB89" s="50"/>
      <c r="CC89" s="264"/>
      <c r="CD89" s="57"/>
      <c r="CE89" s="17"/>
      <c r="CF89" s="17"/>
      <c r="CG89" s="56"/>
      <c r="CH89" s="50"/>
      <c r="CI89" s="50"/>
      <c r="CJ89" s="50"/>
      <c r="CK89" s="50"/>
      <c r="CL89" s="50"/>
      <c r="CM89" s="50"/>
      <c r="CN89" s="264"/>
      <c r="CO89" s="57"/>
      <c r="CP89" s="17"/>
      <c r="CQ89" s="17"/>
      <c r="CR89" s="56"/>
      <c r="CS89" s="50"/>
      <c r="CT89" s="50"/>
      <c r="CU89" s="50"/>
      <c r="CV89" s="50"/>
      <c r="CW89" s="50"/>
      <c r="CX89" s="50"/>
      <c r="CY89" s="264"/>
      <c r="CZ89" s="57"/>
      <c r="DA89" s="17"/>
      <c r="DB89" s="17"/>
      <c r="DC89" s="56"/>
      <c r="DD89" s="50"/>
      <c r="DE89" s="50"/>
      <c r="DF89" s="50"/>
      <c r="DG89" s="50"/>
      <c r="DH89" s="50"/>
      <c r="DI89" s="50"/>
      <c r="DJ89" s="264"/>
      <c r="DK89" s="57"/>
      <c r="DL89" s="17"/>
      <c r="DM89" s="17"/>
      <c r="DN89" s="56"/>
      <c r="DO89" s="50"/>
      <c r="DP89" s="50"/>
      <c r="DQ89" s="50"/>
      <c r="DR89" s="50"/>
      <c r="DS89" s="50"/>
      <c r="DT89" s="50"/>
      <c r="DU89" s="264"/>
      <c r="DV89" s="57"/>
      <c r="DW89" s="17"/>
      <c r="DX89" s="17"/>
      <c r="DY89" s="56"/>
      <c r="DZ89" s="50"/>
      <c r="EA89" s="50"/>
      <c r="EB89" s="50"/>
      <c r="EC89" s="50"/>
      <c r="ED89" s="50"/>
      <c r="EE89" s="50"/>
      <c r="EF89" s="264"/>
      <c r="EG89" s="57"/>
      <c r="EH89" s="17"/>
      <c r="EI89" s="17"/>
      <c r="EJ89" s="56"/>
      <c r="EK89" s="50"/>
      <c r="EL89" s="50"/>
      <c r="EM89" s="50"/>
      <c r="EN89" s="50"/>
      <c r="EO89" s="50"/>
      <c r="EP89" s="50"/>
      <c r="EQ89" s="264"/>
      <c r="ER89" s="57"/>
      <c r="ES89" s="17"/>
      <c r="ET89" s="17"/>
      <c r="EU89" s="56"/>
      <c r="EV89" s="50"/>
      <c r="EW89" s="50"/>
      <c r="EX89" s="50"/>
      <c r="EY89" s="50"/>
      <c r="EZ89" s="50"/>
      <c r="FA89" s="50"/>
      <c r="FB89" s="264"/>
      <c r="FC89" s="57"/>
      <c r="FD89" s="17"/>
      <c r="FE89" s="17"/>
      <c r="FF89" s="56"/>
      <c r="FG89" s="50"/>
      <c r="FH89" s="50"/>
      <c r="FI89" s="50"/>
      <c r="FJ89" s="50"/>
      <c r="FK89" s="50"/>
      <c r="FL89" s="50"/>
      <c r="FM89" s="264"/>
      <c r="FN89" s="57"/>
      <c r="FO89" s="17"/>
      <c r="FP89" s="17"/>
      <c r="FQ89" s="56"/>
      <c r="FR89" s="50"/>
      <c r="FS89" s="50"/>
      <c r="FT89" s="50"/>
      <c r="FU89" s="50"/>
      <c r="FV89" s="50"/>
      <c r="FW89" s="50"/>
      <c r="FX89" s="264"/>
      <c r="FY89" s="57"/>
      <c r="FZ89" s="17"/>
      <c r="GA89" s="17"/>
      <c r="GB89" s="56"/>
      <c r="GC89" s="50"/>
      <c r="GD89" s="50"/>
      <c r="GE89" s="50"/>
      <c r="GF89" s="50"/>
      <c r="GG89" s="50"/>
      <c r="GH89" s="50"/>
      <c r="GI89" s="264"/>
      <c r="GJ89" s="57"/>
      <c r="GK89" s="17"/>
      <c r="GL89" s="17"/>
      <c r="GM89" s="56"/>
      <c r="GN89" s="50"/>
      <c r="GO89" s="50"/>
      <c r="GP89" s="50"/>
      <c r="GQ89" s="50"/>
      <c r="GR89" s="50"/>
      <c r="GS89" s="50"/>
      <c r="GT89" s="264"/>
      <c r="GU89" s="57"/>
      <c r="GV89" s="17"/>
      <c r="GW89" s="17"/>
      <c r="GX89" s="56"/>
      <c r="GY89" s="50"/>
      <c r="GZ89" s="50"/>
      <c r="HA89" s="50"/>
      <c r="HB89" s="50"/>
      <c r="HC89" s="50"/>
      <c r="HD89" s="50"/>
      <c r="HE89" s="264"/>
      <c r="HF89" s="57"/>
      <c r="HG89" s="17"/>
      <c r="HH89" s="17"/>
      <c r="HI89" s="56"/>
      <c r="HJ89" s="50"/>
      <c r="HK89" s="50"/>
      <c r="HL89" s="50"/>
      <c r="HM89" s="50"/>
      <c r="HN89" s="50"/>
      <c r="HO89" s="50"/>
      <c r="HP89" s="264"/>
      <c r="HQ89" s="57"/>
      <c r="HR89" s="17"/>
      <c r="HS89" s="17"/>
      <c r="HT89" s="56"/>
      <c r="HU89" s="50"/>
      <c r="HV89" s="50"/>
      <c r="HW89" s="50"/>
      <c r="HX89" s="50"/>
      <c r="HY89" s="50"/>
      <c r="HZ89" s="50"/>
      <c r="IA89" s="264"/>
      <c r="IB89" s="57"/>
      <c r="IC89" s="17"/>
      <c r="ID89" s="17"/>
    </row>
    <row r="90" spans="1:238" x14ac:dyDescent="0.25">
      <c r="A90" s="54"/>
      <c r="B90" s="216"/>
      <c r="C90" s="60"/>
      <c r="D90" s="60"/>
      <c r="E90" s="60"/>
      <c r="F90" s="292"/>
      <c r="G90" s="60"/>
      <c r="H90" s="56"/>
      <c r="I90" s="50"/>
      <c r="J90" s="50"/>
      <c r="K90" s="50"/>
      <c r="L90" s="50"/>
      <c r="M90" s="50"/>
      <c r="N90" s="50"/>
      <c r="O90" s="264"/>
      <c r="P90" s="57"/>
      <c r="Q90" s="17"/>
      <c r="R90" s="17"/>
      <c r="S90" s="56"/>
      <c r="T90" s="50"/>
      <c r="U90" s="50"/>
      <c r="V90" s="50"/>
      <c r="W90" s="50"/>
      <c r="X90" s="50"/>
      <c r="Y90" s="50"/>
      <c r="Z90" s="264"/>
      <c r="AA90" s="57"/>
      <c r="AB90" s="17"/>
      <c r="AC90" s="17"/>
      <c r="AD90" s="56"/>
      <c r="AE90" s="50"/>
      <c r="AF90" s="50"/>
      <c r="AG90" s="50"/>
      <c r="AH90" s="50"/>
      <c r="AI90" s="50"/>
      <c r="AJ90" s="50"/>
      <c r="AK90" s="264"/>
      <c r="AL90" s="57"/>
      <c r="AM90" s="17"/>
      <c r="AN90" s="17"/>
      <c r="AO90" s="56"/>
      <c r="AP90" s="50"/>
      <c r="AQ90" s="50"/>
      <c r="AR90" s="50"/>
      <c r="AS90" s="50"/>
      <c r="AT90" s="50"/>
      <c r="AU90" s="50"/>
      <c r="AV90" s="264"/>
      <c r="AW90" s="57"/>
      <c r="AX90" s="17"/>
      <c r="AY90" s="17"/>
      <c r="AZ90" s="56"/>
      <c r="BA90" s="50"/>
      <c r="BB90" s="50"/>
      <c r="BC90" s="50"/>
      <c r="BD90" s="50"/>
      <c r="BE90" s="50"/>
      <c r="BF90" s="50"/>
      <c r="BG90" s="264"/>
      <c r="BH90" s="57"/>
      <c r="BI90" s="17"/>
      <c r="BJ90" s="17"/>
      <c r="BK90" s="56"/>
      <c r="BL90" s="50"/>
      <c r="BM90" s="50"/>
      <c r="BN90" s="50"/>
      <c r="BO90" s="50"/>
      <c r="BP90" s="50"/>
      <c r="BQ90" s="50"/>
      <c r="BR90" s="264"/>
      <c r="BS90" s="57"/>
      <c r="BT90" s="17"/>
      <c r="BU90" s="17"/>
      <c r="BV90" s="56"/>
      <c r="BW90" s="50"/>
      <c r="BX90" s="50"/>
      <c r="BY90" s="50"/>
      <c r="BZ90" s="50"/>
      <c r="CA90" s="50"/>
      <c r="CB90" s="50"/>
      <c r="CC90" s="264"/>
      <c r="CD90" s="57"/>
      <c r="CE90" s="17"/>
      <c r="CF90" s="17"/>
      <c r="CG90" s="56"/>
      <c r="CH90" s="50"/>
      <c r="CI90" s="50"/>
      <c r="CJ90" s="50"/>
      <c r="CK90" s="50"/>
      <c r="CL90" s="50"/>
      <c r="CM90" s="50"/>
      <c r="CN90" s="264"/>
      <c r="CO90" s="57"/>
      <c r="CP90" s="17"/>
      <c r="CQ90" s="17"/>
      <c r="CR90" s="56"/>
      <c r="CS90" s="50"/>
      <c r="CT90" s="50"/>
      <c r="CU90" s="50"/>
      <c r="CV90" s="50"/>
      <c r="CW90" s="50"/>
      <c r="CX90" s="50"/>
      <c r="CY90" s="264"/>
      <c r="CZ90" s="57"/>
      <c r="DA90" s="17"/>
      <c r="DB90" s="17"/>
      <c r="DC90" s="56"/>
      <c r="DD90" s="50"/>
      <c r="DE90" s="50"/>
      <c r="DF90" s="50"/>
      <c r="DG90" s="50"/>
      <c r="DH90" s="50"/>
      <c r="DI90" s="50"/>
      <c r="DJ90" s="264"/>
      <c r="DK90" s="57"/>
      <c r="DL90" s="17"/>
      <c r="DM90" s="17"/>
      <c r="DN90" s="56"/>
      <c r="DO90" s="50"/>
      <c r="DP90" s="50"/>
      <c r="DQ90" s="50"/>
      <c r="DR90" s="50"/>
      <c r="DS90" s="50"/>
      <c r="DT90" s="50"/>
      <c r="DU90" s="264"/>
      <c r="DV90" s="57"/>
      <c r="DW90" s="17"/>
      <c r="DX90" s="17"/>
      <c r="DY90" s="56"/>
      <c r="DZ90" s="50"/>
      <c r="EA90" s="50"/>
      <c r="EB90" s="50"/>
      <c r="EC90" s="50"/>
      <c r="ED90" s="50"/>
      <c r="EE90" s="50"/>
      <c r="EF90" s="264"/>
      <c r="EG90" s="57"/>
      <c r="EH90" s="17"/>
      <c r="EI90" s="17"/>
      <c r="EJ90" s="56"/>
      <c r="EK90" s="50"/>
      <c r="EL90" s="50"/>
      <c r="EM90" s="50"/>
      <c r="EN90" s="50"/>
      <c r="EO90" s="50"/>
      <c r="EP90" s="50"/>
      <c r="EQ90" s="264"/>
      <c r="ER90" s="57"/>
      <c r="ES90" s="17"/>
      <c r="ET90" s="17"/>
      <c r="EU90" s="56"/>
      <c r="EV90" s="50"/>
      <c r="EW90" s="50"/>
      <c r="EX90" s="50"/>
      <c r="EY90" s="50"/>
      <c r="EZ90" s="50"/>
      <c r="FA90" s="50"/>
      <c r="FB90" s="264"/>
      <c r="FC90" s="57"/>
      <c r="FD90" s="17"/>
      <c r="FE90" s="17"/>
      <c r="FF90" s="56"/>
      <c r="FG90" s="50"/>
      <c r="FH90" s="50"/>
      <c r="FI90" s="50"/>
      <c r="FJ90" s="50"/>
      <c r="FK90" s="50"/>
      <c r="FL90" s="50"/>
      <c r="FM90" s="264"/>
      <c r="FN90" s="57"/>
      <c r="FO90" s="17"/>
      <c r="FP90" s="17"/>
      <c r="FQ90" s="56"/>
      <c r="FR90" s="50"/>
      <c r="FS90" s="50"/>
      <c r="FT90" s="50"/>
      <c r="FU90" s="50"/>
      <c r="FV90" s="50"/>
      <c r="FW90" s="50"/>
      <c r="FX90" s="264"/>
      <c r="FY90" s="57"/>
      <c r="FZ90" s="17"/>
      <c r="GA90" s="17"/>
      <c r="GB90" s="56"/>
      <c r="GC90" s="50"/>
      <c r="GD90" s="50"/>
      <c r="GE90" s="50"/>
      <c r="GF90" s="50"/>
      <c r="GG90" s="50"/>
      <c r="GH90" s="50"/>
      <c r="GI90" s="264"/>
      <c r="GJ90" s="57"/>
      <c r="GK90" s="17"/>
      <c r="GL90" s="17"/>
      <c r="GM90" s="56"/>
      <c r="GN90" s="50"/>
      <c r="GO90" s="50"/>
      <c r="GP90" s="50"/>
      <c r="GQ90" s="50"/>
      <c r="GR90" s="50"/>
      <c r="GS90" s="50"/>
      <c r="GT90" s="264"/>
      <c r="GU90" s="57"/>
      <c r="GV90" s="17"/>
      <c r="GW90" s="17"/>
      <c r="GX90" s="56"/>
      <c r="GY90" s="50"/>
      <c r="GZ90" s="50"/>
      <c r="HA90" s="50"/>
      <c r="HB90" s="50"/>
      <c r="HC90" s="50"/>
      <c r="HD90" s="50"/>
      <c r="HE90" s="264"/>
      <c r="HF90" s="57"/>
      <c r="HG90" s="17"/>
      <c r="HH90" s="17"/>
      <c r="HI90" s="56"/>
      <c r="HJ90" s="50"/>
      <c r="HK90" s="50"/>
      <c r="HL90" s="50"/>
      <c r="HM90" s="50"/>
      <c r="HN90" s="50"/>
      <c r="HO90" s="50"/>
      <c r="HP90" s="264"/>
      <c r="HQ90" s="57"/>
      <c r="HR90" s="17"/>
      <c r="HS90" s="17"/>
      <c r="HT90" s="56"/>
      <c r="HU90" s="50"/>
      <c r="HV90" s="50"/>
      <c r="HW90" s="50"/>
      <c r="HX90" s="50"/>
      <c r="HY90" s="50"/>
      <c r="HZ90" s="50"/>
      <c r="IA90" s="264"/>
      <c r="IB90" s="57"/>
      <c r="IC90" s="17"/>
      <c r="ID90" s="17"/>
    </row>
    <row r="91" spans="1:238" x14ac:dyDescent="0.25">
      <c r="A91" s="54"/>
      <c r="B91" s="216"/>
      <c r="C91" s="60"/>
      <c r="D91" s="60"/>
      <c r="E91" s="60"/>
      <c r="F91" s="292"/>
      <c r="G91" s="60"/>
      <c r="H91" s="56"/>
      <c r="I91" s="50"/>
      <c r="J91" s="50"/>
      <c r="K91" s="50"/>
      <c r="L91" s="50"/>
      <c r="M91" s="50"/>
      <c r="N91" s="50"/>
      <c r="O91" s="264"/>
      <c r="P91" s="57"/>
      <c r="Q91" s="17"/>
      <c r="R91" s="17"/>
      <c r="S91" s="56"/>
      <c r="T91" s="50"/>
      <c r="U91" s="50"/>
      <c r="V91" s="50"/>
      <c r="W91" s="50"/>
      <c r="X91" s="50"/>
      <c r="Y91" s="50"/>
      <c r="Z91" s="264"/>
      <c r="AA91" s="57"/>
      <c r="AB91" s="17"/>
      <c r="AC91" s="17"/>
      <c r="AD91" s="56"/>
      <c r="AE91" s="50"/>
      <c r="AF91" s="50"/>
      <c r="AG91" s="50"/>
      <c r="AH91" s="50"/>
      <c r="AI91" s="50"/>
      <c r="AJ91" s="50"/>
      <c r="AK91" s="264"/>
      <c r="AL91" s="57"/>
      <c r="AM91" s="17"/>
      <c r="AN91" s="17"/>
      <c r="AO91" s="56"/>
      <c r="AP91" s="50"/>
      <c r="AQ91" s="50"/>
      <c r="AR91" s="50"/>
      <c r="AS91" s="50"/>
      <c r="AT91" s="50"/>
      <c r="AU91" s="50"/>
      <c r="AV91" s="264"/>
      <c r="AW91" s="57"/>
      <c r="AX91" s="17"/>
      <c r="AY91" s="17"/>
      <c r="AZ91" s="56"/>
      <c r="BA91" s="50"/>
      <c r="BB91" s="50"/>
      <c r="BC91" s="50"/>
      <c r="BD91" s="50"/>
      <c r="BE91" s="50"/>
      <c r="BF91" s="50"/>
      <c r="BG91" s="264"/>
      <c r="BH91" s="57"/>
      <c r="BI91" s="17"/>
      <c r="BJ91" s="17"/>
      <c r="BK91" s="56"/>
      <c r="BL91" s="50"/>
      <c r="BM91" s="50"/>
      <c r="BN91" s="50"/>
      <c r="BO91" s="50"/>
      <c r="BP91" s="50"/>
      <c r="BQ91" s="50"/>
      <c r="BR91" s="264"/>
      <c r="BS91" s="57"/>
      <c r="BT91" s="17"/>
      <c r="BU91" s="17"/>
      <c r="BV91" s="56"/>
      <c r="BW91" s="50"/>
      <c r="BX91" s="50"/>
      <c r="BY91" s="50"/>
      <c r="BZ91" s="50"/>
      <c r="CA91" s="50"/>
      <c r="CB91" s="50"/>
      <c r="CC91" s="264"/>
      <c r="CD91" s="57"/>
      <c r="CE91" s="17"/>
      <c r="CF91" s="17"/>
      <c r="CG91" s="56"/>
      <c r="CH91" s="50"/>
      <c r="CI91" s="50"/>
      <c r="CJ91" s="50"/>
      <c r="CK91" s="50"/>
      <c r="CL91" s="50"/>
      <c r="CM91" s="50"/>
      <c r="CN91" s="264"/>
      <c r="CO91" s="57"/>
      <c r="CP91" s="17"/>
      <c r="CQ91" s="17"/>
      <c r="CR91" s="56"/>
      <c r="CS91" s="50"/>
      <c r="CT91" s="50"/>
      <c r="CU91" s="50"/>
      <c r="CV91" s="50"/>
      <c r="CW91" s="50"/>
      <c r="CX91" s="50"/>
      <c r="CY91" s="264"/>
      <c r="CZ91" s="57"/>
      <c r="DA91" s="17"/>
      <c r="DB91" s="17"/>
      <c r="DC91" s="56"/>
      <c r="DD91" s="50"/>
      <c r="DE91" s="50"/>
      <c r="DF91" s="50"/>
      <c r="DG91" s="50"/>
      <c r="DH91" s="50"/>
      <c r="DI91" s="50"/>
      <c r="DJ91" s="264"/>
      <c r="DK91" s="57"/>
      <c r="DL91" s="17"/>
      <c r="DM91" s="17"/>
      <c r="DN91" s="56"/>
      <c r="DO91" s="50"/>
      <c r="DP91" s="50"/>
      <c r="DQ91" s="50"/>
      <c r="DR91" s="50"/>
      <c r="DS91" s="50"/>
      <c r="DT91" s="50"/>
      <c r="DU91" s="264"/>
      <c r="DV91" s="57"/>
      <c r="DW91" s="17"/>
      <c r="DX91" s="17"/>
      <c r="DY91" s="56"/>
      <c r="DZ91" s="50"/>
      <c r="EA91" s="50"/>
      <c r="EB91" s="50"/>
      <c r="EC91" s="50"/>
      <c r="ED91" s="50"/>
      <c r="EE91" s="50"/>
      <c r="EF91" s="264"/>
      <c r="EG91" s="57"/>
      <c r="EH91" s="17"/>
      <c r="EI91" s="17"/>
      <c r="EJ91" s="56"/>
      <c r="EK91" s="50"/>
      <c r="EL91" s="50"/>
      <c r="EM91" s="50"/>
      <c r="EN91" s="50"/>
      <c r="EO91" s="50"/>
      <c r="EP91" s="50"/>
      <c r="EQ91" s="264"/>
      <c r="ER91" s="57"/>
      <c r="ES91" s="17"/>
      <c r="ET91" s="17"/>
      <c r="EU91" s="56"/>
      <c r="EV91" s="50"/>
      <c r="EW91" s="50"/>
      <c r="EX91" s="50"/>
      <c r="EY91" s="50"/>
      <c r="EZ91" s="50"/>
      <c r="FA91" s="50"/>
      <c r="FB91" s="264"/>
      <c r="FC91" s="57"/>
      <c r="FD91" s="17"/>
      <c r="FE91" s="17"/>
      <c r="FF91" s="56"/>
      <c r="FG91" s="50"/>
      <c r="FH91" s="50"/>
      <c r="FI91" s="50"/>
      <c r="FJ91" s="50"/>
      <c r="FK91" s="50"/>
      <c r="FL91" s="50"/>
      <c r="FM91" s="264"/>
      <c r="FN91" s="57"/>
      <c r="FO91" s="17"/>
      <c r="FP91" s="17"/>
      <c r="FQ91" s="56"/>
      <c r="FR91" s="50"/>
      <c r="FS91" s="50"/>
      <c r="FT91" s="50"/>
      <c r="FU91" s="50"/>
      <c r="FV91" s="50"/>
      <c r="FW91" s="50"/>
      <c r="FX91" s="264"/>
      <c r="FY91" s="57"/>
      <c r="FZ91" s="17"/>
      <c r="GA91" s="17"/>
      <c r="GB91" s="56"/>
      <c r="GC91" s="50"/>
      <c r="GD91" s="50"/>
      <c r="GE91" s="50"/>
      <c r="GF91" s="50"/>
      <c r="GG91" s="50"/>
      <c r="GH91" s="50"/>
      <c r="GI91" s="264"/>
      <c r="GJ91" s="57"/>
      <c r="GK91" s="17"/>
      <c r="GL91" s="17"/>
      <c r="GM91" s="56"/>
      <c r="GN91" s="50"/>
      <c r="GO91" s="50"/>
      <c r="GP91" s="50"/>
      <c r="GQ91" s="50"/>
      <c r="GR91" s="50"/>
      <c r="GS91" s="50"/>
      <c r="GT91" s="264"/>
      <c r="GU91" s="57"/>
      <c r="GV91" s="17"/>
      <c r="GW91" s="17"/>
      <c r="GX91" s="56"/>
      <c r="GY91" s="50"/>
      <c r="GZ91" s="50"/>
      <c r="HA91" s="50"/>
      <c r="HB91" s="50"/>
      <c r="HC91" s="50"/>
      <c r="HD91" s="50"/>
      <c r="HE91" s="264"/>
      <c r="HF91" s="57"/>
      <c r="HG91" s="17"/>
      <c r="HH91" s="17"/>
      <c r="HI91" s="56"/>
      <c r="HJ91" s="50"/>
      <c r="HK91" s="50"/>
      <c r="HL91" s="50"/>
      <c r="HM91" s="50"/>
      <c r="HN91" s="50"/>
      <c r="HO91" s="50"/>
      <c r="HP91" s="264"/>
      <c r="HQ91" s="57"/>
      <c r="HR91" s="17"/>
      <c r="HS91" s="17"/>
      <c r="HT91" s="56"/>
      <c r="HU91" s="50"/>
      <c r="HV91" s="50"/>
      <c r="HW91" s="50"/>
      <c r="HX91" s="50"/>
      <c r="HY91" s="50"/>
      <c r="HZ91" s="50"/>
      <c r="IA91" s="264"/>
      <c r="IB91" s="57"/>
      <c r="IC91" s="17"/>
      <c r="ID91" s="17"/>
    </row>
    <row r="92" spans="1:238" x14ac:dyDescent="0.25">
      <c r="A92" s="54"/>
      <c r="B92" s="215"/>
      <c r="C92" s="60"/>
      <c r="D92" s="60"/>
      <c r="E92" s="60"/>
      <c r="F92" s="292"/>
      <c r="G92" s="60"/>
      <c r="H92" s="56"/>
      <c r="I92" s="50"/>
      <c r="J92" s="50"/>
      <c r="K92" s="50"/>
      <c r="L92" s="50"/>
      <c r="M92" s="50"/>
      <c r="N92" s="50"/>
      <c r="O92" s="264"/>
      <c r="P92" s="57"/>
      <c r="Q92" s="17"/>
      <c r="R92" s="17"/>
      <c r="S92" s="56"/>
      <c r="T92" s="50"/>
      <c r="U92" s="50"/>
      <c r="V92" s="50"/>
      <c r="W92" s="50"/>
      <c r="X92" s="50"/>
      <c r="Y92" s="50"/>
      <c r="Z92" s="264"/>
      <c r="AA92" s="57"/>
      <c r="AB92" s="17"/>
      <c r="AC92" s="17"/>
      <c r="AD92" s="56"/>
      <c r="AE92" s="50"/>
      <c r="AF92" s="50"/>
      <c r="AG92" s="50"/>
      <c r="AH92" s="50"/>
      <c r="AI92" s="50"/>
      <c r="AJ92" s="50"/>
      <c r="AK92" s="264"/>
      <c r="AL92" s="57"/>
      <c r="AM92" s="17"/>
      <c r="AN92" s="17"/>
      <c r="AO92" s="56"/>
      <c r="AP92" s="50"/>
      <c r="AQ92" s="50"/>
      <c r="AR92" s="50"/>
      <c r="AS92" s="50"/>
      <c r="AT92" s="50"/>
      <c r="AU92" s="50"/>
      <c r="AV92" s="264"/>
      <c r="AW92" s="57"/>
      <c r="AX92" s="17"/>
      <c r="AY92" s="17"/>
      <c r="AZ92" s="56"/>
      <c r="BA92" s="50"/>
      <c r="BB92" s="50"/>
      <c r="BC92" s="50"/>
      <c r="BD92" s="50"/>
      <c r="BE92" s="50"/>
      <c r="BF92" s="50"/>
      <c r="BG92" s="264"/>
      <c r="BH92" s="57"/>
      <c r="BI92" s="17"/>
      <c r="BJ92" s="17"/>
      <c r="BK92" s="56"/>
      <c r="BL92" s="50"/>
      <c r="BM92" s="50"/>
      <c r="BN92" s="50"/>
      <c r="BO92" s="50"/>
      <c r="BP92" s="50"/>
      <c r="BQ92" s="50"/>
      <c r="BR92" s="264"/>
      <c r="BS92" s="57"/>
      <c r="BT92" s="17"/>
      <c r="BU92" s="17"/>
      <c r="BV92" s="56"/>
      <c r="BW92" s="50"/>
      <c r="BX92" s="50"/>
      <c r="BY92" s="50"/>
      <c r="BZ92" s="50"/>
      <c r="CA92" s="50"/>
      <c r="CB92" s="50"/>
      <c r="CC92" s="264"/>
      <c r="CD92" s="57"/>
      <c r="CE92" s="17"/>
      <c r="CF92" s="17"/>
      <c r="CG92" s="56"/>
      <c r="CH92" s="50"/>
      <c r="CI92" s="50"/>
      <c r="CJ92" s="50"/>
      <c r="CK92" s="50"/>
      <c r="CL92" s="50"/>
      <c r="CM92" s="50"/>
      <c r="CN92" s="264"/>
      <c r="CO92" s="57"/>
      <c r="CP92" s="17"/>
      <c r="CQ92" s="17"/>
      <c r="CR92" s="56"/>
      <c r="CS92" s="50"/>
      <c r="CT92" s="50"/>
      <c r="CU92" s="50"/>
      <c r="CV92" s="50"/>
      <c r="CW92" s="50"/>
      <c r="CX92" s="50"/>
      <c r="CY92" s="264"/>
      <c r="CZ92" s="57"/>
      <c r="DA92" s="17"/>
      <c r="DB92" s="17"/>
      <c r="DC92" s="56"/>
      <c r="DD92" s="50"/>
      <c r="DE92" s="50"/>
      <c r="DF92" s="50"/>
      <c r="DG92" s="50"/>
      <c r="DH92" s="50"/>
      <c r="DI92" s="50"/>
      <c r="DJ92" s="264"/>
      <c r="DK92" s="57"/>
      <c r="DL92" s="17"/>
      <c r="DM92" s="17"/>
      <c r="DN92" s="56"/>
      <c r="DO92" s="50"/>
      <c r="DP92" s="50"/>
      <c r="DQ92" s="50"/>
      <c r="DR92" s="50"/>
      <c r="DS92" s="50"/>
      <c r="DT92" s="50"/>
      <c r="DU92" s="264"/>
      <c r="DV92" s="57"/>
      <c r="DW92" s="17"/>
      <c r="DX92" s="17"/>
      <c r="DY92" s="56"/>
      <c r="DZ92" s="50"/>
      <c r="EA92" s="50"/>
      <c r="EB92" s="50"/>
      <c r="EC92" s="50"/>
      <c r="ED92" s="50"/>
      <c r="EE92" s="50"/>
      <c r="EF92" s="264"/>
      <c r="EG92" s="57"/>
      <c r="EH92" s="17"/>
      <c r="EI92" s="17"/>
      <c r="EJ92" s="56"/>
      <c r="EK92" s="50"/>
      <c r="EL92" s="50"/>
      <c r="EM92" s="50"/>
      <c r="EN92" s="50"/>
      <c r="EO92" s="50"/>
      <c r="EP92" s="50"/>
      <c r="EQ92" s="264"/>
      <c r="ER92" s="57"/>
      <c r="ES92" s="17"/>
      <c r="ET92" s="17"/>
      <c r="EU92" s="56"/>
      <c r="EV92" s="50"/>
      <c r="EW92" s="50"/>
      <c r="EX92" s="50"/>
      <c r="EY92" s="50"/>
      <c r="EZ92" s="50"/>
      <c r="FA92" s="50"/>
      <c r="FB92" s="264"/>
      <c r="FC92" s="57"/>
      <c r="FD92" s="17"/>
      <c r="FE92" s="17"/>
      <c r="FF92" s="56"/>
      <c r="FG92" s="50"/>
      <c r="FH92" s="50"/>
      <c r="FI92" s="50"/>
      <c r="FJ92" s="50"/>
      <c r="FK92" s="50"/>
      <c r="FL92" s="50"/>
      <c r="FM92" s="264"/>
      <c r="FN92" s="57"/>
      <c r="FO92" s="17"/>
      <c r="FP92" s="17"/>
      <c r="FQ92" s="56"/>
      <c r="FR92" s="50"/>
      <c r="FS92" s="50"/>
      <c r="FT92" s="50"/>
      <c r="FU92" s="50"/>
      <c r="FV92" s="50"/>
      <c r="FW92" s="50"/>
      <c r="FX92" s="264"/>
      <c r="FY92" s="57"/>
      <c r="FZ92" s="17"/>
      <c r="GA92" s="17"/>
      <c r="GB92" s="56"/>
      <c r="GC92" s="50"/>
      <c r="GD92" s="50"/>
      <c r="GE92" s="50"/>
      <c r="GF92" s="50"/>
      <c r="GG92" s="50"/>
      <c r="GH92" s="50"/>
      <c r="GI92" s="264"/>
      <c r="GJ92" s="57"/>
      <c r="GK92" s="17"/>
      <c r="GL92" s="17"/>
      <c r="GM92" s="56"/>
      <c r="GN92" s="50"/>
      <c r="GO92" s="50"/>
      <c r="GP92" s="50"/>
      <c r="GQ92" s="50"/>
      <c r="GR92" s="50"/>
      <c r="GS92" s="50"/>
      <c r="GT92" s="264"/>
      <c r="GU92" s="57"/>
      <c r="GV92" s="17"/>
      <c r="GW92" s="17"/>
      <c r="GX92" s="56"/>
      <c r="GY92" s="50"/>
      <c r="GZ92" s="50"/>
      <c r="HA92" s="50"/>
      <c r="HB92" s="50"/>
      <c r="HC92" s="50"/>
      <c r="HD92" s="50"/>
      <c r="HE92" s="264"/>
      <c r="HF92" s="57"/>
      <c r="HG92" s="17"/>
      <c r="HH92" s="17"/>
      <c r="HI92" s="56"/>
      <c r="HJ92" s="50"/>
      <c r="HK92" s="50"/>
      <c r="HL92" s="50"/>
      <c r="HM92" s="50"/>
      <c r="HN92" s="50"/>
      <c r="HO92" s="50"/>
      <c r="HP92" s="264"/>
      <c r="HQ92" s="57"/>
      <c r="HR92" s="17"/>
      <c r="HS92" s="17"/>
      <c r="HT92" s="56"/>
      <c r="HU92" s="50"/>
      <c r="HV92" s="50"/>
      <c r="HW92" s="50"/>
      <c r="HX92" s="50"/>
      <c r="HY92" s="50"/>
      <c r="HZ92" s="50"/>
      <c r="IA92" s="264"/>
      <c r="IB92" s="57"/>
      <c r="IC92" s="17"/>
      <c r="ID92" s="17"/>
    </row>
    <row r="93" spans="1:238" x14ac:dyDescent="0.25">
      <c r="A93" s="54"/>
      <c r="B93" s="215"/>
      <c r="C93" s="60"/>
      <c r="D93" s="60"/>
      <c r="E93" s="60"/>
      <c r="F93" s="292"/>
      <c r="G93" s="60"/>
      <c r="H93" s="56"/>
      <c r="I93" s="50"/>
      <c r="J93" s="50"/>
      <c r="K93" s="50"/>
      <c r="L93" s="50"/>
      <c r="M93" s="50"/>
      <c r="N93" s="50"/>
      <c r="O93" s="264"/>
      <c r="P93" s="57"/>
      <c r="Q93" s="17"/>
      <c r="R93" s="17"/>
      <c r="S93" s="56"/>
      <c r="T93" s="50"/>
      <c r="U93" s="50"/>
      <c r="V93" s="50"/>
      <c r="W93" s="50"/>
      <c r="X93" s="50"/>
      <c r="Y93" s="50"/>
      <c r="Z93" s="264"/>
      <c r="AA93" s="57"/>
      <c r="AB93" s="17"/>
      <c r="AC93" s="17"/>
      <c r="AD93" s="56"/>
      <c r="AE93" s="50"/>
      <c r="AF93" s="50"/>
      <c r="AG93" s="50"/>
      <c r="AH93" s="50"/>
      <c r="AI93" s="50"/>
      <c r="AJ93" s="50"/>
      <c r="AK93" s="264"/>
      <c r="AL93" s="57"/>
      <c r="AM93" s="17"/>
      <c r="AN93" s="17"/>
      <c r="AO93" s="56"/>
      <c r="AP93" s="50"/>
      <c r="AQ93" s="50"/>
      <c r="AR93" s="50"/>
      <c r="AS93" s="50"/>
      <c r="AT93" s="50"/>
      <c r="AU93" s="50"/>
      <c r="AV93" s="264"/>
      <c r="AW93" s="57"/>
      <c r="AX93" s="17"/>
      <c r="AY93" s="17"/>
      <c r="AZ93" s="56"/>
      <c r="BA93" s="50"/>
      <c r="BB93" s="50"/>
      <c r="BC93" s="50"/>
      <c r="BD93" s="50"/>
      <c r="BE93" s="50"/>
      <c r="BF93" s="50"/>
      <c r="BG93" s="264"/>
      <c r="BH93" s="57"/>
      <c r="BI93" s="17"/>
      <c r="BJ93" s="17"/>
      <c r="BK93" s="56"/>
      <c r="BL93" s="50"/>
      <c r="BM93" s="50"/>
      <c r="BN93" s="50"/>
      <c r="BO93" s="50"/>
      <c r="BP93" s="50"/>
      <c r="BQ93" s="50"/>
      <c r="BR93" s="264"/>
      <c r="BS93" s="57"/>
      <c r="BT93" s="17"/>
      <c r="BU93" s="17"/>
      <c r="BV93" s="56"/>
      <c r="BW93" s="50"/>
      <c r="BX93" s="50"/>
      <c r="BY93" s="50"/>
      <c r="BZ93" s="50"/>
      <c r="CA93" s="50"/>
      <c r="CB93" s="50"/>
      <c r="CC93" s="264"/>
      <c r="CD93" s="57"/>
      <c r="CE93" s="17"/>
      <c r="CF93" s="17"/>
      <c r="CG93" s="56"/>
      <c r="CH93" s="50"/>
      <c r="CI93" s="50"/>
      <c r="CJ93" s="50"/>
      <c r="CK93" s="50"/>
      <c r="CL93" s="50"/>
      <c r="CM93" s="50"/>
      <c r="CN93" s="264"/>
      <c r="CO93" s="57"/>
      <c r="CP93" s="17"/>
      <c r="CQ93" s="17"/>
      <c r="CR93" s="56"/>
      <c r="CS93" s="50"/>
      <c r="CT93" s="50"/>
      <c r="CU93" s="50"/>
      <c r="CV93" s="50"/>
      <c r="CW93" s="50"/>
      <c r="CX93" s="50"/>
      <c r="CY93" s="264"/>
      <c r="CZ93" s="57"/>
      <c r="DA93" s="17"/>
      <c r="DB93" s="17"/>
      <c r="DC93" s="56"/>
      <c r="DD93" s="50"/>
      <c r="DE93" s="50"/>
      <c r="DF93" s="50"/>
      <c r="DG93" s="50"/>
      <c r="DH93" s="50"/>
      <c r="DI93" s="50"/>
      <c r="DJ93" s="264"/>
      <c r="DK93" s="57"/>
      <c r="DL93" s="17"/>
      <c r="DM93" s="17"/>
      <c r="DN93" s="56"/>
      <c r="DO93" s="50"/>
      <c r="DP93" s="50"/>
      <c r="DQ93" s="50"/>
      <c r="DR93" s="50"/>
      <c r="DS93" s="50"/>
      <c r="DT93" s="50"/>
      <c r="DU93" s="264"/>
      <c r="DV93" s="57"/>
      <c r="DW93" s="17"/>
      <c r="DX93" s="17"/>
      <c r="DY93" s="56"/>
      <c r="DZ93" s="50"/>
      <c r="EA93" s="50"/>
      <c r="EB93" s="50"/>
      <c r="EC93" s="50"/>
      <c r="ED93" s="50"/>
      <c r="EE93" s="50"/>
      <c r="EF93" s="264"/>
      <c r="EG93" s="57"/>
      <c r="EH93" s="17"/>
      <c r="EI93" s="17"/>
      <c r="EJ93" s="56"/>
      <c r="EK93" s="50"/>
      <c r="EL93" s="50"/>
      <c r="EM93" s="50"/>
      <c r="EN93" s="50"/>
      <c r="EO93" s="50"/>
      <c r="EP93" s="50"/>
      <c r="EQ93" s="264"/>
      <c r="ER93" s="57"/>
      <c r="ES93" s="17"/>
      <c r="ET93" s="17"/>
      <c r="EU93" s="56"/>
      <c r="EV93" s="50"/>
      <c r="EW93" s="50"/>
      <c r="EX93" s="50"/>
      <c r="EY93" s="50"/>
      <c r="EZ93" s="50"/>
      <c r="FA93" s="50"/>
      <c r="FB93" s="264"/>
      <c r="FC93" s="57"/>
      <c r="FD93" s="17"/>
      <c r="FE93" s="17"/>
      <c r="FF93" s="56"/>
      <c r="FG93" s="50"/>
      <c r="FH93" s="50"/>
      <c r="FI93" s="50"/>
      <c r="FJ93" s="50"/>
      <c r="FK93" s="50"/>
      <c r="FL93" s="50"/>
      <c r="FM93" s="264"/>
      <c r="FN93" s="57"/>
      <c r="FO93" s="17"/>
      <c r="FP93" s="17"/>
      <c r="FQ93" s="56"/>
      <c r="FR93" s="50"/>
      <c r="FS93" s="50"/>
      <c r="FT93" s="50"/>
      <c r="FU93" s="50"/>
      <c r="FV93" s="50"/>
      <c r="FW93" s="50"/>
      <c r="FX93" s="264"/>
      <c r="FY93" s="57"/>
      <c r="FZ93" s="17"/>
      <c r="GA93" s="17"/>
      <c r="GB93" s="56"/>
      <c r="GC93" s="50"/>
      <c r="GD93" s="50"/>
      <c r="GE93" s="50"/>
      <c r="GF93" s="50"/>
      <c r="GG93" s="50"/>
      <c r="GH93" s="50"/>
      <c r="GI93" s="264"/>
      <c r="GJ93" s="57"/>
      <c r="GK93" s="17"/>
      <c r="GL93" s="17"/>
      <c r="GM93" s="56"/>
      <c r="GN93" s="50"/>
      <c r="GO93" s="50"/>
      <c r="GP93" s="50"/>
      <c r="GQ93" s="50"/>
      <c r="GR93" s="50"/>
      <c r="GS93" s="50"/>
      <c r="GT93" s="264"/>
      <c r="GU93" s="57"/>
      <c r="GV93" s="17"/>
      <c r="GW93" s="17"/>
      <c r="GX93" s="56"/>
      <c r="GY93" s="50"/>
      <c r="GZ93" s="50"/>
      <c r="HA93" s="50"/>
      <c r="HB93" s="50"/>
      <c r="HC93" s="50"/>
      <c r="HD93" s="50"/>
      <c r="HE93" s="264"/>
      <c r="HF93" s="57"/>
      <c r="HG93" s="17"/>
      <c r="HH93" s="17"/>
      <c r="HI93" s="56"/>
      <c r="HJ93" s="50"/>
      <c r="HK93" s="50"/>
      <c r="HL93" s="50"/>
      <c r="HM93" s="50"/>
      <c r="HN93" s="50"/>
      <c r="HO93" s="50"/>
      <c r="HP93" s="264"/>
      <c r="HQ93" s="57"/>
      <c r="HR93" s="17"/>
      <c r="HS93" s="17"/>
      <c r="HT93" s="56"/>
      <c r="HU93" s="50"/>
      <c r="HV93" s="50"/>
      <c r="HW93" s="50"/>
      <c r="HX93" s="50"/>
      <c r="HY93" s="50"/>
      <c r="HZ93" s="50"/>
      <c r="IA93" s="264"/>
      <c r="IB93" s="57"/>
      <c r="IC93" s="17"/>
      <c r="ID93" s="17"/>
    </row>
    <row r="94" spans="1:238" x14ac:dyDescent="0.25">
      <c r="A94" s="54"/>
      <c r="B94" s="215"/>
      <c r="C94" s="60"/>
      <c r="D94" s="60"/>
      <c r="E94" s="60"/>
      <c r="F94" s="292"/>
      <c r="G94" s="60"/>
      <c r="H94" s="56"/>
      <c r="I94" s="50"/>
      <c r="J94" s="50"/>
      <c r="K94" s="50"/>
      <c r="L94" s="50"/>
      <c r="M94" s="50"/>
      <c r="N94" s="50"/>
      <c r="O94" s="264"/>
      <c r="P94" s="57"/>
      <c r="Q94" s="17"/>
      <c r="R94" s="17"/>
      <c r="S94" s="56"/>
      <c r="T94" s="50"/>
      <c r="U94" s="50"/>
      <c r="V94" s="50"/>
      <c r="W94" s="50"/>
      <c r="X94" s="50"/>
      <c r="Y94" s="50"/>
      <c r="Z94" s="264"/>
      <c r="AA94" s="57"/>
      <c r="AB94" s="17"/>
      <c r="AC94" s="17"/>
      <c r="AD94" s="56"/>
      <c r="AE94" s="50"/>
      <c r="AF94" s="50"/>
      <c r="AG94" s="50"/>
      <c r="AH94" s="50"/>
      <c r="AI94" s="50"/>
      <c r="AJ94" s="50"/>
      <c r="AK94" s="264"/>
      <c r="AL94" s="57"/>
      <c r="AM94" s="17"/>
      <c r="AN94" s="17"/>
      <c r="AO94" s="56"/>
      <c r="AP94" s="50"/>
      <c r="AQ94" s="50"/>
      <c r="AR94" s="50"/>
      <c r="AS94" s="50"/>
      <c r="AT94" s="50"/>
      <c r="AU94" s="50"/>
      <c r="AV94" s="264"/>
      <c r="AW94" s="57"/>
      <c r="AX94" s="17"/>
      <c r="AY94" s="17"/>
      <c r="AZ94" s="56"/>
      <c r="BA94" s="50"/>
      <c r="BB94" s="50"/>
      <c r="BC94" s="50"/>
      <c r="BD94" s="50"/>
      <c r="BE94" s="50"/>
      <c r="BF94" s="50"/>
      <c r="BG94" s="264"/>
      <c r="BH94" s="57"/>
      <c r="BI94" s="17"/>
      <c r="BJ94" s="17"/>
      <c r="BK94" s="56"/>
      <c r="BL94" s="50"/>
      <c r="BM94" s="50"/>
      <c r="BN94" s="50"/>
      <c r="BO94" s="50"/>
      <c r="BP94" s="50"/>
      <c r="BQ94" s="50"/>
      <c r="BR94" s="264"/>
      <c r="BS94" s="57"/>
      <c r="BT94" s="17"/>
      <c r="BU94" s="17"/>
      <c r="BV94" s="56"/>
      <c r="BW94" s="50"/>
      <c r="BX94" s="50"/>
      <c r="BY94" s="50"/>
      <c r="BZ94" s="50"/>
      <c r="CA94" s="50"/>
      <c r="CB94" s="50"/>
      <c r="CC94" s="264"/>
      <c r="CD94" s="57"/>
      <c r="CE94" s="17"/>
      <c r="CF94" s="17"/>
      <c r="CG94" s="56"/>
      <c r="CH94" s="50"/>
      <c r="CI94" s="50"/>
      <c r="CJ94" s="50"/>
      <c r="CK94" s="50"/>
      <c r="CL94" s="50"/>
      <c r="CM94" s="50"/>
      <c r="CN94" s="264"/>
      <c r="CO94" s="57"/>
      <c r="CP94" s="17"/>
      <c r="CQ94" s="17"/>
      <c r="CR94" s="56"/>
      <c r="CS94" s="50"/>
      <c r="CT94" s="50"/>
      <c r="CU94" s="50"/>
      <c r="CV94" s="50"/>
      <c r="CW94" s="50"/>
      <c r="CX94" s="50"/>
      <c r="CY94" s="264"/>
      <c r="CZ94" s="57"/>
      <c r="DA94" s="17"/>
      <c r="DB94" s="17"/>
      <c r="DC94" s="56"/>
      <c r="DD94" s="50"/>
      <c r="DE94" s="50"/>
      <c r="DF94" s="50"/>
      <c r="DG94" s="50"/>
      <c r="DH94" s="50"/>
      <c r="DI94" s="50"/>
      <c r="DJ94" s="264"/>
      <c r="DK94" s="57"/>
      <c r="DL94" s="17"/>
      <c r="DM94" s="17"/>
      <c r="DN94" s="56"/>
      <c r="DO94" s="50"/>
      <c r="DP94" s="50"/>
      <c r="DQ94" s="50"/>
      <c r="DR94" s="50"/>
      <c r="DS94" s="50"/>
      <c r="DT94" s="50"/>
      <c r="DU94" s="264"/>
      <c r="DV94" s="57"/>
      <c r="DW94" s="17"/>
      <c r="DX94" s="17"/>
      <c r="DY94" s="56"/>
      <c r="DZ94" s="50"/>
      <c r="EA94" s="50"/>
      <c r="EB94" s="50"/>
      <c r="EC94" s="50"/>
      <c r="ED94" s="50"/>
      <c r="EE94" s="50"/>
      <c r="EF94" s="264"/>
      <c r="EG94" s="57"/>
      <c r="EH94" s="17"/>
      <c r="EI94" s="17"/>
      <c r="EJ94" s="56"/>
      <c r="EK94" s="50"/>
      <c r="EL94" s="50"/>
      <c r="EM94" s="50"/>
      <c r="EN94" s="50"/>
      <c r="EO94" s="50"/>
      <c r="EP94" s="50"/>
      <c r="EQ94" s="264"/>
      <c r="ER94" s="57"/>
      <c r="ES94" s="17"/>
      <c r="ET94" s="17"/>
      <c r="EU94" s="56"/>
      <c r="EV94" s="50"/>
      <c r="EW94" s="50"/>
      <c r="EX94" s="50"/>
      <c r="EY94" s="50"/>
      <c r="EZ94" s="50"/>
      <c r="FA94" s="50"/>
      <c r="FB94" s="264"/>
      <c r="FC94" s="57"/>
      <c r="FD94" s="17"/>
      <c r="FE94" s="17"/>
      <c r="FF94" s="56"/>
      <c r="FG94" s="50"/>
      <c r="FH94" s="50"/>
      <c r="FI94" s="50"/>
      <c r="FJ94" s="50"/>
      <c r="FK94" s="50"/>
      <c r="FL94" s="50"/>
      <c r="FM94" s="264"/>
      <c r="FN94" s="57"/>
      <c r="FO94" s="17"/>
      <c r="FP94" s="17"/>
      <c r="FQ94" s="56"/>
      <c r="FR94" s="50"/>
      <c r="FS94" s="50"/>
      <c r="FT94" s="50"/>
      <c r="FU94" s="50"/>
      <c r="FV94" s="50"/>
      <c r="FW94" s="50"/>
      <c r="FX94" s="264"/>
      <c r="FY94" s="57"/>
      <c r="FZ94" s="17"/>
      <c r="GA94" s="17"/>
      <c r="GB94" s="56"/>
      <c r="GC94" s="50"/>
      <c r="GD94" s="50"/>
      <c r="GE94" s="50"/>
      <c r="GF94" s="50"/>
      <c r="GG94" s="50"/>
      <c r="GH94" s="50"/>
      <c r="GI94" s="264"/>
      <c r="GJ94" s="57"/>
      <c r="GK94" s="17"/>
      <c r="GL94" s="17"/>
      <c r="GM94" s="56"/>
      <c r="GN94" s="50"/>
      <c r="GO94" s="50"/>
      <c r="GP94" s="50"/>
      <c r="GQ94" s="50"/>
      <c r="GR94" s="50"/>
      <c r="GS94" s="50"/>
      <c r="GT94" s="264"/>
      <c r="GU94" s="57"/>
      <c r="GV94" s="17"/>
      <c r="GW94" s="17"/>
      <c r="GX94" s="56"/>
      <c r="GY94" s="50"/>
      <c r="GZ94" s="50"/>
      <c r="HA94" s="50"/>
      <c r="HB94" s="50"/>
      <c r="HC94" s="50"/>
      <c r="HD94" s="50"/>
      <c r="HE94" s="264"/>
      <c r="HF94" s="57"/>
      <c r="HG94" s="17"/>
      <c r="HH94" s="17"/>
      <c r="HI94" s="56"/>
      <c r="HJ94" s="50"/>
      <c r="HK94" s="50"/>
      <c r="HL94" s="50"/>
      <c r="HM94" s="50"/>
      <c r="HN94" s="50"/>
      <c r="HO94" s="50"/>
      <c r="HP94" s="264"/>
      <c r="HQ94" s="57"/>
      <c r="HR94" s="17"/>
      <c r="HS94" s="17"/>
      <c r="HT94" s="56"/>
      <c r="HU94" s="50"/>
      <c r="HV94" s="50"/>
      <c r="HW94" s="50"/>
      <c r="HX94" s="50"/>
      <c r="HY94" s="50"/>
      <c r="HZ94" s="50"/>
      <c r="IA94" s="264"/>
      <c r="IB94" s="57"/>
      <c r="IC94" s="17"/>
      <c r="ID94" s="17"/>
    </row>
    <row r="95" spans="1:238" x14ac:dyDescent="0.25">
      <c r="A95" s="54"/>
      <c r="B95" s="216"/>
      <c r="C95" s="60"/>
      <c r="D95" s="60"/>
      <c r="E95" s="60"/>
      <c r="F95" s="292"/>
      <c r="G95" s="60"/>
      <c r="H95" s="56"/>
      <c r="I95" s="50"/>
      <c r="J95" s="50"/>
      <c r="K95" s="50"/>
      <c r="L95" s="50"/>
      <c r="M95" s="50"/>
      <c r="N95" s="50"/>
      <c r="O95" s="264"/>
      <c r="P95" s="57"/>
      <c r="Q95" s="17"/>
      <c r="R95" s="17"/>
      <c r="S95" s="56"/>
      <c r="T95" s="50"/>
      <c r="U95" s="50"/>
      <c r="V95" s="50"/>
      <c r="W95" s="50"/>
      <c r="X95" s="50"/>
      <c r="Y95" s="50"/>
      <c r="Z95" s="264"/>
      <c r="AA95" s="57"/>
      <c r="AB95" s="17"/>
      <c r="AC95" s="17"/>
      <c r="AD95" s="56"/>
      <c r="AE95" s="50"/>
      <c r="AF95" s="50"/>
      <c r="AG95" s="50"/>
      <c r="AH95" s="50"/>
      <c r="AI95" s="50"/>
      <c r="AJ95" s="50"/>
      <c r="AK95" s="264"/>
      <c r="AL95" s="57"/>
      <c r="AM95" s="17"/>
      <c r="AN95" s="17"/>
      <c r="AO95" s="56"/>
      <c r="AP95" s="50"/>
      <c r="AQ95" s="50"/>
      <c r="AR95" s="50"/>
      <c r="AS95" s="50"/>
      <c r="AT95" s="50"/>
      <c r="AU95" s="50"/>
      <c r="AV95" s="264"/>
      <c r="AW95" s="57"/>
      <c r="AX95" s="17"/>
      <c r="AY95" s="17"/>
      <c r="AZ95" s="56"/>
      <c r="BA95" s="50"/>
      <c r="BB95" s="50"/>
      <c r="BC95" s="50"/>
      <c r="BD95" s="50"/>
      <c r="BE95" s="50"/>
      <c r="BF95" s="50"/>
      <c r="BG95" s="264"/>
      <c r="BH95" s="57"/>
      <c r="BI95" s="17"/>
      <c r="BJ95" s="17"/>
      <c r="BK95" s="56"/>
      <c r="BL95" s="50"/>
      <c r="BM95" s="50"/>
      <c r="BN95" s="50"/>
      <c r="BO95" s="50"/>
      <c r="BP95" s="50"/>
      <c r="BQ95" s="50"/>
      <c r="BR95" s="264"/>
      <c r="BS95" s="57"/>
      <c r="BT95" s="17"/>
      <c r="BU95" s="17"/>
      <c r="BV95" s="56"/>
      <c r="BW95" s="50"/>
      <c r="BX95" s="50"/>
      <c r="BY95" s="50"/>
      <c r="BZ95" s="50"/>
      <c r="CA95" s="50"/>
      <c r="CB95" s="50"/>
      <c r="CC95" s="264"/>
      <c r="CD95" s="57"/>
      <c r="CE95" s="17"/>
      <c r="CF95" s="17"/>
      <c r="CG95" s="56"/>
      <c r="CH95" s="50"/>
      <c r="CI95" s="50"/>
      <c r="CJ95" s="50"/>
      <c r="CK95" s="50"/>
      <c r="CL95" s="50"/>
      <c r="CM95" s="50"/>
      <c r="CN95" s="264"/>
      <c r="CO95" s="57"/>
      <c r="CP95" s="17"/>
      <c r="CQ95" s="17"/>
      <c r="CR95" s="56"/>
      <c r="CS95" s="50"/>
      <c r="CT95" s="50"/>
      <c r="CU95" s="50"/>
      <c r="CV95" s="50"/>
      <c r="CW95" s="50"/>
      <c r="CX95" s="50"/>
      <c r="CY95" s="264"/>
      <c r="CZ95" s="57"/>
      <c r="DA95" s="17"/>
      <c r="DB95" s="17"/>
      <c r="DC95" s="56"/>
      <c r="DD95" s="50"/>
      <c r="DE95" s="50"/>
      <c r="DF95" s="50"/>
      <c r="DG95" s="50"/>
      <c r="DH95" s="50"/>
      <c r="DI95" s="50"/>
      <c r="DJ95" s="264"/>
      <c r="DK95" s="57"/>
      <c r="DL95" s="17"/>
      <c r="DM95" s="17"/>
      <c r="DN95" s="56"/>
      <c r="DO95" s="50"/>
      <c r="DP95" s="50"/>
      <c r="DQ95" s="50"/>
      <c r="DR95" s="50"/>
      <c r="DS95" s="50"/>
      <c r="DT95" s="50"/>
      <c r="DU95" s="264"/>
      <c r="DV95" s="57"/>
      <c r="DW95" s="17"/>
      <c r="DX95" s="17"/>
      <c r="DY95" s="56"/>
      <c r="DZ95" s="50"/>
      <c r="EA95" s="50"/>
      <c r="EB95" s="50"/>
      <c r="EC95" s="50"/>
      <c r="ED95" s="50"/>
      <c r="EE95" s="50"/>
      <c r="EF95" s="264"/>
      <c r="EG95" s="57"/>
      <c r="EH95" s="17"/>
      <c r="EI95" s="17"/>
      <c r="EJ95" s="56"/>
      <c r="EK95" s="50"/>
      <c r="EL95" s="50"/>
      <c r="EM95" s="50"/>
      <c r="EN95" s="50"/>
      <c r="EO95" s="50"/>
      <c r="EP95" s="50"/>
      <c r="EQ95" s="264"/>
      <c r="ER95" s="57"/>
      <c r="ES95" s="17"/>
      <c r="ET95" s="17"/>
      <c r="EU95" s="56"/>
      <c r="EV95" s="50"/>
      <c r="EW95" s="50"/>
      <c r="EX95" s="50"/>
      <c r="EY95" s="50"/>
      <c r="EZ95" s="50"/>
      <c r="FA95" s="50"/>
      <c r="FB95" s="264"/>
      <c r="FC95" s="57"/>
      <c r="FD95" s="17"/>
      <c r="FE95" s="17"/>
      <c r="FF95" s="56"/>
      <c r="FG95" s="50"/>
      <c r="FH95" s="50"/>
      <c r="FI95" s="50"/>
      <c r="FJ95" s="50"/>
      <c r="FK95" s="50"/>
      <c r="FL95" s="50"/>
      <c r="FM95" s="264"/>
      <c r="FN95" s="57"/>
      <c r="FO95" s="17"/>
      <c r="FP95" s="17"/>
      <c r="FQ95" s="56"/>
      <c r="FR95" s="50"/>
      <c r="FS95" s="50"/>
      <c r="FT95" s="50"/>
      <c r="FU95" s="50"/>
      <c r="FV95" s="50"/>
      <c r="FW95" s="50"/>
      <c r="FX95" s="264"/>
      <c r="FY95" s="57"/>
      <c r="FZ95" s="17"/>
      <c r="GA95" s="17"/>
      <c r="GB95" s="56"/>
      <c r="GC95" s="50"/>
      <c r="GD95" s="50"/>
      <c r="GE95" s="50"/>
      <c r="GF95" s="50"/>
      <c r="GG95" s="50"/>
      <c r="GH95" s="50"/>
      <c r="GI95" s="264"/>
      <c r="GJ95" s="57"/>
      <c r="GK95" s="17"/>
      <c r="GL95" s="17"/>
      <c r="GM95" s="56"/>
      <c r="GN95" s="50"/>
      <c r="GO95" s="50"/>
      <c r="GP95" s="50"/>
      <c r="GQ95" s="50"/>
      <c r="GR95" s="50"/>
      <c r="GS95" s="50"/>
      <c r="GT95" s="264"/>
      <c r="GU95" s="57"/>
      <c r="GV95" s="17"/>
      <c r="GW95" s="17"/>
      <c r="GX95" s="56"/>
      <c r="GY95" s="50"/>
      <c r="GZ95" s="50"/>
      <c r="HA95" s="50"/>
      <c r="HB95" s="50"/>
      <c r="HC95" s="50"/>
      <c r="HD95" s="50"/>
      <c r="HE95" s="264"/>
      <c r="HF95" s="57"/>
      <c r="HG95" s="17"/>
      <c r="HH95" s="17"/>
      <c r="HI95" s="56"/>
      <c r="HJ95" s="50"/>
      <c r="HK95" s="50"/>
      <c r="HL95" s="50"/>
      <c r="HM95" s="50"/>
      <c r="HN95" s="50"/>
      <c r="HO95" s="50"/>
      <c r="HP95" s="264"/>
      <c r="HQ95" s="57"/>
      <c r="HR95" s="17"/>
      <c r="HS95" s="17"/>
      <c r="HT95" s="56"/>
      <c r="HU95" s="50"/>
      <c r="HV95" s="50"/>
      <c r="HW95" s="50"/>
      <c r="HX95" s="50"/>
      <c r="HY95" s="50"/>
      <c r="HZ95" s="50"/>
      <c r="IA95" s="264"/>
      <c r="IB95" s="57"/>
      <c r="IC95" s="17"/>
      <c r="ID95" s="17"/>
    </row>
    <row r="96" spans="1:238" x14ac:dyDescent="0.25">
      <c r="A96" s="54"/>
      <c r="B96" s="215"/>
      <c r="C96" s="60"/>
      <c r="D96" s="60"/>
      <c r="E96" s="60"/>
      <c r="F96" s="292"/>
      <c r="G96" s="60"/>
      <c r="H96" s="56"/>
      <c r="I96" s="50"/>
      <c r="J96" s="50"/>
      <c r="K96" s="50"/>
      <c r="L96" s="50"/>
      <c r="M96" s="50"/>
      <c r="N96" s="50"/>
      <c r="O96" s="264"/>
      <c r="P96" s="57"/>
      <c r="Q96" s="17"/>
      <c r="R96" s="17"/>
      <c r="S96" s="56"/>
      <c r="T96" s="50"/>
      <c r="U96" s="50"/>
      <c r="V96" s="50"/>
      <c r="W96" s="50"/>
      <c r="X96" s="50"/>
      <c r="Y96" s="50"/>
      <c r="Z96" s="264"/>
      <c r="AA96" s="57"/>
      <c r="AB96" s="17"/>
      <c r="AC96" s="17"/>
      <c r="AD96" s="56"/>
      <c r="AE96" s="50"/>
      <c r="AF96" s="50"/>
      <c r="AG96" s="50"/>
      <c r="AH96" s="50"/>
      <c r="AI96" s="50"/>
      <c r="AJ96" s="50"/>
      <c r="AK96" s="264"/>
      <c r="AL96" s="57"/>
      <c r="AM96" s="17"/>
      <c r="AN96" s="17"/>
      <c r="AO96" s="56"/>
      <c r="AP96" s="50"/>
      <c r="AQ96" s="50"/>
      <c r="AR96" s="50"/>
      <c r="AS96" s="50"/>
      <c r="AT96" s="50"/>
      <c r="AU96" s="50"/>
      <c r="AV96" s="264"/>
      <c r="AW96" s="57"/>
      <c r="AX96" s="17"/>
      <c r="AY96" s="17"/>
      <c r="AZ96" s="56"/>
      <c r="BA96" s="50"/>
      <c r="BB96" s="50"/>
      <c r="BC96" s="50"/>
      <c r="BD96" s="50"/>
      <c r="BE96" s="50"/>
      <c r="BF96" s="50"/>
      <c r="BG96" s="264"/>
      <c r="BH96" s="57"/>
      <c r="BI96" s="17"/>
      <c r="BJ96" s="17"/>
      <c r="BK96" s="56"/>
      <c r="BL96" s="50"/>
      <c r="BM96" s="50"/>
      <c r="BN96" s="50"/>
      <c r="BO96" s="50"/>
      <c r="BP96" s="50"/>
      <c r="BQ96" s="50"/>
      <c r="BR96" s="264"/>
      <c r="BS96" s="57"/>
      <c r="BT96" s="17"/>
      <c r="BU96" s="17"/>
      <c r="BV96" s="56"/>
      <c r="BW96" s="50"/>
      <c r="BX96" s="50"/>
      <c r="BY96" s="50"/>
      <c r="BZ96" s="50"/>
      <c r="CA96" s="50"/>
      <c r="CB96" s="50"/>
      <c r="CC96" s="264"/>
      <c r="CD96" s="57"/>
      <c r="CE96" s="17"/>
      <c r="CF96" s="17"/>
      <c r="CG96" s="56"/>
      <c r="CH96" s="50"/>
      <c r="CI96" s="50"/>
      <c r="CJ96" s="50"/>
      <c r="CK96" s="50"/>
      <c r="CL96" s="50"/>
      <c r="CM96" s="50"/>
      <c r="CN96" s="264"/>
      <c r="CO96" s="57"/>
      <c r="CP96" s="17"/>
      <c r="CQ96" s="17"/>
      <c r="CR96" s="56"/>
      <c r="CS96" s="50"/>
      <c r="CT96" s="50"/>
      <c r="CU96" s="50"/>
      <c r="CV96" s="50"/>
      <c r="CW96" s="50"/>
      <c r="CX96" s="50"/>
      <c r="CY96" s="264"/>
      <c r="CZ96" s="57"/>
      <c r="DA96" s="17"/>
      <c r="DB96" s="17"/>
      <c r="DC96" s="56"/>
      <c r="DD96" s="50"/>
      <c r="DE96" s="50"/>
      <c r="DF96" s="50"/>
      <c r="DG96" s="50"/>
      <c r="DH96" s="50"/>
      <c r="DI96" s="50"/>
      <c r="DJ96" s="264"/>
      <c r="DK96" s="57"/>
      <c r="DL96" s="17"/>
      <c r="DM96" s="17"/>
      <c r="DN96" s="56"/>
      <c r="DO96" s="50"/>
      <c r="DP96" s="50"/>
      <c r="DQ96" s="50"/>
      <c r="DR96" s="50"/>
      <c r="DS96" s="50"/>
      <c r="DT96" s="50"/>
      <c r="DU96" s="264"/>
      <c r="DV96" s="57"/>
      <c r="DW96" s="17"/>
      <c r="DX96" s="17"/>
      <c r="DY96" s="56"/>
      <c r="DZ96" s="50"/>
      <c r="EA96" s="50"/>
      <c r="EB96" s="50"/>
      <c r="EC96" s="50"/>
      <c r="ED96" s="50"/>
      <c r="EE96" s="50"/>
      <c r="EF96" s="264"/>
      <c r="EG96" s="57"/>
      <c r="EH96" s="17"/>
      <c r="EI96" s="17"/>
      <c r="EJ96" s="56"/>
      <c r="EK96" s="50"/>
      <c r="EL96" s="50"/>
      <c r="EM96" s="50"/>
      <c r="EN96" s="50"/>
      <c r="EO96" s="50"/>
      <c r="EP96" s="50"/>
      <c r="EQ96" s="264"/>
      <c r="ER96" s="57"/>
      <c r="ES96" s="17"/>
      <c r="ET96" s="17"/>
      <c r="EU96" s="56"/>
      <c r="EV96" s="50"/>
      <c r="EW96" s="50"/>
      <c r="EX96" s="50"/>
      <c r="EY96" s="50"/>
      <c r="EZ96" s="50"/>
      <c r="FA96" s="50"/>
      <c r="FB96" s="264"/>
      <c r="FC96" s="57"/>
      <c r="FD96" s="17"/>
      <c r="FE96" s="17"/>
      <c r="FF96" s="56"/>
      <c r="FG96" s="50"/>
      <c r="FH96" s="50"/>
      <c r="FI96" s="50"/>
      <c r="FJ96" s="50"/>
      <c r="FK96" s="50"/>
      <c r="FL96" s="50"/>
      <c r="FM96" s="264"/>
      <c r="FN96" s="57"/>
      <c r="FO96" s="17"/>
      <c r="FP96" s="17"/>
      <c r="FQ96" s="56"/>
      <c r="FR96" s="50"/>
      <c r="FS96" s="50"/>
      <c r="FT96" s="50"/>
      <c r="FU96" s="50"/>
      <c r="FV96" s="50"/>
      <c r="FW96" s="50"/>
      <c r="FX96" s="264"/>
      <c r="FY96" s="57"/>
      <c r="FZ96" s="17"/>
      <c r="GA96" s="17"/>
      <c r="GB96" s="56"/>
      <c r="GC96" s="50"/>
      <c r="GD96" s="50"/>
      <c r="GE96" s="50"/>
      <c r="GF96" s="50"/>
      <c r="GG96" s="50"/>
      <c r="GH96" s="50"/>
      <c r="GI96" s="264"/>
      <c r="GJ96" s="57"/>
      <c r="GK96" s="17"/>
      <c r="GL96" s="17"/>
      <c r="GM96" s="56"/>
      <c r="GN96" s="50"/>
      <c r="GO96" s="50"/>
      <c r="GP96" s="50"/>
      <c r="GQ96" s="50"/>
      <c r="GR96" s="50"/>
      <c r="GS96" s="50"/>
      <c r="GT96" s="264"/>
      <c r="GU96" s="57"/>
      <c r="GV96" s="17"/>
      <c r="GW96" s="17"/>
      <c r="GX96" s="56"/>
      <c r="GY96" s="50"/>
      <c r="GZ96" s="50"/>
      <c r="HA96" s="50"/>
      <c r="HB96" s="50"/>
      <c r="HC96" s="50"/>
      <c r="HD96" s="50"/>
      <c r="HE96" s="264"/>
      <c r="HF96" s="57"/>
      <c r="HG96" s="17"/>
      <c r="HH96" s="17"/>
      <c r="HI96" s="56"/>
      <c r="HJ96" s="50"/>
      <c r="HK96" s="50"/>
      <c r="HL96" s="50"/>
      <c r="HM96" s="50"/>
      <c r="HN96" s="50"/>
      <c r="HO96" s="50"/>
      <c r="HP96" s="264"/>
      <c r="HQ96" s="57"/>
      <c r="HR96" s="17"/>
      <c r="HS96" s="17"/>
      <c r="HT96" s="56"/>
      <c r="HU96" s="50"/>
      <c r="HV96" s="50"/>
      <c r="HW96" s="50"/>
      <c r="HX96" s="50"/>
      <c r="HY96" s="50"/>
      <c r="HZ96" s="50"/>
      <c r="IA96" s="264"/>
      <c r="IB96" s="57"/>
      <c r="IC96" s="17"/>
      <c r="ID96" s="17"/>
    </row>
    <row r="97" spans="1:238" x14ac:dyDescent="0.25">
      <c r="A97" s="54"/>
      <c r="B97" s="215"/>
      <c r="C97" s="60"/>
      <c r="D97" s="60"/>
      <c r="E97" s="60"/>
      <c r="F97" s="292"/>
      <c r="G97" s="60"/>
      <c r="H97" s="56"/>
      <c r="I97" s="50"/>
      <c r="J97" s="50"/>
      <c r="K97" s="50"/>
      <c r="L97" s="50"/>
      <c r="M97" s="50"/>
      <c r="N97" s="50"/>
      <c r="O97" s="264"/>
      <c r="P97" s="57"/>
      <c r="Q97" s="17"/>
      <c r="R97" s="17"/>
      <c r="S97" s="56"/>
      <c r="T97" s="50"/>
      <c r="U97" s="50"/>
      <c r="V97" s="50"/>
      <c r="W97" s="50"/>
      <c r="X97" s="50"/>
      <c r="Y97" s="50"/>
      <c r="Z97" s="264"/>
      <c r="AA97" s="57"/>
      <c r="AB97" s="17"/>
      <c r="AC97" s="17"/>
      <c r="AD97" s="56"/>
      <c r="AE97" s="50"/>
      <c r="AF97" s="50"/>
      <c r="AG97" s="50"/>
      <c r="AH97" s="50"/>
      <c r="AI97" s="50"/>
      <c r="AJ97" s="50"/>
      <c r="AK97" s="264"/>
      <c r="AL97" s="57"/>
      <c r="AM97" s="17"/>
      <c r="AN97" s="17"/>
      <c r="AO97" s="56"/>
      <c r="AP97" s="50"/>
      <c r="AQ97" s="50"/>
      <c r="AR97" s="50"/>
      <c r="AS97" s="50"/>
      <c r="AT97" s="50"/>
      <c r="AU97" s="50"/>
      <c r="AV97" s="264"/>
      <c r="AW97" s="57"/>
      <c r="AX97" s="17"/>
      <c r="AY97" s="17"/>
      <c r="AZ97" s="56"/>
      <c r="BA97" s="50"/>
      <c r="BB97" s="50"/>
      <c r="BC97" s="50"/>
      <c r="BD97" s="50"/>
      <c r="BE97" s="50"/>
      <c r="BF97" s="50"/>
      <c r="BG97" s="264"/>
      <c r="BH97" s="57"/>
      <c r="BI97" s="17"/>
      <c r="BJ97" s="17"/>
      <c r="BK97" s="56"/>
      <c r="BL97" s="50"/>
      <c r="BM97" s="50"/>
      <c r="BN97" s="50"/>
      <c r="BO97" s="50"/>
      <c r="BP97" s="50"/>
      <c r="BQ97" s="50"/>
      <c r="BR97" s="264"/>
      <c r="BS97" s="57"/>
      <c r="BT97" s="17"/>
      <c r="BU97" s="17"/>
      <c r="BV97" s="56"/>
      <c r="BW97" s="50"/>
      <c r="BX97" s="50"/>
      <c r="BY97" s="50"/>
      <c r="BZ97" s="50"/>
      <c r="CA97" s="50"/>
      <c r="CB97" s="50"/>
      <c r="CC97" s="264"/>
      <c r="CD97" s="57"/>
      <c r="CE97" s="17"/>
      <c r="CF97" s="17"/>
      <c r="CG97" s="56"/>
      <c r="CH97" s="50"/>
      <c r="CI97" s="50"/>
      <c r="CJ97" s="50"/>
      <c r="CK97" s="50"/>
      <c r="CL97" s="50"/>
      <c r="CM97" s="50"/>
      <c r="CN97" s="264"/>
      <c r="CO97" s="57"/>
      <c r="CP97" s="17"/>
      <c r="CQ97" s="17"/>
      <c r="CR97" s="56"/>
      <c r="CS97" s="50"/>
      <c r="CT97" s="50"/>
      <c r="CU97" s="50"/>
      <c r="CV97" s="50"/>
      <c r="CW97" s="50"/>
      <c r="CX97" s="50"/>
      <c r="CY97" s="264"/>
      <c r="CZ97" s="57"/>
      <c r="DA97" s="17"/>
      <c r="DB97" s="17"/>
      <c r="DC97" s="56"/>
      <c r="DD97" s="50"/>
      <c r="DE97" s="50"/>
      <c r="DF97" s="50"/>
      <c r="DG97" s="50"/>
      <c r="DH97" s="50"/>
      <c r="DI97" s="50"/>
      <c r="DJ97" s="264"/>
      <c r="DK97" s="57"/>
      <c r="DL97" s="17"/>
      <c r="DM97" s="17"/>
      <c r="DN97" s="56"/>
      <c r="DO97" s="50"/>
      <c r="DP97" s="50"/>
      <c r="DQ97" s="50"/>
      <c r="DR97" s="50"/>
      <c r="DS97" s="50"/>
      <c r="DT97" s="50"/>
      <c r="DU97" s="264"/>
      <c r="DV97" s="57"/>
      <c r="DW97" s="17"/>
      <c r="DX97" s="17"/>
      <c r="DY97" s="56"/>
      <c r="DZ97" s="50"/>
      <c r="EA97" s="50"/>
      <c r="EB97" s="50"/>
      <c r="EC97" s="50"/>
      <c r="ED97" s="50"/>
      <c r="EE97" s="50"/>
      <c r="EF97" s="264"/>
      <c r="EG97" s="57"/>
      <c r="EH97" s="17"/>
      <c r="EI97" s="17"/>
      <c r="EJ97" s="56"/>
      <c r="EK97" s="50"/>
      <c r="EL97" s="50"/>
      <c r="EM97" s="50"/>
      <c r="EN97" s="50"/>
      <c r="EO97" s="50"/>
      <c r="EP97" s="50"/>
      <c r="EQ97" s="264"/>
      <c r="ER97" s="57"/>
      <c r="ES97" s="17"/>
      <c r="ET97" s="17"/>
      <c r="EU97" s="56"/>
      <c r="EV97" s="50"/>
      <c r="EW97" s="50"/>
      <c r="EX97" s="50"/>
      <c r="EY97" s="50"/>
      <c r="EZ97" s="50"/>
      <c r="FA97" s="50"/>
      <c r="FB97" s="264"/>
      <c r="FC97" s="57"/>
      <c r="FD97" s="17"/>
      <c r="FE97" s="17"/>
      <c r="FF97" s="56"/>
      <c r="FG97" s="50"/>
      <c r="FH97" s="50"/>
      <c r="FI97" s="50"/>
      <c r="FJ97" s="50"/>
      <c r="FK97" s="50"/>
      <c r="FL97" s="50"/>
      <c r="FM97" s="264"/>
      <c r="FN97" s="57"/>
      <c r="FO97" s="17"/>
      <c r="FP97" s="17"/>
      <c r="FQ97" s="56"/>
      <c r="FR97" s="50"/>
      <c r="FS97" s="50"/>
      <c r="FT97" s="50"/>
      <c r="FU97" s="50"/>
      <c r="FV97" s="50"/>
      <c r="FW97" s="50"/>
      <c r="FX97" s="264"/>
      <c r="FY97" s="57"/>
      <c r="FZ97" s="17"/>
      <c r="GA97" s="17"/>
      <c r="GB97" s="56"/>
      <c r="GC97" s="50"/>
      <c r="GD97" s="50"/>
      <c r="GE97" s="50"/>
      <c r="GF97" s="50"/>
      <c r="GG97" s="50"/>
      <c r="GH97" s="50"/>
      <c r="GI97" s="264"/>
      <c r="GJ97" s="57"/>
      <c r="GK97" s="17"/>
      <c r="GL97" s="17"/>
      <c r="GM97" s="56"/>
      <c r="GN97" s="50"/>
      <c r="GO97" s="50"/>
      <c r="GP97" s="50"/>
      <c r="GQ97" s="50"/>
      <c r="GR97" s="50"/>
      <c r="GS97" s="50"/>
      <c r="GT97" s="264"/>
      <c r="GU97" s="57"/>
      <c r="GV97" s="17"/>
      <c r="GW97" s="17"/>
      <c r="GX97" s="56"/>
      <c r="GY97" s="50"/>
      <c r="GZ97" s="50"/>
      <c r="HA97" s="50"/>
      <c r="HB97" s="50"/>
      <c r="HC97" s="50"/>
      <c r="HD97" s="50"/>
      <c r="HE97" s="264"/>
      <c r="HF97" s="57"/>
      <c r="HG97" s="17"/>
      <c r="HH97" s="17"/>
      <c r="HI97" s="56"/>
      <c r="HJ97" s="50"/>
      <c r="HK97" s="50"/>
      <c r="HL97" s="50"/>
      <c r="HM97" s="50"/>
      <c r="HN97" s="50"/>
      <c r="HO97" s="50"/>
      <c r="HP97" s="264"/>
      <c r="HQ97" s="57"/>
      <c r="HR97" s="17"/>
      <c r="HS97" s="17"/>
      <c r="HT97" s="56"/>
      <c r="HU97" s="50"/>
      <c r="HV97" s="50"/>
      <c r="HW97" s="50"/>
      <c r="HX97" s="50"/>
      <c r="HY97" s="50"/>
      <c r="HZ97" s="50"/>
      <c r="IA97" s="264"/>
      <c r="IB97" s="57"/>
      <c r="IC97" s="17"/>
      <c r="ID97" s="17"/>
    </row>
    <row r="98" spans="1:238" x14ac:dyDescent="0.25">
      <c r="A98" s="54"/>
      <c r="B98" s="215"/>
      <c r="C98" s="60"/>
      <c r="D98" s="60"/>
      <c r="E98" s="60"/>
      <c r="F98" s="292"/>
      <c r="G98" s="60"/>
      <c r="H98" s="56"/>
      <c r="I98" s="50"/>
      <c r="J98" s="50"/>
      <c r="K98" s="50"/>
      <c r="L98" s="50"/>
      <c r="M98" s="50"/>
      <c r="N98" s="50"/>
      <c r="O98" s="264"/>
      <c r="P98" s="57"/>
      <c r="Q98" s="17"/>
      <c r="R98" s="17"/>
      <c r="S98" s="56"/>
      <c r="T98" s="50"/>
      <c r="U98" s="50"/>
      <c r="V98" s="50"/>
      <c r="W98" s="50"/>
      <c r="X98" s="50"/>
      <c r="Y98" s="50"/>
      <c r="Z98" s="264"/>
      <c r="AA98" s="57"/>
      <c r="AB98" s="17"/>
      <c r="AC98" s="17"/>
      <c r="AD98" s="56"/>
      <c r="AE98" s="50"/>
      <c r="AF98" s="50"/>
      <c r="AG98" s="50"/>
      <c r="AH98" s="50"/>
      <c r="AI98" s="50"/>
      <c r="AJ98" s="50"/>
      <c r="AK98" s="264"/>
      <c r="AL98" s="57"/>
      <c r="AM98" s="17"/>
      <c r="AN98" s="17"/>
      <c r="AO98" s="56"/>
      <c r="AP98" s="50"/>
      <c r="AQ98" s="50"/>
      <c r="AR98" s="50"/>
      <c r="AS98" s="50"/>
      <c r="AT98" s="50"/>
      <c r="AU98" s="50"/>
      <c r="AV98" s="264"/>
      <c r="AW98" s="57"/>
      <c r="AX98" s="17"/>
      <c r="AY98" s="17"/>
      <c r="AZ98" s="56"/>
      <c r="BA98" s="50"/>
      <c r="BB98" s="50"/>
      <c r="BC98" s="50"/>
      <c r="BD98" s="50"/>
      <c r="BE98" s="50"/>
      <c r="BF98" s="50"/>
      <c r="BG98" s="264"/>
      <c r="BH98" s="57"/>
      <c r="BI98" s="17"/>
      <c r="BJ98" s="17"/>
      <c r="BK98" s="56"/>
      <c r="BL98" s="50"/>
      <c r="BM98" s="50"/>
      <c r="BN98" s="50"/>
      <c r="BO98" s="50"/>
      <c r="BP98" s="50"/>
      <c r="BQ98" s="50"/>
      <c r="BR98" s="264"/>
      <c r="BS98" s="57"/>
      <c r="BT98" s="17"/>
      <c r="BU98" s="17"/>
      <c r="BV98" s="56"/>
      <c r="BW98" s="50"/>
      <c r="BX98" s="50"/>
      <c r="BY98" s="50"/>
      <c r="BZ98" s="50"/>
      <c r="CA98" s="50"/>
      <c r="CB98" s="50"/>
      <c r="CC98" s="264"/>
      <c r="CD98" s="57"/>
      <c r="CE98" s="17"/>
      <c r="CF98" s="17"/>
      <c r="CG98" s="56"/>
      <c r="CH98" s="50"/>
      <c r="CI98" s="50"/>
      <c r="CJ98" s="50"/>
      <c r="CK98" s="50"/>
      <c r="CL98" s="50"/>
      <c r="CM98" s="50"/>
      <c r="CN98" s="264"/>
      <c r="CO98" s="57"/>
      <c r="CP98" s="17"/>
      <c r="CQ98" s="17"/>
      <c r="CR98" s="56"/>
      <c r="CS98" s="50"/>
      <c r="CT98" s="50"/>
      <c r="CU98" s="50"/>
      <c r="CV98" s="50"/>
      <c r="CW98" s="50"/>
      <c r="CX98" s="50"/>
      <c r="CY98" s="264"/>
      <c r="CZ98" s="57"/>
      <c r="DA98" s="17"/>
      <c r="DB98" s="17"/>
      <c r="DC98" s="56"/>
      <c r="DD98" s="50"/>
      <c r="DE98" s="50"/>
      <c r="DF98" s="50"/>
      <c r="DG98" s="50"/>
      <c r="DH98" s="50"/>
      <c r="DI98" s="50"/>
      <c r="DJ98" s="264"/>
      <c r="DK98" s="57"/>
      <c r="DL98" s="17"/>
      <c r="DM98" s="17"/>
      <c r="DN98" s="56"/>
      <c r="DO98" s="50"/>
      <c r="DP98" s="50"/>
      <c r="DQ98" s="50"/>
      <c r="DR98" s="50"/>
      <c r="DS98" s="50"/>
      <c r="DT98" s="50"/>
      <c r="DU98" s="264"/>
      <c r="DV98" s="57"/>
      <c r="DW98" s="17"/>
      <c r="DX98" s="17"/>
      <c r="DY98" s="56"/>
      <c r="DZ98" s="50"/>
      <c r="EA98" s="50"/>
      <c r="EB98" s="50"/>
      <c r="EC98" s="50"/>
      <c r="ED98" s="50"/>
      <c r="EE98" s="50"/>
      <c r="EF98" s="264"/>
      <c r="EG98" s="57"/>
      <c r="EH98" s="17"/>
      <c r="EI98" s="17"/>
      <c r="EJ98" s="56"/>
      <c r="EK98" s="50"/>
      <c r="EL98" s="50"/>
      <c r="EM98" s="50"/>
      <c r="EN98" s="50"/>
      <c r="EO98" s="50"/>
      <c r="EP98" s="50"/>
      <c r="EQ98" s="264"/>
      <c r="ER98" s="57"/>
      <c r="ES98" s="17"/>
      <c r="ET98" s="17"/>
      <c r="EU98" s="56"/>
      <c r="EV98" s="50"/>
      <c r="EW98" s="50"/>
      <c r="EX98" s="50"/>
      <c r="EY98" s="50"/>
      <c r="EZ98" s="50"/>
      <c r="FA98" s="50"/>
      <c r="FB98" s="264"/>
      <c r="FC98" s="57"/>
      <c r="FD98" s="17"/>
      <c r="FE98" s="17"/>
      <c r="FF98" s="56"/>
      <c r="FG98" s="50"/>
      <c r="FH98" s="50"/>
      <c r="FI98" s="50"/>
      <c r="FJ98" s="50"/>
      <c r="FK98" s="50"/>
      <c r="FL98" s="50"/>
      <c r="FM98" s="264"/>
      <c r="FN98" s="57"/>
      <c r="FO98" s="17"/>
      <c r="FP98" s="17"/>
      <c r="FQ98" s="56"/>
      <c r="FR98" s="50"/>
      <c r="FS98" s="50"/>
      <c r="FT98" s="50"/>
      <c r="FU98" s="50"/>
      <c r="FV98" s="50"/>
      <c r="FW98" s="50"/>
      <c r="FX98" s="264"/>
      <c r="FY98" s="57"/>
      <c r="FZ98" s="17"/>
      <c r="GA98" s="17"/>
      <c r="GB98" s="56"/>
      <c r="GC98" s="50"/>
      <c r="GD98" s="50"/>
      <c r="GE98" s="50"/>
      <c r="GF98" s="50"/>
      <c r="GG98" s="50"/>
      <c r="GH98" s="50"/>
      <c r="GI98" s="264"/>
      <c r="GJ98" s="57"/>
      <c r="GK98" s="17"/>
      <c r="GL98" s="17"/>
      <c r="GM98" s="56"/>
      <c r="GN98" s="50"/>
      <c r="GO98" s="50"/>
      <c r="GP98" s="50"/>
      <c r="GQ98" s="50"/>
      <c r="GR98" s="50"/>
      <c r="GS98" s="50"/>
      <c r="GT98" s="264"/>
      <c r="GU98" s="57"/>
      <c r="GV98" s="17"/>
      <c r="GW98" s="17"/>
      <c r="GX98" s="56"/>
      <c r="GY98" s="50"/>
      <c r="GZ98" s="50"/>
      <c r="HA98" s="50"/>
      <c r="HB98" s="50"/>
      <c r="HC98" s="50"/>
      <c r="HD98" s="50"/>
      <c r="HE98" s="264"/>
      <c r="HF98" s="57"/>
      <c r="HG98" s="17"/>
      <c r="HH98" s="17"/>
      <c r="HI98" s="56"/>
      <c r="HJ98" s="50"/>
      <c r="HK98" s="50"/>
      <c r="HL98" s="50"/>
      <c r="HM98" s="50"/>
      <c r="HN98" s="50"/>
      <c r="HO98" s="50"/>
      <c r="HP98" s="264"/>
      <c r="HQ98" s="57"/>
      <c r="HR98" s="17"/>
      <c r="HS98" s="17"/>
      <c r="HT98" s="56"/>
      <c r="HU98" s="50"/>
      <c r="HV98" s="50"/>
      <c r="HW98" s="50"/>
      <c r="HX98" s="50"/>
      <c r="HY98" s="50"/>
      <c r="HZ98" s="50"/>
      <c r="IA98" s="264"/>
      <c r="IB98" s="57"/>
      <c r="IC98" s="17"/>
      <c r="ID98" s="17"/>
    </row>
    <row r="99" spans="1:238" x14ac:dyDescent="0.25">
      <c r="A99" s="54"/>
      <c r="B99" s="215"/>
      <c r="C99" s="60"/>
      <c r="D99" s="60"/>
      <c r="E99" s="60"/>
      <c r="F99" s="292"/>
      <c r="G99" s="60"/>
      <c r="H99" s="56"/>
      <c r="I99" s="50"/>
      <c r="J99" s="50"/>
      <c r="K99" s="50"/>
      <c r="L99" s="50"/>
      <c r="M99" s="50"/>
      <c r="N99" s="50"/>
      <c r="O99" s="264"/>
      <c r="P99" s="57"/>
      <c r="Q99" s="17"/>
      <c r="R99" s="17"/>
      <c r="S99" s="56"/>
      <c r="T99" s="50"/>
      <c r="U99" s="50"/>
      <c r="V99" s="50"/>
      <c r="W99" s="50"/>
      <c r="X99" s="50"/>
      <c r="Y99" s="50"/>
      <c r="Z99" s="264"/>
      <c r="AA99" s="57"/>
      <c r="AB99" s="17"/>
      <c r="AC99" s="17"/>
      <c r="AD99" s="56"/>
      <c r="AE99" s="50"/>
      <c r="AF99" s="50"/>
      <c r="AG99" s="50"/>
      <c r="AH99" s="50"/>
      <c r="AI99" s="50"/>
      <c r="AJ99" s="50"/>
      <c r="AK99" s="264"/>
      <c r="AL99" s="57"/>
      <c r="AM99" s="17"/>
      <c r="AN99" s="17"/>
      <c r="AO99" s="56"/>
      <c r="AP99" s="50"/>
      <c r="AQ99" s="50"/>
      <c r="AR99" s="50"/>
      <c r="AS99" s="50"/>
      <c r="AT99" s="50"/>
      <c r="AU99" s="50"/>
      <c r="AV99" s="264"/>
      <c r="AW99" s="57"/>
      <c r="AX99" s="17"/>
      <c r="AY99" s="17"/>
      <c r="AZ99" s="56"/>
      <c r="BA99" s="50"/>
      <c r="BB99" s="50"/>
      <c r="BC99" s="50"/>
      <c r="BD99" s="50"/>
      <c r="BE99" s="50"/>
      <c r="BF99" s="50"/>
      <c r="BG99" s="264"/>
      <c r="BH99" s="57"/>
      <c r="BI99" s="17"/>
      <c r="BJ99" s="17"/>
      <c r="BK99" s="56"/>
      <c r="BL99" s="50"/>
      <c r="BM99" s="50"/>
      <c r="BN99" s="50"/>
      <c r="BO99" s="50"/>
      <c r="BP99" s="50"/>
      <c r="BQ99" s="50"/>
      <c r="BR99" s="264"/>
      <c r="BS99" s="57"/>
      <c r="BT99" s="17"/>
      <c r="BU99" s="17"/>
      <c r="BV99" s="56"/>
      <c r="BW99" s="50"/>
      <c r="BX99" s="50"/>
      <c r="BY99" s="50"/>
      <c r="BZ99" s="50"/>
      <c r="CA99" s="50"/>
      <c r="CB99" s="50"/>
      <c r="CC99" s="264"/>
      <c r="CD99" s="57"/>
      <c r="CE99" s="17"/>
      <c r="CF99" s="17"/>
      <c r="CG99" s="56"/>
      <c r="CH99" s="50"/>
      <c r="CI99" s="50"/>
      <c r="CJ99" s="50"/>
      <c r="CK99" s="50"/>
      <c r="CL99" s="50"/>
      <c r="CM99" s="50"/>
      <c r="CN99" s="264"/>
      <c r="CO99" s="57"/>
      <c r="CP99" s="17"/>
      <c r="CQ99" s="17"/>
      <c r="CR99" s="56"/>
      <c r="CS99" s="50"/>
      <c r="CT99" s="50"/>
      <c r="CU99" s="50"/>
      <c r="CV99" s="50"/>
      <c r="CW99" s="50"/>
      <c r="CX99" s="50"/>
      <c r="CY99" s="264"/>
      <c r="CZ99" s="57"/>
      <c r="DA99" s="17"/>
      <c r="DB99" s="17"/>
      <c r="DC99" s="56"/>
      <c r="DD99" s="50"/>
      <c r="DE99" s="50"/>
      <c r="DF99" s="50"/>
      <c r="DG99" s="50"/>
      <c r="DH99" s="50"/>
      <c r="DI99" s="50"/>
      <c r="DJ99" s="264"/>
      <c r="DK99" s="57"/>
      <c r="DL99" s="17"/>
      <c r="DM99" s="17"/>
      <c r="DN99" s="56"/>
      <c r="DO99" s="50"/>
      <c r="DP99" s="50"/>
      <c r="DQ99" s="50"/>
      <c r="DR99" s="50"/>
      <c r="DS99" s="50"/>
      <c r="DT99" s="50"/>
      <c r="DU99" s="264"/>
      <c r="DV99" s="57"/>
      <c r="DW99" s="17"/>
      <c r="DX99" s="17"/>
      <c r="DY99" s="56"/>
      <c r="DZ99" s="50"/>
      <c r="EA99" s="50"/>
      <c r="EB99" s="50"/>
      <c r="EC99" s="50"/>
      <c r="ED99" s="50"/>
      <c r="EE99" s="50"/>
      <c r="EF99" s="264"/>
      <c r="EG99" s="57"/>
      <c r="EH99" s="17"/>
      <c r="EI99" s="17"/>
      <c r="EJ99" s="56"/>
      <c r="EK99" s="50"/>
      <c r="EL99" s="50"/>
      <c r="EM99" s="50"/>
      <c r="EN99" s="50"/>
      <c r="EO99" s="50"/>
      <c r="EP99" s="50"/>
      <c r="EQ99" s="264"/>
      <c r="ER99" s="57"/>
      <c r="ES99" s="17"/>
      <c r="ET99" s="17"/>
      <c r="EU99" s="56"/>
      <c r="EV99" s="50"/>
      <c r="EW99" s="50"/>
      <c r="EX99" s="50"/>
      <c r="EY99" s="50"/>
      <c r="EZ99" s="50"/>
      <c r="FA99" s="50"/>
      <c r="FB99" s="264"/>
      <c r="FC99" s="57"/>
      <c r="FD99" s="17"/>
      <c r="FE99" s="17"/>
      <c r="FF99" s="56"/>
      <c r="FG99" s="50"/>
      <c r="FH99" s="50"/>
      <c r="FI99" s="50"/>
      <c r="FJ99" s="50"/>
      <c r="FK99" s="50"/>
      <c r="FL99" s="50"/>
      <c r="FM99" s="264"/>
      <c r="FN99" s="57"/>
      <c r="FO99" s="17"/>
      <c r="FP99" s="17"/>
      <c r="FQ99" s="56"/>
      <c r="FR99" s="50"/>
      <c r="FS99" s="50"/>
      <c r="FT99" s="50"/>
      <c r="FU99" s="50"/>
      <c r="FV99" s="50"/>
      <c r="FW99" s="50"/>
      <c r="FX99" s="264"/>
      <c r="FY99" s="57"/>
      <c r="FZ99" s="17"/>
      <c r="GA99" s="17"/>
      <c r="GB99" s="56"/>
      <c r="GC99" s="50"/>
      <c r="GD99" s="50"/>
      <c r="GE99" s="50"/>
      <c r="GF99" s="50"/>
      <c r="GG99" s="50"/>
      <c r="GH99" s="50"/>
      <c r="GI99" s="264"/>
      <c r="GJ99" s="57"/>
      <c r="GK99" s="17"/>
      <c r="GL99" s="17"/>
      <c r="GM99" s="56"/>
      <c r="GN99" s="50"/>
      <c r="GO99" s="50"/>
      <c r="GP99" s="50"/>
      <c r="GQ99" s="50"/>
      <c r="GR99" s="50"/>
      <c r="GS99" s="50"/>
      <c r="GT99" s="264"/>
      <c r="GU99" s="57"/>
      <c r="GV99" s="17"/>
      <c r="GW99" s="17"/>
      <c r="GX99" s="56"/>
      <c r="GY99" s="50"/>
      <c r="GZ99" s="50"/>
      <c r="HA99" s="50"/>
      <c r="HB99" s="50"/>
      <c r="HC99" s="50"/>
      <c r="HD99" s="50"/>
      <c r="HE99" s="264"/>
      <c r="HF99" s="57"/>
      <c r="HG99" s="17"/>
      <c r="HH99" s="17"/>
      <c r="HI99" s="56"/>
      <c r="HJ99" s="50"/>
      <c r="HK99" s="50"/>
      <c r="HL99" s="50"/>
      <c r="HM99" s="50"/>
      <c r="HN99" s="50"/>
      <c r="HO99" s="50"/>
      <c r="HP99" s="264"/>
      <c r="HQ99" s="57"/>
      <c r="HR99" s="17"/>
      <c r="HS99" s="17"/>
      <c r="HT99" s="56"/>
      <c r="HU99" s="50"/>
      <c r="HV99" s="50"/>
      <c r="HW99" s="50"/>
      <c r="HX99" s="50"/>
      <c r="HY99" s="50"/>
      <c r="HZ99" s="50"/>
      <c r="IA99" s="264"/>
      <c r="IB99" s="57"/>
      <c r="IC99" s="17"/>
      <c r="ID99" s="17"/>
    </row>
    <row r="100" spans="1:238" x14ac:dyDescent="0.25">
      <c r="A100" s="54"/>
      <c r="B100" s="215"/>
      <c r="C100" s="60"/>
      <c r="D100" s="60"/>
      <c r="E100" s="60"/>
      <c r="F100" s="292"/>
      <c r="G100" s="60"/>
      <c r="H100" s="56"/>
      <c r="I100" s="50"/>
      <c r="J100" s="50"/>
      <c r="K100" s="50"/>
      <c r="L100" s="50"/>
      <c r="M100" s="50"/>
      <c r="N100" s="50"/>
      <c r="O100" s="264"/>
      <c r="P100" s="57"/>
      <c r="Q100" s="17"/>
      <c r="R100" s="17"/>
      <c r="S100" s="56"/>
      <c r="T100" s="50"/>
      <c r="U100" s="50"/>
      <c r="V100" s="50"/>
      <c r="W100" s="50"/>
      <c r="X100" s="50"/>
      <c r="Y100" s="50"/>
      <c r="Z100" s="264"/>
      <c r="AA100" s="57"/>
      <c r="AB100" s="17"/>
      <c r="AC100" s="17"/>
      <c r="AD100" s="56"/>
      <c r="AE100" s="50"/>
      <c r="AF100" s="50"/>
      <c r="AG100" s="50"/>
      <c r="AH100" s="50"/>
      <c r="AI100" s="50"/>
      <c r="AJ100" s="50"/>
      <c r="AK100" s="264"/>
      <c r="AL100" s="57"/>
      <c r="AM100" s="17"/>
      <c r="AN100" s="17"/>
      <c r="AO100" s="56"/>
      <c r="AP100" s="50"/>
      <c r="AQ100" s="50"/>
      <c r="AR100" s="50"/>
      <c r="AS100" s="50"/>
      <c r="AT100" s="50"/>
      <c r="AU100" s="50"/>
      <c r="AV100" s="264"/>
      <c r="AW100" s="57"/>
      <c r="AX100" s="17"/>
      <c r="AY100" s="17"/>
      <c r="AZ100" s="56"/>
      <c r="BA100" s="50"/>
      <c r="BB100" s="50"/>
      <c r="BC100" s="50"/>
      <c r="BD100" s="50"/>
      <c r="BE100" s="50"/>
      <c r="BF100" s="50"/>
      <c r="BG100" s="264"/>
      <c r="BH100" s="57"/>
      <c r="BI100" s="17"/>
      <c r="BJ100" s="17"/>
      <c r="BK100" s="56"/>
      <c r="BL100" s="50"/>
      <c r="BM100" s="50"/>
      <c r="BN100" s="50"/>
      <c r="BO100" s="50"/>
      <c r="BP100" s="50"/>
      <c r="BQ100" s="50"/>
      <c r="BR100" s="264"/>
      <c r="BS100" s="57"/>
      <c r="BT100" s="17"/>
      <c r="BU100" s="17"/>
      <c r="BV100" s="56"/>
      <c r="BW100" s="50"/>
      <c r="BX100" s="50"/>
      <c r="BY100" s="50"/>
      <c r="BZ100" s="50"/>
      <c r="CA100" s="50"/>
      <c r="CB100" s="50"/>
      <c r="CC100" s="264"/>
      <c r="CD100" s="57"/>
      <c r="CE100" s="17"/>
      <c r="CF100" s="17"/>
      <c r="CG100" s="56"/>
      <c r="CH100" s="50"/>
      <c r="CI100" s="50"/>
      <c r="CJ100" s="50"/>
      <c r="CK100" s="50"/>
      <c r="CL100" s="50"/>
      <c r="CM100" s="50"/>
      <c r="CN100" s="264"/>
      <c r="CO100" s="57"/>
      <c r="CP100" s="17"/>
      <c r="CQ100" s="17"/>
      <c r="CR100" s="56"/>
      <c r="CS100" s="50"/>
      <c r="CT100" s="50"/>
      <c r="CU100" s="50"/>
      <c r="CV100" s="50"/>
      <c r="CW100" s="50"/>
      <c r="CX100" s="50"/>
      <c r="CY100" s="264"/>
      <c r="CZ100" s="57"/>
      <c r="DA100" s="17"/>
      <c r="DB100" s="17"/>
      <c r="DC100" s="56"/>
      <c r="DD100" s="50"/>
      <c r="DE100" s="50"/>
      <c r="DF100" s="50"/>
      <c r="DG100" s="50"/>
      <c r="DH100" s="50"/>
      <c r="DI100" s="50"/>
      <c r="DJ100" s="264"/>
      <c r="DK100" s="57"/>
      <c r="DL100" s="17"/>
      <c r="DM100" s="17"/>
      <c r="DN100" s="56"/>
      <c r="DO100" s="50"/>
      <c r="DP100" s="50"/>
      <c r="DQ100" s="50"/>
      <c r="DR100" s="50"/>
      <c r="DS100" s="50"/>
      <c r="DT100" s="50"/>
      <c r="DU100" s="264"/>
      <c r="DV100" s="57"/>
      <c r="DW100" s="17"/>
      <c r="DX100" s="17"/>
      <c r="DY100" s="56"/>
      <c r="DZ100" s="50"/>
      <c r="EA100" s="50"/>
      <c r="EB100" s="50"/>
      <c r="EC100" s="50"/>
      <c r="ED100" s="50"/>
      <c r="EE100" s="50"/>
      <c r="EF100" s="264"/>
      <c r="EG100" s="57"/>
      <c r="EH100" s="17"/>
      <c r="EI100" s="17"/>
      <c r="EJ100" s="56"/>
      <c r="EK100" s="50"/>
      <c r="EL100" s="50"/>
      <c r="EM100" s="50"/>
      <c r="EN100" s="50"/>
      <c r="EO100" s="50"/>
      <c r="EP100" s="50"/>
      <c r="EQ100" s="264"/>
      <c r="ER100" s="57"/>
      <c r="ES100" s="17"/>
      <c r="ET100" s="17"/>
      <c r="EU100" s="56"/>
      <c r="EV100" s="50"/>
      <c r="EW100" s="50"/>
      <c r="EX100" s="50"/>
      <c r="EY100" s="50"/>
      <c r="EZ100" s="50"/>
      <c r="FA100" s="50"/>
      <c r="FB100" s="264"/>
      <c r="FC100" s="57"/>
      <c r="FD100" s="17"/>
      <c r="FE100" s="17"/>
      <c r="FF100" s="56"/>
      <c r="FG100" s="50"/>
      <c r="FH100" s="50"/>
      <c r="FI100" s="50"/>
      <c r="FJ100" s="50"/>
      <c r="FK100" s="50"/>
      <c r="FL100" s="50"/>
      <c r="FM100" s="264"/>
      <c r="FN100" s="57"/>
      <c r="FO100" s="17"/>
      <c r="FP100" s="17"/>
      <c r="FQ100" s="56"/>
      <c r="FR100" s="50"/>
      <c r="FS100" s="50"/>
      <c r="FT100" s="50"/>
      <c r="FU100" s="50"/>
      <c r="FV100" s="50"/>
      <c r="FW100" s="50"/>
      <c r="FX100" s="264"/>
      <c r="FY100" s="57"/>
      <c r="FZ100" s="17"/>
      <c r="GA100" s="17"/>
      <c r="GB100" s="56"/>
      <c r="GC100" s="50"/>
      <c r="GD100" s="50"/>
      <c r="GE100" s="50"/>
      <c r="GF100" s="50"/>
      <c r="GG100" s="50"/>
      <c r="GH100" s="50"/>
      <c r="GI100" s="264"/>
      <c r="GJ100" s="57"/>
      <c r="GK100" s="17"/>
      <c r="GL100" s="17"/>
      <c r="GM100" s="56"/>
      <c r="GN100" s="50"/>
      <c r="GO100" s="50"/>
      <c r="GP100" s="50"/>
      <c r="GQ100" s="50"/>
      <c r="GR100" s="50"/>
      <c r="GS100" s="50"/>
      <c r="GT100" s="264"/>
      <c r="GU100" s="57"/>
      <c r="GV100" s="17"/>
      <c r="GW100" s="17"/>
      <c r="GX100" s="56"/>
      <c r="GY100" s="50"/>
      <c r="GZ100" s="50"/>
      <c r="HA100" s="50"/>
      <c r="HB100" s="50"/>
      <c r="HC100" s="50"/>
      <c r="HD100" s="50"/>
      <c r="HE100" s="264"/>
      <c r="HF100" s="57"/>
      <c r="HG100" s="17"/>
      <c r="HH100" s="17"/>
      <c r="HI100" s="56"/>
      <c r="HJ100" s="50"/>
      <c r="HK100" s="50"/>
      <c r="HL100" s="50"/>
      <c r="HM100" s="50"/>
      <c r="HN100" s="50"/>
      <c r="HO100" s="50"/>
      <c r="HP100" s="264"/>
      <c r="HQ100" s="57"/>
      <c r="HR100" s="17"/>
      <c r="HS100" s="17"/>
      <c r="HT100" s="56"/>
      <c r="HU100" s="50"/>
      <c r="HV100" s="50"/>
      <c r="HW100" s="50"/>
      <c r="HX100" s="50"/>
      <c r="HY100" s="50"/>
      <c r="HZ100" s="50"/>
      <c r="IA100" s="264"/>
      <c r="IB100" s="57"/>
      <c r="IC100" s="17"/>
      <c r="ID100" s="17"/>
    </row>
    <row r="101" spans="1:238" x14ac:dyDescent="0.25">
      <c r="A101" s="54"/>
      <c r="B101" s="215"/>
      <c r="C101" s="60"/>
      <c r="D101" s="60"/>
      <c r="E101" s="60"/>
      <c r="F101" s="292"/>
      <c r="G101" s="60"/>
      <c r="H101" s="56"/>
      <c r="I101" s="50"/>
      <c r="J101" s="50"/>
      <c r="K101" s="50"/>
      <c r="L101" s="50"/>
      <c r="M101" s="50"/>
      <c r="N101" s="50"/>
      <c r="O101" s="264"/>
      <c r="P101" s="57"/>
      <c r="Q101" s="17"/>
      <c r="R101" s="17"/>
      <c r="S101" s="56"/>
      <c r="T101" s="50"/>
      <c r="U101" s="50"/>
      <c r="V101" s="50"/>
      <c r="W101" s="50"/>
      <c r="X101" s="50"/>
      <c r="Y101" s="50"/>
      <c r="Z101" s="264"/>
      <c r="AA101" s="57"/>
      <c r="AB101" s="17"/>
      <c r="AC101" s="17"/>
      <c r="AD101" s="56"/>
      <c r="AE101" s="50"/>
      <c r="AF101" s="50"/>
      <c r="AG101" s="50"/>
      <c r="AH101" s="50"/>
      <c r="AI101" s="50"/>
      <c r="AJ101" s="50"/>
      <c r="AK101" s="264"/>
      <c r="AL101" s="57"/>
      <c r="AM101" s="17"/>
      <c r="AN101" s="17"/>
      <c r="AO101" s="56"/>
      <c r="AP101" s="50"/>
      <c r="AQ101" s="50"/>
      <c r="AR101" s="50"/>
      <c r="AS101" s="50"/>
      <c r="AT101" s="50"/>
      <c r="AU101" s="50"/>
      <c r="AV101" s="264"/>
      <c r="AW101" s="57"/>
      <c r="AX101" s="17"/>
      <c r="AY101" s="17"/>
      <c r="AZ101" s="56"/>
      <c r="BA101" s="50"/>
      <c r="BB101" s="50"/>
      <c r="BC101" s="50"/>
      <c r="BD101" s="50"/>
      <c r="BE101" s="50"/>
      <c r="BF101" s="50"/>
      <c r="BG101" s="264"/>
      <c r="BH101" s="57"/>
      <c r="BI101" s="17"/>
      <c r="BJ101" s="17"/>
      <c r="BK101" s="56"/>
      <c r="BL101" s="50"/>
      <c r="BM101" s="50"/>
      <c r="BN101" s="50"/>
      <c r="BO101" s="50"/>
      <c r="BP101" s="50"/>
      <c r="BQ101" s="50"/>
      <c r="BR101" s="264"/>
      <c r="BS101" s="57"/>
      <c r="BT101" s="17"/>
      <c r="BU101" s="17"/>
      <c r="BV101" s="56"/>
      <c r="BW101" s="50"/>
      <c r="BX101" s="50"/>
      <c r="BY101" s="50"/>
      <c r="BZ101" s="50"/>
      <c r="CA101" s="50"/>
      <c r="CB101" s="50"/>
      <c r="CC101" s="264"/>
      <c r="CD101" s="57"/>
      <c r="CE101" s="17"/>
      <c r="CF101" s="17"/>
      <c r="CG101" s="56"/>
      <c r="CH101" s="50"/>
      <c r="CI101" s="50"/>
      <c r="CJ101" s="50"/>
      <c r="CK101" s="50"/>
      <c r="CL101" s="50"/>
      <c r="CM101" s="50"/>
      <c r="CN101" s="264"/>
      <c r="CO101" s="57"/>
      <c r="CP101" s="17"/>
      <c r="CQ101" s="17"/>
      <c r="CR101" s="56"/>
      <c r="CS101" s="50"/>
      <c r="CT101" s="50"/>
      <c r="CU101" s="50"/>
      <c r="CV101" s="50"/>
      <c r="CW101" s="50"/>
      <c r="CX101" s="50"/>
      <c r="CY101" s="264"/>
      <c r="CZ101" s="57"/>
      <c r="DA101" s="17"/>
      <c r="DB101" s="17"/>
      <c r="DC101" s="56"/>
      <c r="DD101" s="50"/>
      <c r="DE101" s="50"/>
      <c r="DF101" s="50"/>
      <c r="DG101" s="50"/>
      <c r="DH101" s="50"/>
      <c r="DI101" s="50"/>
      <c r="DJ101" s="264"/>
      <c r="DK101" s="57"/>
      <c r="DL101" s="17"/>
      <c r="DM101" s="17"/>
      <c r="DN101" s="56"/>
      <c r="DO101" s="50"/>
      <c r="DP101" s="50"/>
      <c r="DQ101" s="50"/>
      <c r="DR101" s="50"/>
      <c r="DS101" s="50"/>
      <c r="DT101" s="50"/>
      <c r="DU101" s="264"/>
      <c r="DV101" s="57"/>
      <c r="DW101" s="17"/>
      <c r="DX101" s="17"/>
      <c r="DY101" s="56"/>
      <c r="DZ101" s="50"/>
      <c r="EA101" s="50"/>
      <c r="EB101" s="50"/>
      <c r="EC101" s="50"/>
      <c r="ED101" s="50"/>
      <c r="EE101" s="50"/>
      <c r="EF101" s="264"/>
      <c r="EG101" s="57"/>
      <c r="EH101" s="17"/>
      <c r="EI101" s="17"/>
      <c r="EJ101" s="56"/>
      <c r="EK101" s="50"/>
      <c r="EL101" s="50"/>
      <c r="EM101" s="50"/>
      <c r="EN101" s="50"/>
      <c r="EO101" s="50"/>
      <c r="EP101" s="50"/>
      <c r="EQ101" s="264"/>
      <c r="ER101" s="57"/>
      <c r="ES101" s="17"/>
      <c r="ET101" s="17"/>
      <c r="EU101" s="56"/>
      <c r="EV101" s="50"/>
      <c r="EW101" s="50"/>
      <c r="EX101" s="50"/>
      <c r="EY101" s="50"/>
      <c r="EZ101" s="50"/>
      <c r="FA101" s="50"/>
      <c r="FB101" s="264"/>
      <c r="FC101" s="57"/>
      <c r="FD101" s="17"/>
      <c r="FE101" s="17"/>
      <c r="FF101" s="56"/>
      <c r="FG101" s="50"/>
      <c r="FH101" s="50"/>
      <c r="FI101" s="50"/>
      <c r="FJ101" s="50"/>
      <c r="FK101" s="50"/>
      <c r="FL101" s="50"/>
      <c r="FM101" s="264"/>
      <c r="FN101" s="57"/>
      <c r="FO101" s="17"/>
      <c r="FP101" s="17"/>
      <c r="FQ101" s="56"/>
      <c r="FR101" s="50"/>
      <c r="FS101" s="50"/>
      <c r="FT101" s="50"/>
      <c r="FU101" s="50"/>
      <c r="FV101" s="50"/>
      <c r="FW101" s="50"/>
      <c r="FX101" s="264"/>
      <c r="FY101" s="57"/>
      <c r="FZ101" s="17"/>
      <c r="GA101" s="17"/>
      <c r="GB101" s="56"/>
      <c r="GC101" s="50"/>
      <c r="GD101" s="50"/>
      <c r="GE101" s="50"/>
      <c r="GF101" s="50"/>
      <c r="GG101" s="50"/>
      <c r="GH101" s="50"/>
      <c r="GI101" s="264"/>
      <c r="GJ101" s="57"/>
      <c r="GK101" s="17"/>
      <c r="GL101" s="17"/>
      <c r="GM101" s="56"/>
      <c r="GN101" s="50"/>
      <c r="GO101" s="50"/>
      <c r="GP101" s="50"/>
      <c r="GQ101" s="50"/>
      <c r="GR101" s="50"/>
      <c r="GS101" s="50"/>
      <c r="GT101" s="264"/>
      <c r="GU101" s="57"/>
      <c r="GV101" s="17"/>
      <c r="GW101" s="17"/>
      <c r="GX101" s="56"/>
      <c r="GY101" s="50"/>
      <c r="GZ101" s="50"/>
      <c r="HA101" s="50"/>
      <c r="HB101" s="50"/>
      <c r="HC101" s="50"/>
      <c r="HD101" s="50"/>
      <c r="HE101" s="264"/>
      <c r="HF101" s="57"/>
      <c r="HG101" s="17"/>
      <c r="HH101" s="17"/>
      <c r="HI101" s="56"/>
      <c r="HJ101" s="50"/>
      <c r="HK101" s="50"/>
      <c r="HL101" s="50"/>
      <c r="HM101" s="50"/>
      <c r="HN101" s="50"/>
      <c r="HO101" s="50"/>
      <c r="HP101" s="264"/>
      <c r="HQ101" s="57"/>
      <c r="HR101" s="17"/>
      <c r="HS101" s="17"/>
      <c r="HT101" s="56"/>
      <c r="HU101" s="50"/>
      <c r="HV101" s="50"/>
      <c r="HW101" s="50"/>
      <c r="HX101" s="50"/>
      <c r="HY101" s="50"/>
      <c r="HZ101" s="50"/>
      <c r="IA101" s="264"/>
      <c r="IB101" s="57"/>
      <c r="IC101" s="17"/>
      <c r="ID101" s="17"/>
    </row>
    <row r="102" spans="1:238" x14ac:dyDescent="0.25">
      <c r="A102" s="54"/>
      <c r="B102" s="216"/>
      <c r="C102" s="60"/>
      <c r="D102" s="60"/>
      <c r="E102" s="60"/>
      <c r="F102" s="292"/>
      <c r="G102" s="60"/>
      <c r="H102" s="56"/>
      <c r="I102" s="50"/>
      <c r="J102" s="50"/>
      <c r="K102" s="50"/>
      <c r="L102" s="50"/>
      <c r="M102" s="50"/>
      <c r="N102" s="50"/>
      <c r="O102" s="264"/>
      <c r="P102" s="57"/>
      <c r="Q102" s="17"/>
      <c r="R102" s="17"/>
      <c r="S102" s="56"/>
      <c r="T102" s="50"/>
      <c r="U102" s="50"/>
      <c r="V102" s="50"/>
      <c r="W102" s="50"/>
      <c r="X102" s="50"/>
      <c r="Y102" s="50"/>
      <c r="Z102" s="264"/>
      <c r="AA102" s="57"/>
      <c r="AB102" s="17"/>
      <c r="AC102" s="17"/>
      <c r="AD102" s="56"/>
      <c r="AE102" s="50"/>
      <c r="AF102" s="50"/>
      <c r="AG102" s="50"/>
      <c r="AH102" s="50"/>
      <c r="AI102" s="50"/>
      <c r="AJ102" s="50"/>
      <c r="AK102" s="264"/>
      <c r="AL102" s="57"/>
      <c r="AM102" s="17"/>
      <c r="AN102" s="17"/>
      <c r="AO102" s="56"/>
      <c r="AP102" s="50"/>
      <c r="AQ102" s="50"/>
      <c r="AR102" s="50"/>
      <c r="AS102" s="50"/>
      <c r="AT102" s="50"/>
      <c r="AU102" s="50"/>
      <c r="AV102" s="264"/>
      <c r="AW102" s="57"/>
      <c r="AX102" s="17"/>
      <c r="AY102" s="17"/>
      <c r="AZ102" s="56"/>
      <c r="BA102" s="50"/>
      <c r="BB102" s="50"/>
      <c r="BC102" s="50"/>
      <c r="BD102" s="50"/>
      <c r="BE102" s="50"/>
      <c r="BF102" s="50"/>
      <c r="BG102" s="264"/>
      <c r="BH102" s="57"/>
      <c r="BI102" s="17"/>
      <c r="BJ102" s="17"/>
      <c r="BK102" s="56"/>
      <c r="BL102" s="50"/>
      <c r="BM102" s="50"/>
      <c r="BN102" s="50"/>
      <c r="BO102" s="50"/>
      <c r="BP102" s="50"/>
      <c r="BQ102" s="50"/>
      <c r="BR102" s="264"/>
      <c r="BS102" s="57"/>
      <c r="BT102" s="17"/>
      <c r="BU102" s="17"/>
      <c r="BV102" s="56"/>
      <c r="BW102" s="50"/>
      <c r="BX102" s="50"/>
      <c r="BY102" s="50"/>
      <c r="BZ102" s="50"/>
      <c r="CA102" s="50"/>
      <c r="CB102" s="50"/>
      <c r="CC102" s="264"/>
      <c r="CD102" s="57"/>
      <c r="CE102" s="17"/>
      <c r="CF102" s="17"/>
      <c r="CG102" s="56"/>
      <c r="CH102" s="50"/>
      <c r="CI102" s="50"/>
      <c r="CJ102" s="50"/>
      <c r="CK102" s="50"/>
      <c r="CL102" s="50"/>
      <c r="CM102" s="50"/>
      <c r="CN102" s="264"/>
      <c r="CO102" s="57"/>
      <c r="CP102" s="17"/>
      <c r="CQ102" s="17"/>
      <c r="CR102" s="56"/>
      <c r="CS102" s="50"/>
      <c r="CT102" s="50"/>
      <c r="CU102" s="50"/>
      <c r="CV102" s="50"/>
      <c r="CW102" s="50"/>
      <c r="CX102" s="50"/>
      <c r="CY102" s="264"/>
      <c r="CZ102" s="57"/>
      <c r="DA102" s="17"/>
      <c r="DB102" s="17"/>
      <c r="DC102" s="56"/>
      <c r="DD102" s="50"/>
      <c r="DE102" s="50"/>
      <c r="DF102" s="50"/>
      <c r="DG102" s="50"/>
      <c r="DH102" s="50"/>
      <c r="DI102" s="50"/>
      <c r="DJ102" s="264"/>
      <c r="DK102" s="57"/>
      <c r="DL102" s="17"/>
      <c r="DM102" s="17"/>
      <c r="DN102" s="56"/>
      <c r="DO102" s="50"/>
      <c r="DP102" s="50"/>
      <c r="DQ102" s="50"/>
      <c r="DR102" s="50"/>
      <c r="DS102" s="50"/>
      <c r="DT102" s="50"/>
      <c r="DU102" s="264"/>
      <c r="DV102" s="57"/>
      <c r="DW102" s="17"/>
      <c r="DX102" s="17"/>
      <c r="DY102" s="56"/>
      <c r="DZ102" s="50"/>
      <c r="EA102" s="50"/>
      <c r="EB102" s="50"/>
      <c r="EC102" s="50"/>
      <c r="ED102" s="50"/>
      <c r="EE102" s="50"/>
      <c r="EF102" s="264"/>
      <c r="EG102" s="57"/>
      <c r="EH102" s="17"/>
      <c r="EI102" s="17"/>
      <c r="EJ102" s="56"/>
      <c r="EK102" s="50"/>
      <c r="EL102" s="50"/>
      <c r="EM102" s="50"/>
      <c r="EN102" s="50"/>
      <c r="EO102" s="50"/>
      <c r="EP102" s="50"/>
      <c r="EQ102" s="264"/>
      <c r="ER102" s="57"/>
      <c r="ES102" s="17"/>
      <c r="ET102" s="17"/>
      <c r="EU102" s="56"/>
      <c r="EV102" s="50"/>
      <c r="EW102" s="50"/>
      <c r="EX102" s="50"/>
      <c r="EY102" s="50"/>
      <c r="EZ102" s="50"/>
      <c r="FA102" s="50"/>
      <c r="FB102" s="264"/>
      <c r="FC102" s="57"/>
      <c r="FD102" s="17"/>
      <c r="FE102" s="17"/>
      <c r="FF102" s="56"/>
      <c r="FG102" s="50"/>
      <c r="FH102" s="50"/>
      <c r="FI102" s="50"/>
      <c r="FJ102" s="50"/>
      <c r="FK102" s="50"/>
      <c r="FL102" s="50"/>
      <c r="FM102" s="264"/>
      <c r="FN102" s="57"/>
      <c r="FO102" s="17"/>
      <c r="FP102" s="17"/>
      <c r="FQ102" s="56"/>
      <c r="FR102" s="50"/>
      <c r="FS102" s="50"/>
      <c r="FT102" s="50"/>
      <c r="FU102" s="50"/>
      <c r="FV102" s="50"/>
      <c r="FW102" s="50"/>
      <c r="FX102" s="264"/>
      <c r="FY102" s="57"/>
      <c r="FZ102" s="17"/>
      <c r="GA102" s="17"/>
      <c r="GB102" s="56"/>
      <c r="GC102" s="50"/>
      <c r="GD102" s="50"/>
      <c r="GE102" s="50"/>
      <c r="GF102" s="50"/>
      <c r="GG102" s="50"/>
      <c r="GH102" s="50"/>
      <c r="GI102" s="264"/>
      <c r="GJ102" s="57"/>
      <c r="GK102" s="17"/>
      <c r="GL102" s="17"/>
      <c r="GM102" s="56"/>
      <c r="GN102" s="50"/>
      <c r="GO102" s="50"/>
      <c r="GP102" s="50"/>
      <c r="GQ102" s="50"/>
      <c r="GR102" s="50"/>
      <c r="GS102" s="50"/>
      <c r="GT102" s="264"/>
      <c r="GU102" s="57"/>
      <c r="GV102" s="17"/>
      <c r="GW102" s="17"/>
      <c r="GX102" s="56"/>
      <c r="GY102" s="50"/>
      <c r="GZ102" s="50"/>
      <c r="HA102" s="50"/>
      <c r="HB102" s="50"/>
      <c r="HC102" s="50"/>
      <c r="HD102" s="50"/>
      <c r="HE102" s="264"/>
      <c r="HF102" s="57"/>
      <c r="HG102" s="17"/>
      <c r="HH102" s="17"/>
      <c r="HI102" s="56"/>
      <c r="HJ102" s="50"/>
      <c r="HK102" s="50"/>
      <c r="HL102" s="50"/>
      <c r="HM102" s="50"/>
      <c r="HN102" s="50"/>
      <c r="HO102" s="50"/>
      <c r="HP102" s="264"/>
      <c r="HQ102" s="57"/>
      <c r="HR102" s="17"/>
      <c r="HS102" s="17"/>
      <c r="HT102" s="56"/>
      <c r="HU102" s="50"/>
      <c r="HV102" s="50"/>
      <c r="HW102" s="50"/>
      <c r="HX102" s="50"/>
      <c r="HY102" s="50"/>
      <c r="HZ102" s="50"/>
      <c r="IA102" s="264"/>
      <c r="IB102" s="57"/>
      <c r="IC102" s="17"/>
      <c r="ID102" s="17"/>
    </row>
    <row r="103" spans="1:238" x14ac:dyDescent="0.25">
      <c r="A103" s="54"/>
      <c r="B103" s="215"/>
      <c r="C103" s="60"/>
      <c r="D103" s="60"/>
      <c r="E103" s="60"/>
      <c r="F103" s="292"/>
      <c r="G103" s="60"/>
      <c r="H103" s="56"/>
      <c r="I103" s="50"/>
      <c r="J103" s="50"/>
      <c r="K103" s="50"/>
      <c r="L103" s="50"/>
      <c r="M103" s="50"/>
      <c r="N103" s="50"/>
      <c r="O103" s="264"/>
      <c r="P103" s="57"/>
      <c r="Q103" s="17"/>
      <c r="R103" s="17"/>
      <c r="S103" s="56"/>
      <c r="T103" s="50"/>
      <c r="U103" s="50"/>
      <c r="V103" s="50"/>
      <c r="W103" s="50"/>
      <c r="X103" s="50"/>
      <c r="Y103" s="50"/>
      <c r="Z103" s="264"/>
      <c r="AA103" s="57"/>
      <c r="AB103" s="17"/>
      <c r="AC103" s="17"/>
      <c r="AD103" s="56"/>
      <c r="AE103" s="50"/>
      <c r="AF103" s="50"/>
      <c r="AG103" s="50"/>
      <c r="AH103" s="50"/>
      <c r="AI103" s="50"/>
      <c r="AJ103" s="50"/>
      <c r="AK103" s="264"/>
      <c r="AL103" s="57"/>
      <c r="AM103" s="17"/>
      <c r="AN103" s="17"/>
      <c r="AO103" s="56"/>
      <c r="AP103" s="50"/>
      <c r="AQ103" s="50"/>
      <c r="AR103" s="50"/>
      <c r="AS103" s="50"/>
      <c r="AT103" s="50"/>
      <c r="AU103" s="50"/>
      <c r="AV103" s="264"/>
      <c r="AW103" s="57"/>
      <c r="AX103" s="17"/>
      <c r="AY103" s="17"/>
      <c r="AZ103" s="56"/>
      <c r="BA103" s="50"/>
      <c r="BB103" s="50"/>
      <c r="BC103" s="50"/>
      <c r="BD103" s="50"/>
      <c r="BE103" s="50"/>
      <c r="BF103" s="50"/>
      <c r="BG103" s="264"/>
      <c r="BH103" s="57"/>
      <c r="BI103" s="17"/>
      <c r="BJ103" s="17"/>
      <c r="BK103" s="56"/>
      <c r="BL103" s="50"/>
      <c r="BM103" s="50"/>
      <c r="BN103" s="50"/>
      <c r="BO103" s="50"/>
      <c r="BP103" s="50"/>
      <c r="BQ103" s="50"/>
      <c r="BR103" s="264"/>
      <c r="BS103" s="57"/>
      <c r="BT103" s="17"/>
      <c r="BU103" s="17"/>
      <c r="BV103" s="56"/>
      <c r="BW103" s="50"/>
      <c r="BX103" s="50"/>
      <c r="BY103" s="50"/>
      <c r="BZ103" s="50"/>
      <c r="CA103" s="50"/>
      <c r="CB103" s="50"/>
      <c r="CC103" s="264"/>
      <c r="CD103" s="57"/>
      <c r="CE103" s="17"/>
      <c r="CF103" s="17"/>
      <c r="CG103" s="56"/>
      <c r="CH103" s="50"/>
      <c r="CI103" s="50"/>
      <c r="CJ103" s="50"/>
      <c r="CK103" s="50"/>
      <c r="CL103" s="50"/>
      <c r="CM103" s="50"/>
      <c r="CN103" s="264"/>
      <c r="CO103" s="57"/>
      <c r="CP103" s="17"/>
      <c r="CQ103" s="17"/>
      <c r="CR103" s="56"/>
      <c r="CS103" s="50"/>
      <c r="CT103" s="50"/>
      <c r="CU103" s="50"/>
      <c r="CV103" s="50"/>
      <c r="CW103" s="50"/>
      <c r="CX103" s="50"/>
      <c r="CY103" s="264"/>
      <c r="CZ103" s="57"/>
      <c r="DA103" s="17"/>
      <c r="DB103" s="17"/>
      <c r="DC103" s="56"/>
      <c r="DD103" s="50"/>
      <c r="DE103" s="50"/>
      <c r="DF103" s="50"/>
      <c r="DG103" s="50"/>
      <c r="DH103" s="50"/>
      <c r="DI103" s="50"/>
      <c r="DJ103" s="264"/>
      <c r="DK103" s="57"/>
      <c r="DL103" s="17"/>
      <c r="DM103" s="17"/>
      <c r="DN103" s="56"/>
      <c r="DO103" s="50"/>
      <c r="DP103" s="50"/>
      <c r="DQ103" s="50"/>
      <c r="DR103" s="50"/>
      <c r="DS103" s="50"/>
      <c r="DT103" s="50"/>
      <c r="DU103" s="264"/>
      <c r="DV103" s="57"/>
      <c r="DW103" s="17"/>
      <c r="DX103" s="17"/>
      <c r="DY103" s="56"/>
      <c r="DZ103" s="50"/>
      <c r="EA103" s="50"/>
      <c r="EB103" s="50"/>
      <c r="EC103" s="50"/>
      <c r="ED103" s="50"/>
      <c r="EE103" s="50"/>
      <c r="EF103" s="264"/>
      <c r="EG103" s="57"/>
      <c r="EH103" s="17"/>
      <c r="EI103" s="17"/>
      <c r="EJ103" s="56"/>
      <c r="EK103" s="50"/>
      <c r="EL103" s="50"/>
      <c r="EM103" s="50"/>
      <c r="EN103" s="50"/>
      <c r="EO103" s="50"/>
      <c r="EP103" s="50"/>
      <c r="EQ103" s="264"/>
      <c r="ER103" s="57"/>
      <c r="ES103" s="17"/>
      <c r="ET103" s="17"/>
      <c r="EU103" s="56"/>
      <c r="EV103" s="50"/>
      <c r="EW103" s="50"/>
      <c r="EX103" s="50"/>
      <c r="EY103" s="50"/>
      <c r="EZ103" s="50"/>
      <c r="FA103" s="50"/>
      <c r="FB103" s="264"/>
      <c r="FC103" s="57"/>
      <c r="FD103" s="17"/>
      <c r="FE103" s="17"/>
      <c r="FF103" s="56"/>
      <c r="FG103" s="50"/>
      <c r="FH103" s="50"/>
      <c r="FI103" s="50"/>
      <c r="FJ103" s="50"/>
      <c r="FK103" s="50"/>
      <c r="FL103" s="50"/>
      <c r="FM103" s="264"/>
      <c r="FN103" s="57"/>
      <c r="FO103" s="17"/>
      <c r="FP103" s="17"/>
      <c r="FQ103" s="56"/>
      <c r="FR103" s="50"/>
      <c r="FS103" s="50"/>
      <c r="FT103" s="50"/>
      <c r="FU103" s="50"/>
      <c r="FV103" s="50"/>
      <c r="FW103" s="50"/>
      <c r="FX103" s="264"/>
      <c r="FY103" s="57"/>
      <c r="FZ103" s="17"/>
      <c r="GA103" s="17"/>
      <c r="GB103" s="56"/>
      <c r="GC103" s="50"/>
      <c r="GD103" s="50"/>
      <c r="GE103" s="50"/>
      <c r="GF103" s="50"/>
      <c r="GG103" s="50"/>
      <c r="GH103" s="50"/>
      <c r="GI103" s="264"/>
      <c r="GJ103" s="57"/>
      <c r="GK103" s="17"/>
      <c r="GL103" s="17"/>
      <c r="GM103" s="56"/>
      <c r="GN103" s="50"/>
      <c r="GO103" s="50"/>
      <c r="GP103" s="50"/>
      <c r="GQ103" s="50"/>
      <c r="GR103" s="50"/>
      <c r="GS103" s="50"/>
      <c r="GT103" s="264"/>
      <c r="GU103" s="57"/>
      <c r="GV103" s="17"/>
      <c r="GW103" s="17"/>
      <c r="GX103" s="56"/>
      <c r="GY103" s="50"/>
      <c r="GZ103" s="50"/>
      <c r="HA103" s="50"/>
      <c r="HB103" s="50"/>
      <c r="HC103" s="50"/>
      <c r="HD103" s="50"/>
      <c r="HE103" s="264"/>
      <c r="HF103" s="57"/>
      <c r="HG103" s="17"/>
      <c r="HH103" s="17"/>
      <c r="HI103" s="56"/>
      <c r="HJ103" s="50"/>
      <c r="HK103" s="50"/>
      <c r="HL103" s="50"/>
      <c r="HM103" s="50"/>
      <c r="HN103" s="50"/>
      <c r="HO103" s="50"/>
      <c r="HP103" s="264"/>
      <c r="HQ103" s="57"/>
      <c r="HR103" s="17"/>
      <c r="HS103" s="17"/>
      <c r="HT103" s="56"/>
      <c r="HU103" s="50"/>
      <c r="HV103" s="50"/>
      <c r="HW103" s="50"/>
      <c r="HX103" s="50"/>
      <c r="HY103" s="50"/>
      <c r="HZ103" s="50"/>
      <c r="IA103" s="264"/>
      <c r="IB103" s="57"/>
      <c r="IC103" s="17"/>
      <c r="ID103" s="17"/>
    </row>
    <row r="104" spans="1:238" x14ac:dyDescent="0.25">
      <c r="A104" s="54"/>
      <c r="B104" s="215"/>
      <c r="C104" s="60"/>
      <c r="D104" s="60"/>
      <c r="E104" s="60"/>
      <c r="F104" s="292"/>
      <c r="G104" s="60"/>
      <c r="H104" s="56"/>
      <c r="I104" s="50"/>
      <c r="J104" s="50"/>
      <c r="K104" s="50"/>
      <c r="L104" s="50"/>
      <c r="M104" s="50"/>
      <c r="N104" s="50"/>
      <c r="O104" s="264"/>
      <c r="P104" s="57"/>
      <c r="Q104" s="17"/>
      <c r="R104" s="17"/>
      <c r="S104" s="56"/>
      <c r="T104" s="50"/>
      <c r="U104" s="50"/>
      <c r="V104" s="50"/>
      <c r="W104" s="50"/>
      <c r="X104" s="50"/>
      <c r="Y104" s="50"/>
      <c r="Z104" s="264"/>
      <c r="AA104" s="57"/>
      <c r="AB104" s="17"/>
      <c r="AC104" s="17"/>
      <c r="AD104" s="56"/>
      <c r="AE104" s="50"/>
      <c r="AF104" s="50"/>
      <c r="AG104" s="50"/>
      <c r="AH104" s="50"/>
      <c r="AI104" s="50"/>
      <c r="AJ104" s="50"/>
      <c r="AK104" s="264"/>
      <c r="AL104" s="57"/>
      <c r="AM104" s="17"/>
      <c r="AN104" s="17"/>
      <c r="AO104" s="56"/>
      <c r="AP104" s="50"/>
      <c r="AQ104" s="50"/>
      <c r="AR104" s="50"/>
      <c r="AS104" s="50"/>
      <c r="AT104" s="50"/>
      <c r="AU104" s="50"/>
      <c r="AV104" s="264"/>
      <c r="AW104" s="57"/>
      <c r="AX104" s="17"/>
      <c r="AY104" s="17"/>
      <c r="AZ104" s="56"/>
      <c r="BA104" s="50"/>
      <c r="BB104" s="50"/>
      <c r="BC104" s="50"/>
      <c r="BD104" s="50"/>
      <c r="BE104" s="50"/>
      <c r="BF104" s="50"/>
      <c r="BG104" s="264"/>
      <c r="BH104" s="57"/>
      <c r="BI104" s="17"/>
      <c r="BJ104" s="17"/>
      <c r="BK104" s="56"/>
      <c r="BL104" s="50"/>
      <c r="BM104" s="50"/>
      <c r="BN104" s="50"/>
      <c r="BO104" s="50"/>
      <c r="BP104" s="50"/>
      <c r="BQ104" s="50"/>
      <c r="BR104" s="264"/>
      <c r="BS104" s="57"/>
      <c r="BT104" s="17"/>
      <c r="BU104" s="17"/>
      <c r="BV104" s="56"/>
      <c r="BW104" s="50"/>
      <c r="BX104" s="50"/>
      <c r="BY104" s="50"/>
      <c r="BZ104" s="50"/>
      <c r="CA104" s="50"/>
      <c r="CB104" s="50"/>
      <c r="CC104" s="264"/>
      <c r="CD104" s="57"/>
      <c r="CE104" s="17"/>
      <c r="CF104" s="17"/>
      <c r="CG104" s="56"/>
      <c r="CH104" s="50"/>
      <c r="CI104" s="50"/>
      <c r="CJ104" s="50"/>
      <c r="CK104" s="50"/>
      <c r="CL104" s="50"/>
      <c r="CM104" s="50"/>
      <c r="CN104" s="264"/>
      <c r="CO104" s="57"/>
      <c r="CP104" s="17"/>
      <c r="CQ104" s="17"/>
      <c r="CR104" s="56"/>
      <c r="CS104" s="50"/>
      <c r="CT104" s="50"/>
      <c r="CU104" s="50"/>
      <c r="CV104" s="50"/>
      <c r="CW104" s="50"/>
      <c r="CX104" s="50"/>
      <c r="CY104" s="264"/>
      <c r="CZ104" s="57"/>
      <c r="DA104" s="17"/>
      <c r="DB104" s="17"/>
      <c r="DC104" s="56"/>
      <c r="DD104" s="50"/>
      <c r="DE104" s="50"/>
      <c r="DF104" s="50"/>
      <c r="DG104" s="50"/>
      <c r="DH104" s="50"/>
      <c r="DI104" s="50"/>
      <c r="DJ104" s="264"/>
      <c r="DK104" s="57"/>
      <c r="DL104" s="17"/>
      <c r="DM104" s="17"/>
      <c r="DN104" s="56"/>
      <c r="DO104" s="50"/>
      <c r="DP104" s="50"/>
      <c r="DQ104" s="50"/>
      <c r="DR104" s="50"/>
      <c r="DS104" s="50"/>
      <c r="DT104" s="50"/>
      <c r="DU104" s="264"/>
      <c r="DV104" s="57"/>
      <c r="DW104" s="17"/>
      <c r="DX104" s="17"/>
      <c r="DY104" s="56"/>
      <c r="DZ104" s="50"/>
      <c r="EA104" s="50"/>
      <c r="EB104" s="50"/>
      <c r="EC104" s="50"/>
      <c r="ED104" s="50"/>
      <c r="EE104" s="50"/>
      <c r="EF104" s="264"/>
      <c r="EG104" s="57"/>
      <c r="EH104" s="17"/>
      <c r="EI104" s="17"/>
      <c r="EJ104" s="56"/>
      <c r="EK104" s="50"/>
      <c r="EL104" s="50"/>
      <c r="EM104" s="50"/>
      <c r="EN104" s="50"/>
      <c r="EO104" s="50"/>
      <c r="EP104" s="50"/>
      <c r="EQ104" s="264"/>
      <c r="ER104" s="57"/>
      <c r="ES104" s="17"/>
      <c r="ET104" s="17"/>
      <c r="EU104" s="56"/>
      <c r="EV104" s="50"/>
      <c r="EW104" s="50"/>
      <c r="EX104" s="50"/>
      <c r="EY104" s="50"/>
      <c r="EZ104" s="50"/>
      <c r="FA104" s="50"/>
      <c r="FB104" s="264"/>
      <c r="FC104" s="57"/>
      <c r="FD104" s="17"/>
      <c r="FE104" s="17"/>
      <c r="FF104" s="56"/>
      <c r="FG104" s="50"/>
      <c r="FH104" s="50"/>
      <c r="FI104" s="50"/>
      <c r="FJ104" s="50"/>
      <c r="FK104" s="50"/>
      <c r="FL104" s="50"/>
      <c r="FM104" s="264"/>
      <c r="FN104" s="57"/>
      <c r="FO104" s="17"/>
      <c r="FP104" s="17"/>
      <c r="FQ104" s="56"/>
      <c r="FR104" s="50"/>
      <c r="FS104" s="50"/>
      <c r="FT104" s="50"/>
      <c r="FU104" s="50"/>
      <c r="FV104" s="50"/>
      <c r="FW104" s="50"/>
      <c r="FX104" s="264"/>
      <c r="FY104" s="57"/>
      <c r="FZ104" s="17"/>
      <c r="GA104" s="17"/>
      <c r="GB104" s="56"/>
      <c r="GC104" s="50"/>
      <c r="GD104" s="50"/>
      <c r="GE104" s="50"/>
      <c r="GF104" s="50"/>
      <c r="GG104" s="50"/>
      <c r="GH104" s="50"/>
      <c r="GI104" s="264"/>
      <c r="GJ104" s="57"/>
      <c r="GK104" s="17"/>
      <c r="GL104" s="17"/>
      <c r="GM104" s="56"/>
      <c r="GN104" s="50"/>
      <c r="GO104" s="50"/>
      <c r="GP104" s="50"/>
      <c r="GQ104" s="50"/>
      <c r="GR104" s="50"/>
      <c r="GS104" s="50"/>
      <c r="GT104" s="264"/>
      <c r="GU104" s="57"/>
      <c r="GV104" s="17"/>
      <c r="GW104" s="17"/>
      <c r="GX104" s="56"/>
      <c r="GY104" s="50"/>
      <c r="GZ104" s="50"/>
      <c r="HA104" s="50"/>
      <c r="HB104" s="50"/>
      <c r="HC104" s="50"/>
      <c r="HD104" s="50"/>
      <c r="HE104" s="264"/>
      <c r="HF104" s="57"/>
      <c r="HG104" s="17"/>
      <c r="HH104" s="17"/>
      <c r="HI104" s="56"/>
      <c r="HJ104" s="50"/>
      <c r="HK104" s="50"/>
      <c r="HL104" s="50"/>
      <c r="HM104" s="50"/>
      <c r="HN104" s="50"/>
      <c r="HO104" s="50"/>
      <c r="HP104" s="264"/>
      <c r="HQ104" s="57"/>
      <c r="HR104" s="17"/>
      <c r="HS104" s="17"/>
      <c r="HT104" s="56"/>
      <c r="HU104" s="50"/>
      <c r="HV104" s="50"/>
      <c r="HW104" s="50"/>
      <c r="HX104" s="50"/>
      <c r="HY104" s="50"/>
      <c r="HZ104" s="50"/>
      <c r="IA104" s="264"/>
      <c r="IB104" s="57"/>
      <c r="IC104" s="17"/>
      <c r="ID104" s="17"/>
    </row>
    <row r="105" spans="1:238" x14ac:dyDescent="0.25">
      <c r="A105" s="54"/>
      <c r="B105" s="215"/>
      <c r="C105" s="60"/>
      <c r="D105" s="60"/>
      <c r="E105" s="60"/>
      <c r="F105" s="292"/>
      <c r="G105" s="60"/>
      <c r="H105" s="56"/>
      <c r="I105" s="50"/>
      <c r="J105" s="50"/>
      <c r="K105" s="50"/>
      <c r="L105" s="50"/>
      <c r="M105" s="50"/>
      <c r="N105" s="50"/>
      <c r="O105" s="264"/>
      <c r="P105" s="57"/>
      <c r="Q105" s="17"/>
      <c r="R105" s="17"/>
      <c r="S105" s="56"/>
      <c r="T105" s="50"/>
      <c r="U105" s="50"/>
      <c r="V105" s="50"/>
      <c r="W105" s="50"/>
      <c r="X105" s="50"/>
      <c r="Y105" s="50"/>
      <c r="Z105" s="264"/>
      <c r="AA105" s="57"/>
      <c r="AB105" s="17"/>
      <c r="AC105" s="17"/>
      <c r="AD105" s="56"/>
      <c r="AE105" s="50"/>
      <c r="AF105" s="50"/>
      <c r="AG105" s="50"/>
      <c r="AH105" s="50"/>
      <c r="AI105" s="50"/>
      <c r="AJ105" s="50"/>
      <c r="AK105" s="264"/>
      <c r="AL105" s="57"/>
      <c r="AM105" s="17"/>
      <c r="AN105" s="17"/>
      <c r="AO105" s="56"/>
      <c r="AP105" s="50"/>
      <c r="AQ105" s="50"/>
      <c r="AR105" s="50"/>
      <c r="AS105" s="50"/>
      <c r="AT105" s="50"/>
      <c r="AU105" s="50"/>
      <c r="AV105" s="264"/>
      <c r="AW105" s="57"/>
      <c r="AX105" s="17"/>
      <c r="AY105" s="17"/>
      <c r="AZ105" s="56"/>
      <c r="BA105" s="50"/>
      <c r="BB105" s="50"/>
      <c r="BC105" s="50"/>
      <c r="BD105" s="50"/>
      <c r="BE105" s="50"/>
      <c r="BF105" s="50"/>
      <c r="BG105" s="264"/>
      <c r="BH105" s="57"/>
      <c r="BI105" s="17"/>
      <c r="BJ105" s="17"/>
      <c r="BK105" s="56"/>
      <c r="BL105" s="50"/>
      <c r="BM105" s="50"/>
      <c r="BN105" s="50"/>
      <c r="BO105" s="50"/>
      <c r="BP105" s="50"/>
      <c r="BQ105" s="50"/>
      <c r="BR105" s="264"/>
      <c r="BS105" s="57"/>
      <c r="BT105" s="17"/>
      <c r="BU105" s="17"/>
      <c r="BV105" s="56"/>
      <c r="BW105" s="50"/>
      <c r="BX105" s="50"/>
      <c r="BY105" s="50"/>
      <c r="BZ105" s="50"/>
      <c r="CA105" s="50"/>
      <c r="CB105" s="50"/>
      <c r="CC105" s="264"/>
      <c r="CD105" s="57"/>
      <c r="CE105" s="17"/>
      <c r="CF105" s="17"/>
      <c r="CG105" s="56"/>
      <c r="CH105" s="50"/>
      <c r="CI105" s="50"/>
      <c r="CJ105" s="50"/>
      <c r="CK105" s="50"/>
      <c r="CL105" s="50"/>
      <c r="CM105" s="50"/>
      <c r="CN105" s="264"/>
      <c r="CO105" s="57"/>
      <c r="CP105" s="17"/>
      <c r="CQ105" s="17"/>
      <c r="CR105" s="56"/>
      <c r="CS105" s="50"/>
      <c r="CT105" s="50"/>
      <c r="CU105" s="50"/>
      <c r="CV105" s="50"/>
      <c r="CW105" s="50"/>
      <c r="CX105" s="50"/>
      <c r="CY105" s="264"/>
      <c r="CZ105" s="57"/>
      <c r="DA105" s="17"/>
      <c r="DB105" s="17"/>
      <c r="DC105" s="56"/>
      <c r="DD105" s="50"/>
      <c r="DE105" s="50"/>
      <c r="DF105" s="50"/>
      <c r="DG105" s="50"/>
      <c r="DH105" s="50"/>
      <c r="DI105" s="50"/>
      <c r="DJ105" s="264"/>
      <c r="DK105" s="57"/>
      <c r="DL105" s="17"/>
      <c r="DM105" s="17"/>
      <c r="DN105" s="56"/>
      <c r="DO105" s="50"/>
      <c r="DP105" s="50"/>
      <c r="DQ105" s="50"/>
      <c r="DR105" s="50"/>
      <c r="DS105" s="50"/>
      <c r="DT105" s="50"/>
      <c r="DU105" s="264"/>
      <c r="DV105" s="57"/>
      <c r="DW105" s="17"/>
      <c r="DX105" s="17"/>
      <c r="DY105" s="56"/>
      <c r="DZ105" s="50"/>
      <c r="EA105" s="50"/>
      <c r="EB105" s="50"/>
      <c r="EC105" s="50"/>
      <c r="ED105" s="50"/>
      <c r="EE105" s="50"/>
      <c r="EF105" s="264"/>
      <c r="EG105" s="57"/>
      <c r="EH105" s="17"/>
      <c r="EI105" s="17"/>
      <c r="EJ105" s="56"/>
      <c r="EK105" s="50"/>
      <c r="EL105" s="50"/>
      <c r="EM105" s="50"/>
      <c r="EN105" s="50"/>
      <c r="EO105" s="50"/>
      <c r="EP105" s="50"/>
      <c r="EQ105" s="264"/>
      <c r="ER105" s="57"/>
      <c r="ES105" s="17"/>
      <c r="ET105" s="17"/>
      <c r="EU105" s="56"/>
      <c r="EV105" s="50"/>
      <c r="EW105" s="50"/>
      <c r="EX105" s="50"/>
      <c r="EY105" s="50"/>
      <c r="EZ105" s="50"/>
      <c r="FA105" s="50"/>
      <c r="FB105" s="264"/>
      <c r="FC105" s="57"/>
      <c r="FD105" s="17"/>
      <c r="FE105" s="17"/>
      <c r="FF105" s="56"/>
      <c r="FG105" s="50"/>
      <c r="FH105" s="50"/>
      <c r="FI105" s="50"/>
      <c r="FJ105" s="50"/>
      <c r="FK105" s="50"/>
      <c r="FL105" s="50"/>
      <c r="FM105" s="264"/>
      <c r="FN105" s="57"/>
      <c r="FO105" s="17"/>
      <c r="FP105" s="17"/>
      <c r="FQ105" s="56"/>
      <c r="FR105" s="50"/>
      <c r="FS105" s="50"/>
      <c r="FT105" s="50"/>
      <c r="FU105" s="50"/>
      <c r="FV105" s="50"/>
      <c r="FW105" s="50"/>
      <c r="FX105" s="264"/>
      <c r="FY105" s="57"/>
      <c r="FZ105" s="17"/>
      <c r="GA105" s="17"/>
      <c r="GB105" s="56"/>
      <c r="GC105" s="50"/>
      <c r="GD105" s="50"/>
      <c r="GE105" s="50"/>
      <c r="GF105" s="50"/>
      <c r="GG105" s="50"/>
      <c r="GH105" s="50"/>
      <c r="GI105" s="264"/>
      <c r="GJ105" s="57"/>
      <c r="GK105" s="17"/>
      <c r="GL105" s="17"/>
      <c r="GM105" s="56"/>
      <c r="GN105" s="50"/>
      <c r="GO105" s="50"/>
      <c r="GP105" s="50"/>
      <c r="GQ105" s="50"/>
      <c r="GR105" s="50"/>
      <c r="GS105" s="50"/>
      <c r="GT105" s="264"/>
      <c r="GU105" s="57"/>
      <c r="GV105" s="17"/>
      <c r="GW105" s="17"/>
      <c r="GX105" s="56"/>
      <c r="GY105" s="50"/>
      <c r="GZ105" s="50"/>
      <c r="HA105" s="50"/>
      <c r="HB105" s="50"/>
      <c r="HC105" s="50"/>
      <c r="HD105" s="50"/>
      <c r="HE105" s="264"/>
      <c r="HF105" s="57"/>
      <c r="HG105" s="17"/>
      <c r="HH105" s="17"/>
      <c r="HI105" s="56"/>
      <c r="HJ105" s="50"/>
      <c r="HK105" s="50"/>
      <c r="HL105" s="50"/>
      <c r="HM105" s="50"/>
      <c r="HN105" s="50"/>
      <c r="HO105" s="50"/>
      <c r="HP105" s="264"/>
      <c r="HQ105" s="57"/>
      <c r="HR105" s="17"/>
      <c r="HS105" s="17"/>
      <c r="HT105" s="56"/>
      <c r="HU105" s="50"/>
      <c r="HV105" s="50"/>
      <c r="HW105" s="50"/>
      <c r="HX105" s="50"/>
      <c r="HY105" s="50"/>
      <c r="HZ105" s="50"/>
      <c r="IA105" s="264"/>
      <c r="IB105" s="57"/>
      <c r="IC105" s="17"/>
      <c r="ID105" s="17"/>
    </row>
    <row r="106" spans="1:238" x14ac:dyDescent="0.25">
      <c r="A106" s="54"/>
      <c r="B106" s="215"/>
      <c r="C106" s="60"/>
      <c r="D106" s="60"/>
      <c r="E106" s="60"/>
      <c r="F106" s="292"/>
      <c r="G106" s="60"/>
      <c r="H106" s="56"/>
      <c r="I106" s="50"/>
      <c r="J106" s="50"/>
      <c r="K106" s="50"/>
      <c r="L106" s="50"/>
      <c r="M106" s="50"/>
      <c r="N106" s="50"/>
      <c r="O106" s="264"/>
      <c r="P106" s="57"/>
      <c r="Q106" s="17"/>
      <c r="R106" s="17"/>
      <c r="S106" s="56"/>
      <c r="T106" s="50"/>
      <c r="U106" s="50"/>
      <c r="V106" s="50"/>
      <c r="W106" s="50"/>
      <c r="X106" s="50"/>
      <c r="Y106" s="50"/>
      <c r="Z106" s="264"/>
      <c r="AA106" s="57"/>
      <c r="AB106" s="17"/>
      <c r="AC106" s="17"/>
      <c r="AD106" s="56"/>
      <c r="AE106" s="50"/>
      <c r="AF106" s="50"/>
      <c r="AG106" s="50"/>
      <c r="AH106" s="50"/>
      <c r="AI106" s="50"/>
      <c r="AJ106" s="50"/>
      <c r="AK106" s="264"/>
      <c r="AL106" s="57"/>
      <c r="AM106" s="17"/>
      <c r="AN106" s="17"/>
      <c r="AO106" s="56"/>
      <c r="AP106" s="50"/>
      <c r="AQ106" s="50"/>
      <c r="AR106" s="50"/>
      <c r="AS106" s="50"/>
      <c r="AT106" s="50"/>
      <c r="AU106" s="50"/>
      <c r="AV106" s="264"/>
      <c r="AW106" s="57"/>
      <c r="AX106" s="17"/>
      <c r="AY106" s="17"/>
      <c r="AZ106" s="56"/>
      <c r="BA106" s="50"/>
      <c r="BB106" s="50"/>
      <c r="BC106" s="50"/>
      <c r="BD106" s="50"/>
      <c r="BE106" s="50"/>
      <c r="BF106" s="50"/>
      <c r="BG106" s="264"/>
      <c r="BH106" s="57"/>
      <c r="BI106" s="17"/>
      <c r="BJ106" s="17"/>
      <c r="BK106" s="56"/>
      <c r="BL106" s="50"/>
      <c r="BM106" s="50"/>
      <c r="BN106" s="50"/>
      <c r="BO106" s="50"/>
      <c r="BP106" s="50"/>
      <c r="BQ106" s="50"/>
      <c r="BR106" s="264"/>
      <c r="BS106" s="57"/>
      <c r="BT106" s="17"/>
      <c r="BU106" s="17"/>
      <c r="BV106" s="56"/>
      <c r="BW106" s="50"/>
      <c r="BX106" s="50"/>
      <c r="BY106" s="50"/>
      <c r="BZ106" s="50"/>
      <c r="CA106" s="50"/>
      <c r="CB106" s="50"/>
      <c r="CC106" s="264"/>
      <c r="CD106" s="57"/>
      <c r="CE106" s="17"/>
      <c r="CF106" s="17"/>
      <c r="CG106" s="56"/>
      <c r="CH106" s="50"/>
      <c r="CI106" s="50"/>
      <c r="CJ106" s="50"/>
      <c r="CK106" s="50"/>
      <c r="CL106" s="50"/>
      <c r="CM106" s="50"/>
      <c r="CN106" s="264"/>
      <c r="CO106" s="57"/>
      <c r="CP106" s="17"/>
      <c r="CQ106" s="17"/>
      <c r="CR106" s="56"/>
      <c r="CS106" s="50"/>
      <c r="CT106" s="50"/>
      <c r="CU106" s="50"/>
      <c r="CV106" s="50"/>
      <c r="CW106" s="50"/>
      <c r="CX106" s="50"/>
      <c r="CY106" s="264"/>
      <c r="CZ106" s="57"/>
      <c r="DA106" s="17"/>
      <c r="DB106" s="17"/>
      <c r="DC106" s="56"/>
      <c r="DD106" s="50"/>
      <c r="DE106" s="50"/>
      <c r="DF106" s="50"/>
      <c r="DG106" s="50"/>
      <c r="DH106" s="50"/>
      <c r="DI106" s="50"/>
      <c r="DJ106" s="264"/>
      <c r="DK106" s="57"/>
      <c r="DL106" s="17"/>
      <c r="DM106" s="17"/>
      <c r="DN106" s="56"/>
      <c r="DO106" s="50"/>
      <c r="DP106" s="50"/>
      <c r="DQ106" s="50"/>
      <c r="DR106" s="50"/>
      <c r="DS106" s="50"/>
      <c r="DT106" s="50"/>
      <c r="DU106" s="264"/>
      <c r="DV106" s="57"/>
      <c r="DW106" s="17"/>
      <c r="DX106" s="17"/>
      <c r="DY106" s="56"/>
      <c r="DZ106" s="50"/>
      <c r="EA106" s="50"/>
      <c r="EB106" s="50"/>
      <c r="EC106" s="50"/>
      <c r="ED106" s="50"/>
      <c r="EE106" s="50"/>
      <c r="EF106" s="264"/>
      <c r="EG106" s="57"/>
      <c r="EH106" s="17"/>
      <c r="EI106" s="17"/>
      <c r="EJ106" s="56"/>
      <c r="EK106" s="50"/>
      <c r="EL106" s="50"/>
      <c r="EM106" s="50"/>
      <c r="EN106" s="50"/>
      <c r="EO106" s="50"/>
      <c r="EP106" s="50"/>
      <c r="EQ106" s="264"/>
      <c r="ER106" s="57"/>
      <c r="ES106" s="17"/>
      <c r="ET106" s="17"/>
      <c r="EU106" s="56"/>
      <c r="EV106" s="50"/>
      <c r="EW106" s="50"/>
      <c r="EX106" s="50"/>
      <c r="EY106" s="50"/>
      <c r="EZ106" s="50"/>
      <c r="FA106" s="50"/>
      <c r="FB106" s="264"/>
      <c r="FC106" s="57"/>
      <c r="FD106" s="17"/>
      <c r="FE106" s="17"/>
      <c r="FF106" s="56"/>
      <c r="FG106" s="50"/>
      <c r="FH106" s="50"/>
      <c r="FI106" s="50"/>
      <c r="FJ106" s="50"/>
      <c r="FK106" s="50"/>
      <c r="FL106" s="50"/>
      <c r="FM106" s="264"/>
      <c r="FN106" s="57"/>
      <c r="FO106" s="17"/>
      <c r="FP106" s="17"/>
      <c r="FQ106" s="56"/>
      <c r="FR106" s="50"/>
      <c r="FS106" s="50"/>
      <c r="FT106" s="50"/>
      <c r="FU106" s="50"/>
      <c r="FV106" s="50"/>
      <c r="FW106" s="50"/>
      <c r="FX106" s="264"/>
      <c r="FY106" s="57"/>
      <c r="FZ106" s="17"/>
      <c r="GA106" s="17"/>
      <c r="GB106" s="56"/>
      <c r="GC106" s="50"/>
      <c r="GD106" s="50"/>
      <c r="GE106" s="50"/>
      <c r="GF106" s="50"/>
      <c r="GG106" s="50"/>
      <c r="GH106" s="50"/>
      <c r="GI106" s="264"/>
      <c r="GJ106" s="57"/>
      <c r="GK106" s="17"/>
      <c r="GL106" s="17"/>
      <c r="GM106" s="56"/>
      <c r="GN106" s="50"/>
      <c r="GO106" s="50"/>
      <c r="GP106" s="50"/>
      <c r="GQ106" s="50"/>
      <c r="GR106" s="50"/>
      <c r="GS106" s="50"/>
      <c r="GT106" s="264"/>
      <c r="GU106" s="57"/>
      <c r="GV106" s="17"/>
      <c r="GW106" s="17"/>
      <c r="GX106" s="56"/>
      <c r="GY106" s="50"/>
      <c r="GZ106" s="50"/>
      <c r="HA106" s="50"/>
      <c r="HB106" s="50"/>
      <c r="HC106" s="50"/>
      <c r="HD106" s="50"/>
      <c r="HE106" s="264"/>
      <c r="HF106" s="57"/>
      <c r="HG106" s="17"/>
      <c r="HH106" s="17"/>
      <c r="HI106" s="56"/>
      <c r="HJ106" s="50"/>
      <c r="HK106" s="50"/>
      <c r="HL106" s="50"/>
      <c r="HM106" s="50"/>
      <c r="HN106" s="50"/>
      <c r="HO106" s="50"/>
      <c r="HP106" s="264"/>
      <c r="HQ106" s="57"/>
      <c r="HR106" s="17"/>
      <c r="HS106" s="17"/>
      <c r="HT106" s="56"/>
      <c r="HU106" s="50"/>
      <c r="HV106" s="50"/>
      <c r="HW106" s="50"/>
      <c r="HX106" s="50"/>
      <c r="HY106" s="50"/>
      <c r="HZ106" s="50"/>
      <c r="IA106" s="264"/>
      <c r="IB106" s="57"/>
      <c r="IC106" s="17"/>
      <c r="ID106" s="17"/>
    </row>
    <row r="107" spans="1:238" x14ac:dyDescent="0.25">
      <c r="A107" s="54"/>
      <c r="B107" s="215"/>
      <c r="C107" s="60"/>
      <c r="D107" s="60"/>
      <c r="E107" s="60"/>
      <c r="F107" s="292"/>
      <c r="G107" s="60"/>
      <c r="H107" s="56"/>
      <c r="I107" s="50"/>
      <c r="J107" s="50"/>
      <c r="K107" s="50"/>
      <c r="L107" s="50"/>
      <c r="M107" s="50"/>
      <c r="N107" s="50"/>
      <c r="O107" s="264"/>
      <c r="P107" s="57"/>
      <c r="Q107" s="17"/>
      <c r="R107" s="17"/>
      <c r="S107" s="56"/>
      <c r="T107" s="50"/>
      <c r="U107" s="50"/>
      <c r="V107" s="50"/>
      <c r="W107" s="50"/>
      <c r="X107" s="50"/>
      <c r="Y107" s="50"/>
      <c r="Z107" s="264"/>
      <c r="AA107" s="57"/>
      <c r="AB107" s="17"/>
      <c r="AC107" s="17"/>
      <c r="AD107" s="56"/>
      <c r="AE107" s="50"/>
      <c r="AF107" s="50"/>
      <c r="AG107" s="50"/>
      <c r="AH107" s="50"/>
      <c r="AI107" s="50"/>
      <c r="AJ107" s="50"/>
      <c r="AK107" s="264"/>
      <c r="AL107" s="57"/>
      <c r="AM107" s="17"/>
      <c r="AN107" s="17"/>
      <c r="AO107" s="56"/>
      <c r="AP107" s="50"/>
      <c r="AQ107" s="50"/>
      <c r="AR107" s="50"/>
      <c r="AS107" s="50"/>
      <c r="AT107" s="50"/>
      <c r="AU107" s="50"/>
      <c r="AV107" s="264"/>
      <c r="AW107" s="57"/>
      <c r="AX107" s="17"/>
      <c r="AY107" s="17"/>
      <c r="AZ107" s="56"/>
      <c r="BA107" s="50"/>
      <c r="BB107" s="50"/>
      <c r="BC107" s="50"/>
      <c r="BD107" s="50"/>
      <c r="BE107" s="50"/>
      <c r="BF107" s="50"/>
      <c r="BG107" s="264"/>
      <c r="BH107" s="57"/>
      <c r="BI107" s="17"/>
      <c r="BJ107" s="17"/>
      <c r="BK107" s="56"/>
      <c r="BL107" s="50"/>
      <c r="BM107" s="50"/>
      <c r="BN107" s="50"/>
      <c r="BO107" s="50"/>
      <c r="BP107" s="50"/>
      <c r="BQ107" s="50"/>
      <c r="BR107" s="264"/>
      <c r="BS107" s="57"/>
      <c r="BT107" s="17"/>
      <c r="BU107" s="17"/>
      <c r="BV107" s="56"/>
      <c r="BW107" s="50"/>
      <c r="BX107" s="50"/>
      <c r="BY107" s="50"/>
      <c r="BZ107" s="50"/>
      <c r="CA107" s="50"/>
      <c r="CB107" s="50"/>
      <c r="CC107" s="264"/>
      <c r="CD107" s="57"/>
      <c r="CE107" s="17"/>
      <c r="CF107" s="17"/>
      <c r="CG107" s="56"/>
      <c r="CH107" s="50"/>
      <c r="CI107" s="50"/>
      <c r="CJ107" s="50"/>
      <c r="CK107" s="50"/>
      <c r="CL107" s="50"/>
      <c r="CM107" s="50"/>
      <c r="CN107" s="264"/>
      <c r="CO107" s="57"/>
      <c r="CP107" s="17"/>
      <c r="CQ107" s="17"/>
      <c r="CR107" s="56"/>
      <c r="CS107" s="50"/>
      <c r="CT107" s="50"/>
      <c r="CU107" s="50"/>
      <c r="CV107" s="50"/>
      <c r="CW107" s="50"/>
      <c r="CX107" s="50"/>
      <c r="CY107" s="264"/>
      <c r="CZ107" s="57"/>
      <c r="DA107" s="17"/>
      <c r="DB107" s="17"/>
      <c r="DC107" s="56"/>
      <c r="DD107" s="50"/>
      <c r="DE107" s="50"/>
      <c r="DF107" s="50"/>
      <c r="DG107" s="50"/>
      <c r="DH107" s="50"/>
      <c r="DI107" s="50"/>
      <c r="DJ107" s="264"/>
      <c r="DK107" s="57"/>
      <c r="DL107" s="17"/>
      <c r="DM107" s="17"/>
      <c r="DN107" s="56"/>
      <c r="DO107" s="50"/>
      <c r="DP107" s="50"/>
      <c r="DQ107" s="50"/>
      <c r="DR107" s="50"/>
      <c r="DS107" s="50"/>
      <c r="DT107" s="50"/>
      <c r="DU107" s="264"/>
      <c r="DV107" s="57"/>
      <c r="DW107" s="17"/>
      <c r="DX107" s="17"/>
      <c r="DY107" s="56"/>
      <c r="DZ107" s="50"/>
      <c r="EA107" s="50"/>
      <c r="EB107" s="50"/>
      <c r="EC107" s="50"/>
      <c r="ED107" s="50"/>
      <c r="EE107" s="50"/>
      <c r="EF107" s="264"/>
      <c r="EG107" s="57"/>
      <c r="EH107" s="17"/>
      <c r="EI107" s="17"/>
      <c r="EJ107" s="56"/>
      <c r="EK107" s="50"/>
      <c r="EL107" s="50"/>
      <c r="EM107" s="50"/>
      <c r="EN107" s="50"/>
      <c r="EO107" s="50"/>
      <c r="EP107" s="50"/>
      <c r="EQ107" s="264"/>
      <c r="ER107" s="57"/>
      <c r="ES107" s="17"/>
      <c r="ET107" s="17"/>
      <c r="EU107" s="56"/>
      <c r="EV107" s="50"/>
      <c r="EW107" s="50"/>
      <c r="EX107" s="50"/>
      <c r="EY107" s="50"/>
      <c r="EZ107" s="50"/>
      <c r="FA107" s="50"/>
      <c r="FB107" s="264"/>
      <c r="FC107" s="57"/>
      <c r="FD107" s="17"/>
      <c r="FE107" s="17"/>
      <c r="FF107" s="56"/>
      <c r="FG107" s="50"/>
      <c r="FH107" s="50"/>
      <c r="FI107" s="50"/>
      <c r="FJ107" s="50"/>
      <c r="FK107" s="50"/>
      <c r="FL107" s="50"/>
      <c r="FM107" s="264"/>
      <c r="FN107" s="57"/>
      <c r="FO107" s="17"/>
      <c r="FP107" s="17"/>
      <c r="FQ107" s="56"/>
      <c r="FR107" s="50"/>
      <c r="FS107" s="50"/>
      <c r="FT107" s="50"/>
      <c r="FU107" s="50"/>
      <c r="FV107" s="50"/>
      <c r="FW107" s="50"/>
      <c r="FX107" s="264"/>
      <c r="FY107" s="57"/>
      <c r="FZ107" s="17"/>
      <c r="GA107" s="17"/>
      <c r="GB107" s="56"/>
      <c r="GC107" s="50"/>
      <c r="GD107" s="50"/>
      <c r="GE107" s="50"/>
      <c r="GF107" s="50"/>
      <c r="GG107" s="50"/>
      <c r="GH107" s="50"/>
      <c r="GI107" s="264"/>
      <c r="GJ107" s="57"/>
      <c r="GK107" s="17"/>
      <c r="GL107" s="17"/>
      <c r="GM107" s="56"/>
      <c r="GN107" s="50"/>
      <c r="GO107" s="50"/>
      <c r="GP107" s="50"/>
      <c r="GQ107" s="50"/>
      <c r="GR107" s="50"/>
      <c r="GS107" s="50"/>
      <c r="GT107" s="264"/>
      <c r="GU107" s="57"/>
      <c r="GV107" s="17"/>
      <c r="GW107" s="17"/>
      <c r="GX107" s="56"/>
      <c r="GY107" s="50"/>
      <c r="GZ107" s="50"/>
      <c r="HA107" s="50"/>
      <c r="HB107" s="50"/>
      <c r="HC107" s="50"/>
      <c r="HD107" s="50"/>
      <c r="HE107" s="264"/>
      <c r="HF107" s="57"/>
      <c r="HG107" s="17"/>
      <c r="HH107" s="17"/>
      <c r="HI107" s="56"/>
      <c r="HJ107" s="50"/>
      <c r="HK107" s="50"/>
      <c r="HL107" s="50"/>
      <c r="HM107" s="50"/>
      <c r="HN107" s="50"/>
      <c r="HO107" s="50"/>
      <c r="HP107" s="264"/>
      <c r="HQ107" s="57"/>
      <c r="HR107" s="17"/>
      <c r="HS107" s="17"/>
      <c r="HT107" s="56"/>
      <c r="HU107" s="50"/>
      <c r="HV107" s="50"/>
      <c r="HW107" s="50"/>
      <c r="HX107" s="50"/>
      <c r="HY107" s="50"/>
      <c r="HZ107" s="50"/>
      <c r="IA107" s="264"/>
      <c r="IB107" s="57"/>
      <c r="IC107" s="17"/>
      <c r="ID107" s="17"/>
    </row>
    <row r="108" spans="1:238" x14ac:dyDescent="0.25">
      <c r="A108" s="54"/>
      <c r="B108" s="215"/>
      <c r="C108" s="60"/>
      <c r="D108" s="60"/>
      <c r="E108" s="60"/>
      <c r="F108" s="292"/>
      <c r="G108" s="60"/>
      <c r="H108" s="56"/>
      <c r="I108" s="50"/>
      <c r="J108" s="50"/>
      <c r="K108" s="50"/>
      <c r="L108" s="50"/>
      <c r="M108" s="50"/>
      <c r="N108" s="50"/>
      <c r="O108" s="264"/>
      <c r="P108" s="57"/>
      <c r="Q108" s="17"/>
      <c r="R108" s="17"/>
      <c r="S108" s="56"/>
      <c r="T108" s="50"/>
      <c r="U108" s="50"/>
      <c r="V108" s="50"/>
      <c r="W108" s="50"/>
      <c r="X108" s="50"/>
      <c r="Y108" s="50"/>
      <c r="Z108" s="264"/>
      <c r="AA108" s="57"/>
      <c r="AB108" s="17"/>
      <c r="AC108" s="17"/>
      <c r="AD108" s="56"/>
      <c r="AE108" s="50"/>
      <c r="AF108" s="50"/>
      <c r="AG108" s="50"/>
      <c r="AH108" s="50"/>
      <c r="AI108" s="50"/>
      <c r="AJ108" s="50"/>
      <c r="AK108" s="264"/>
      <c r="AL108" s="57"/>
      <c r="AM108" s="17"/>
      <c r="AN108" s="17"/>
      <c r="AO108" s="56"/>
      <c r="AP108" s="50"/>
      <c r="AQ108" s="50"/>
      <c r="AR108" s="50"/>
      <c r="AS108" s="50"/>
      <c r="AT108" s="50"/>
      <c r="AU108" s="50"/>
      <c r="AV108" s="264"/>
      <c r="AW108" s="57"/>
      <c r="AX108" s="17"/>
      <c r="AY108" s="17"/>
      <c r="AZ108" s="56"/>
      <c r="BA108" s="50"/>
      <c r="BB108" s="50"/>
      <c r="BC108" s="50"/>
      <c r="BD108" s="50"/>
      <c r="BE108" s="50"/>
      <c r="BF108" s="50"/>
      <c r="BG108" s="264"/>
      <c r="BH108" s="57"/>
      <c r="BI108" s="17"/>
      <c r="BJ108" s="17"/>
      <c r="BK108" s="56"/>
      <c r="BL108" s="50"/>
      <c r="BM108" s="50"/>
      <c r="BN108" s="50"/>
      <c r="BO108" s="50"/>
      <c r="BP108" s="50"/>
      <c r="BQ108" s="50"/>
      <c r="BR108" s="264"/>
      <c r="BS108" s="57"/>
      <c r="BT108" s="17"/>
      <c r="BU108" s="17"/>
      <c r="BV108" s="56"/>
      <c r="BW108" s="50"/>
      <c r="BX108" s="50"/>
      <c r="BY108" s="50"/>
      <c r="BZ108" s="50"/>
      <c r="CA108" s="50"/>
      <c r="CB108" s="50"/>
      <c r="CC108" s="264"/>
      <c r="CD108" s="57"/>
      <c r="CE108" s="17"/>
      <c r="CF108" s="17"/>
      <c r="CG108" s="56"/>
      <c r="CH108" s="50"/>
      <c r="CI108" s="50"/>
      <c r="CJ108" s="50"/>
      <c r="CK108" s="50"/>
      <c r="CL108" s="50"/>
      <c r="CM108" s="50"/>
      <c r="CN108" s="264"/>
      <c r="CO108" s="57"/>
      <c r="CP108" s="17"/>
      <c r="CQ108" s="17"/>
      <c r="CR108" s="56"/>
      <c r="CS108" s="50"/>
      <c r="CT108" s="50"/>
      <c r="CU108" s="50"/>
      <c r="CV108" s="50"/>
      <c r="CW108" s="50"/>
      <c r="CX108" s="50"/>
      <c r="CY108" s="264"/>
      <c r="CZ108" s="57"/>
      <c r="DA108" s="17"/>
      <c r="DB108" s="17"/>
      <c r="DC108" s="56"/>
      <c r="DD108" s="50"/>
      <c r="DE108" s="50"/>
      <c r="DF108" s="50"/>
      <c r="DG108" s="50"/>
      <c r="DH108" s="50"/>
      <c r="DI108" s="50"/>
      <c r="DJ108" s="264"/>
      <c r="DK108" s="57"/>
      <c r="DL108" s="17"/>
      <c r="DM108" s="17"/>
      <c r="DN108" s="56"/>
      <c r="DO108" s="50"/>
      <c r="DP108" s="50"/>
      <c r="DQ108" s="50"/>
      <c r="DR108" s="50"/>
      <c r="DS108" s="50"/>
      <c r="DT108" s="50"/>
      <c r="DU108" s="264"/>
      <c r="DV108" s="57"/>
      <c r="DW108" s="17"/>
      <c r="DX108" s="17"/>
      <c r="DY108" s="56"/>
      <c r="DZ108" s="50"/>
      <c r="EA108" s="50"/>
      <c r="EB108" s="50"/>
      <c r="EC108" s="50"/>
      <c r="ED108" s="50"/>
      <c r="EE108" s="50"/>
      <c r="EF108" s="264"/>
      <c r="EG108" s="57"/>
      <c r="EH108" s="17"/>
      <c r="EI108" s="17"/>
      <c r="EJ108" s="56"/>
      <c r="EK108" s="50"/>
      <c r="EL108" s="50"/>
      <c r="EM108" s="50"/>
      <c r="EN108" s="50"/>
      <c r="EO108" s="50"/>
      <c r="EP108" s="50"/>
      <c r="EQ108" s="264"/>
      <c r="ER108" s="57"/>
      <c r="ES108" s="17"/>
      <c r="ET108" s="17"/>
      <c r="EU108" s="56"/>
      <c r="EV108" s="50"/>
      <c r="EW108" s="50"/>
      <c r="EX108" s="50"/>
      <c r="EY108" s="50"/>
      <c r="EZ108" s="50"/>
      <c r="FA108" s="50"/>
      <c r="FB108" s="264"/>
      <c r="FC108" s="57"/>
      <c r="FD108" s="17"/>
      <c r="FE108" s="17"/>
      <c r="FF108" s="56"/>
      <c r="FG108" s="50"/>
      <c r="FH108" s="50"/>
      <c r="FI108" s="50"/>
      <c r="FJ108" s="50"/>
      <c r="FK108" s="50"/>
      <c r="FL108" s="50"/>
      <c r="FM108" s="264"/>
      <c r="FN108" s="57"/>
      <c r="FO108" s="17"/>
      <c r="FP108" s="17"/>
      <c r="FQ108" s="56"/>
      <c r="FR108" s="50"/>
      <c r="FS108" s="50"/>
      <c r="FT108" s="50"/>
      <c r="FU108" s="50"/>
      <c r="FV108" s="50"/>
      <c r="FW108" s="50"/>
      <c r="FX108" s="264"/>
      <c r="FY108" s="57"/>
      <c r="FZ108" s="17"/>
      <c r="GA108" s="17"/>
      <c r="GB108" s="56"/>
      <c r="GC108" s="50"/>
      <c r="GD108" s="50"/>
      <c r="GE108" s="50"/>
      <c r="GF108" s="50"/>
      <c r="GG108" s="50"/>
      <c r="GH108" s="50"/>
      <c r="GI108" s="264"/>
      <c r="GJ108" s="57"/>
      <c r="GK108" s="17"/>
      <c r="GL108" s="17"/>
      <c r="GM108" s="56"/>
      <c r="GN108" s="50"/>
      <c r="GO108" s="50"/>
      <c r="GP108" s="50"/>
      <c r="GQ108" s="50"/>
      <c r="GR108" s="50"/>
      <c r="GS108" s="50"/>
      <c r="GT108" s="264"/>
      <c r="GU108" s="57"/>
      <c r="GV108" s="17"/>
      <c r="GW108" s="17"/>
      <c r="GX108" s="56"/>
      <c r="GY108" s="50"/>
      <c r="GZ108" s="50"/>
      <c r="HA108" s="50"/>
      <c r="HB108" s="50"/>
      <c r="HC108" s="50"/>
      <c r="HD108" s="50"/>
      <c r="HE108" s="264"/>
      <c r="HF108" s="57"/>
      <c r="HG108" s="17"/>
      <c r="HH108" s="17"/>
      <c r="HI108" s="56"/>
      <c r="HJ108" s="50"/>
      <c r="HK108" s="50"/>
      <c r="HL108" s="50"/>
      <c r="HM108" s="50"/>
      <c r="HN108" s="50"/>
      <c r="HO108" s="50"/>
      <c r="HP108" s="264"/>
      <c r="HQ108" s="57"/>
      <c r="HR108" s="17"/>
      <c r="HS108" s="17"/>
      <c r="HT108" s="56"/>
      <c r="HU108" s="50"/>
      <c r="HV108" s="50"/>
      <c r="HW108" s="50"/>
      <c r="HX108" s="50"/>
      <c r="HY108" s="50"/>
      <c r="HZ108" s="50"/>
      <c r="IA108" s="264"/>
      <c r="IB108" s="57"/>
      <c r="IC108" s="17"/>
      <c r="ID108" s="17"/>
    </row>
    <row r="109" spans="1:238" x14ac:dyDescent="0.25">
      <c r="A109" s="54"/>
      <c r="B109" s="215"/>
      <c r="C109" s="60"/>
      <c r="D109" s="60"/>
      <c r="E109" s="60"/>
      <c r="F109" s="292"/>
      <c r="G109" s="60"/>
      <c r="H109" s="56"/>
      <c r="I109" s="50"/>
      <c r="J109" s="50"/>
      <c r="K109" s="50"/>
      <c r="L109" s="50"/>
      <c r="M109" s="50"/>
      <c r="N109" s="50"/>
      <c r="O109" s="264"/>
      <c r="P109" s="57"/>
      <c r="Q109" s="17"/>
      <c r="R109" s="17"/>
      <c r="S109" s="56"/>
      <c r="T109" s="50"/>
      <c r="U109" s="50"/>
      <c r="V109" s="50"/>
      <c r="W109" s="50"/>
      <c r="X109" s="50"/>
      <c r="Y109" s="50"/>
      <c r="Z109" s="264"/>
      <c r="AA109" s="57"/>
      <c r="AB109" s="17"/>
      <c r="AC109" s="17"/>
      <c r="AD109" s="56"/>
      <c r="AE109" s="50"/>
      <c r="AF109" s="50"/>
      <c r="AG109" s="50"/>
      <c r="AH109" s="50"/>
      <c r="AI109" s="50"/>
      <c r="AJ109" s="50"/>
      <c r="AK109" s="264"/>
      <c r="AL109" s="57"/>
      <c r="AM109" s="17"/>
      <c r="AN109" s="17"/>
      <c r="AO109" s="56"/>
      <c r="AP109" s="50"/>
      <c r="AQ109" s="50"/>
      <c r="AR109" s="50"/>
      <c r="AS109" s="50"/>
      <c r="AT109" s="50"/>
      <c r="AU109" s="50"/>
      <c r="AV109" s="264"/>
      <c r="AW109" s="57"/>
      <c r="AX109" s="17"/>
      <c r="AY109" s="17"/>
      <c r="AZ109" s="56"/>
      <c r="BA109" s="50"/>
      <c r="BB109" s="50"/>
      <c r="BC109" s="50"/>
      <c r="BD109" s="50"/>
      <c r="BE109" s="50"/>
      <c r="BF109" s="50"/>
      <c r="BG109" s="264"/>
      <c r="BH109" s="57"/>
      <c r="BI109" s="17"/>
      <c r="BJ109" s="17"/>
      <c r="BK109" s="56"/>
      <c r="BL109" s="50"/>
      <c r="BM109" s="50"/>
      <c r="BN109" s="50"/>
      <c r="BO109" s="50"/>
      <c r="BP109" s="50"/>
      <c r="BQ109" s="50"/>
      <c r="BR109" s="264"/>
      <c r="BS109" s="57"/>
      <c r="BT109" s="17"/>
      <c r="BU109" s="17"/>
      <c r="BV109" s="56"/>
      <c r="BW109" s="50"/>
      <c r="BX109" s="50"/>
      <c r="BY109" s="50"/>
      <c r="BZ109" s="50"/>
      <c r="CA109" s="50"/>
      <c r="CB109" s="50"/>
      <c r="CC109" s="264"/>
      <c r="CD109" s="57"/>
      <c r="CE109" s="17"/>
      <c r="CF109" s="17"/>
      <c r="CG109" s="56"/>
      <c r="CH109" s="50"/>
      <c r="CI109" s="50"/>
      <c r="CJ109" s="50"/>
      <c r="CK109" s="50"/>
      <c r="CL109" s="50"/>
      <c r="CM109" s="50"/>
      <c r="CN109" s="264"/>
      <c r="CO109" s="57"/>
      <c r="CP109" s="17"/>
      <c r="CQ109" s="17"/>
      <c r="CR109" s="56"/>
      <c r="CS109" s="50"/>
      <c r="CT109" s="50"/>
      <c r="CU109" s="50"/>
      <c r="CV109" s="50"/>
      <c r="CW109" s="50"/>
      <c r="CX109" s="50"/>
      <c r="CY109" s="264"/>
      <c r="CZ109" s="57"/>
      <c r="DA109" s="17"/>
      <c r="DB109" s="17"/>
      <c r="DC109" s="56"/>
      <c r="DD109" s="50"/>
      <c r="DE109" s="50"/>
      <c r="DF109" s="50"/>
      <c r="DG109" s="50"/>
      <c r="DH109" s="50"/>
      <c r="DI109" s="50"/>
      <c r="DJ109" s="264"/>
      <c r="DK109" s="57"/>
      <c r="DL109" s="17"/>
      <c r="DM109" s="17"/>
      <c r="DN109" s="56"/>
      <c r="DO109" s="50"/>
      <c r="DP109" s="50"/>
      <c r="DQ109" s="50"/>
      <c r="DR109" s="50"/>
      <c r="DS109" s="50"/>
      <c r="DT109" s="50"/>
      <c r="DU109" s="264"/>
      <c r="DV109" s="57"/>
      <c r="DW109" s="17"/>
      <c r="DX109" s="17"/>
      <c r="DY109" s="56"/>
      <c r="DZ109" s="50"/>
      <c r="EA109" s="50"/>
      <c r="EB109" s="50"/>
      <c r="EC109" s="50"/>
      <c r="ED109" s="50"/>
      <c r="EE109" s="50"/>
      <c r="EF109" s="264"/>
      <c r="EG109" s="57"/>
      <c r="EH109" s="17"/>
      <c r="EI109" s="17"/>
      <c r="EJ109" s="56"/>
      <c r="EK109" s="50"/>
      <c r="EL109" s="50"/>
      <c r="EM109" s="50"/>
      <c r="EN109" s="50"/>
      <c r="EO109" s="50"/>
      <c r="EP109" s="50"/>
      <c r="EQ109" s="264"/>
      <c r="ER109" s="57"/>
      <c r="ES109" s="17"/>
      <c r="ET109" s="17"/>
      <c r="EU109" s="56"/>
      <c r="EV109" s="50"/>
      <c r="EW109" s="50"/>
      <c r="EX109" s="50"/>
      <c r="EY109" s="50"/>
      <c r="EZ109" s="50"/>
      <c r="FA109" s="50"/>
      <c r="FB109" s="264"/>
      <c r="FC109" s="57"/>
      <c r="FD109" s="17"/>
      <c r="FE109" s="17"/>
      <c r="FF109" s="56"/>
      <c r="FG109" s="50"/>
      <c r="FH109" s="50"/>
      <c r="FI109" s="50"/>
      <c r="FJ109" s="50"/>
      <c r="FK109" s="50"/>
      <c r="FL109" s="50"/>
      <c r="FM109" s="264"/>
      <c r="FN109" s="57"/>
      <c r="FO109" s="17"/>
      <c r="FP109" s="17"/>
      <c r="FQ109" s="56"/>
      <c r="FR109" s="50"/>
      <c r="FS109" s="50"/>
      <c r="FT109" s="50"/>
      <c r="FU109" s="50"/>
      <c r="FV109" s="50"/>
      <c r="FW109" s="50"/>
      <c r="FX109" s="264"/>
      <c r="FY109" s="57"/>
      <c r="FZ109" s="17"/>
      <c r="GA109" s="17"/>
      <c r="GB109" s="56"/>
      <c r="GC109" s="50"/>
      <c r="GD109" s="50"/>
      <c r="GE109" s="50"/>
      <c r="GF109" s="50"/>
      <c r="GG109" s="50"/>
      <c r="GH109" s="50"/>
      <c r="GI109" s="264"/>
      <c r="GJ109" s="57"/>
      <c r="GK109" s="17"/>
      <c r="GL109" s="17"/>
      <c r="GM109" s="56"/>
      <c r="GN109" s="50"/>
      <c r="GO109" s="50"/>
      <c r="GP109" s="50"/>
      <c r="GQ109" s="50"/>
      <c r="GR109" s="50"/>
      <c r="GS109" s="50"/>
      <c r="GT109" s="264"/>
      <c r="GU109" s="57"/>
      <c r="GV109" s="17"/>
      <c r="GW109" s="17"/>
      <c r="GX109" s="56"/>
      <c r="GY109" s="50"/>
      <c r="GZ109" s="50"/>
      <c r="HA109" s="50"/>
      <c r="HB109" s="50"/>
      <c r="HC109" s="50"/>
      <c r="HD109" s="50"/>
      <c r="HE109" s="264"/>
      <c r="HF109" s="57"/>
      <c r="HG109" s="17"/>
      <c r="HH109" s="17"/>
      <c r="HI109" s="56"/>
      <c r="HJ109" s="50"/>
      <c r="HK109" s="50"/>
      <c r="HL109" s="50"/>
      <c r="HM109" s="50"/>
      <c r="HN109" s="50"/>
      <c r="HO109" s="50"/>
      <c r="HP109" s="264"/>
      <c r="HQ109" s="57"/>
      <c r="HR109" s="17"/>
      <c r="HS109" s="17"/>
      <c r="HT109" s="56"/>
      <c r="HU109" s="50"/>
      <c r="HV109" s="50"/>
      <c r="HW109" s="50"/>
      <c r="HX109" s="50"/>
      <c r="HY109" s="50"/>
      <c r="HZ109" s="50"/>
      <c r="IA109" s="264"/>
      <c r="IB109" s="57"/>
      <c r="IC109" s="17"/>
      <c r="ID109" s="17"/>
    </row>
    <row r="110" spans="1:238" x14ac:dyDescent="0.25">
      <c r="A110" s="54"/>
      <c r="B110" s="215"/>
      <c r="C110" s="60"/>
      <c r="D110" s="60"/>
      <c r="E110" s="60"/>
      <c r="F110" s="292"/>
      <c r="G110" s="60"/>
      <c r="O110" s="264"/>
      <c r="P110" s="57"/>
      <c r="Q110" s="17"/>
      <c r="R110" s="17"/>
      <c r="S110" s="56"/>
      <c r="T110" s="50"/>
      <c r="U110" s="50"/>
      <c r="V110" s="50"/>
      <c r="W110" s="50"/>
      <c r="X110" s="50"/>
      <c r="Y110" s="50"/>
      <c r="Z110" s="264"/>
      <c r="AA110" s="57"/>
      <c r="AB110" s="17"/>
      <c r="AC110" s="17"/>
      <c r="AD110" s="56"/>
      <c r="AE110" s="50"/>
      <c r="AF110" s="50"/>
      <c r="AG110" s="50"/>
      <c r="AH110" s="50"/>
      <c r="AI110" s="50"/>
      <c r="AJ110" s="50"/>
      <c r="AK110" s="264"/>
      <c r="AL110" s="57"/>
      <c r="AM110" s="17"/>
      <c r="AN110" s="17"/>
      <c r="AO110" s="56"/>
      <c r="AP110" s="50"/>
      <c r="AQ110" s="50"/>
      <c r="AR110" s="50"/>
      <c r="AS110" s="50"/>
      <c r="AT110" s="50"/>
      <c r="AU110" s="50"/>
      <c r="AV110" s="264"/>
      <c r="AW110" s="57"/>
      <c r="AX110" s="17"/>
      <c r="AY110" s="17"/>
      <c r="AZ110" s="56"/>
      <c r="BA110" s="50"/>
      <c r="BB110" s="50"/>
      <c r="BC110" s="50"/>
      <c r="BD110" s="50"/>
      <c r="BE110" s="50"/>
      <c r="BF110" s="50"/>
      <c r="BG110" s="264"/>
      <c r="BH110" s="57"/>
      <c r="BI110" s="17"/>
      <c r="BJ110" s="17"/>
      <c r="BK110" s="56"/>
      <c r="BL110" s="50"/>
      <c r="BM110" s="50"/>
      <c r="BN110" s="50"/>
      <c r="BO110" s="50"/>
      <c r="BP110" s="50"/>
      <c r="BQ110" s="50"/>
      <c r="BR110" s="264"/>
      <c r="BS110" s="57"/>
      <c r="BT110" s="17"/>
      <c r="BU110" s="17"/>
      <c r="BV110" s="56"/>
      <c r="BW110" s="50"/>
      <c r="BX110" s="50"/>
      <c r="BY110" s="50"/>
      <c r="BZ110" s="50"/>
      <c r="CA110" s="50"/>
      <c r="CB110" s="50"/>
      <c r="CC110" s="264"/>
      <c r="CD110" s="57"/>
      <c r="CE110" s="17"/>
      <c r="CF110" s="17"/>
      <c r="CG110" s="56"/>
      <c r="CH110" s="50"/>
      <c r="CI110" s="50"/>
      <c r="CJ110" s="50"/>
      <c r="CK110" s="50"/>
      <c r="CL110" s="50"/>
      <c r="CM110" s="50"/>
      <c r="CN110" s="264"/>
      <c r="CO110" s="57"/>
      <c r="CP110" s="17"/>
      <c r="CQ110" s="17"/>
      <c r="CR110" s="56"/>
      <c r="CS110" s="50"/>
      <c r="CT110" s="50"/>
      <c r="CU110" s="50"/>
      <c r="CV110" s="50"/>
      <c r="CW110" s="50"/>
      <c r="CX110" s="50"/>
      <c r="CY110" s="264"/>
      <c r="CZ110" s="57"/>
      <c r="DA110" s="17"/>
      <c r="DB110" s="17"/>
      <c r="DC110" s="56"/>
      <c r="DD110" s="50"/>
      <c r="DE110" s="50"/>
      <c r="DF110" s="50"/>
      <c r="DG110" s="50"/>
      <c r="DH110" s="50"/>
      <c r="DI110" s="50"/>
      <c r="DJ110" s="264"/>
      <c r="DK110" s="57"/>
      <c r="DL110" s="17"/>
      <c r="DM110" s="17"/>
      <c r="DN110" s="56"/>
      <c r="DO110" s="50"/>
      <c r="DP110" s="50"/>
      <c r="DQ110" s="50"/>
      <c r="DR110" s="50"/>
      <c r="DS110" s="50"/>
      <c r="DT110" s="50"/>
      <c r="DU110" s="264"/>
      <c r="DV110" s="57"/>
      <c r="DW110" s="17"/>
      <c r="DX110" s="17"/>
      <c r="DY110" s="56"/>
      <c r="DZ110" s="50"/>
      <c r="EA110" s="50"/>
      <c r="EB110" s="50"/>
      <c r="EC110" s="50"/>
      <c r="ED110" s="50"/>
      <c r="EE110" s="50"/>
      <c r="EF110" s="264"/>
      <c r="EG110" s="57"/>
      <c r="EH110" s="17"/>
      <c r="EI110" s="17"/>
      <c r="EJ110" s="56"/>
      <c r="EK110" s="50"/>
      <c r="EL110" s="50"/>
      <c r="EM110" s="50"/>
      <c r="EN110" s="50"/>
      <c r="EO110" s="50"/>
      <c r="EP110" s="50"/>
      <c r="EQ110" s="264"/>
      <c r="ER110" s="57"/>
      <c r="ES110" s="17"/>
      <c r="ET110" s="17"/>
      <c r="EU110" s="56"/>
      <c r="EV110" s="50"/>
      <c r="EW110" s="50"/>
      <c r="EX110" s="50"/>
      <c r="EY110" s="50"/>
      <c r="EZ110" s="50"/>
      <c r="FA110" s="50"/>
      <c r="FB110" s="264"/>
      <c r="FC110" s="57"/>
      <c r="FD110" s="17"/>
      <c r="FE110" s="17"/>
      <c r="FF110" s="56"/>
      <c r="FG110" s="50"/>
      <c r="FH110" s="50"/>
      <c r="FI110" s="50"/>
      <c r="FJ110" s="50"/>
      <c r="FK110" s="50"/>
      <c r="FL110" s="50"/>
      <c r="FM110" s="264"/>
      <c r="FN110" s="57"/>
      <c r="FO110" s="17"/>
      <c r="FP110" s="17"/>
      <c r="FQ110" s="56"/>
      <c r="FR110" s="50"/>
      <c r="FS110" s="50"/>
      <c r="FT110" s="50"/>
      <c r="FU110" s="50"/>
      <c r="FV110" s="50"/>
      <c r="FW110" s="50"/>
      <c r="FX110" s="264"/>
      <c r="FY110" s="57"/>
      <c r="FZ110" s="17"/>
      <c r="GA110" s="17"/>
      <c r="GB110" s="56"/>
      <c r="GC110" s="50"/>
      <c r="GD110" s="50"/>
      <c r="GE110" s="50"/>
      <c r="GF110" s="50"/>
      <c r="GG110" s="50"/>
      <c r="GH110" s="50"/>
      <c r="GI110" s="264"/>
      <c r="GJ110" s="57"/>
      <c r="GK110" s="17"/>
      <c r="GL110" s="17"/>
      <c r="GM110" s="56"/>
      <c r="GN110" s="50"/>
      <c r="GO110" s="50"/>
      <c r="GP110" s="50"/>
      <c r="GQ110" s="50"/>
      <c r="GR110" s="50"/>
      <c r="GS110" s="50"/>
      <c r="GT110" s="264"/>
      <c r="GU110" s="57"/>
      <c r="GV110" s="17"/>
      <c r="GW110" s="17"/>
      <c r="GX110" s="56"/>
      <c r="GY110" s="50"/>
      <c r="GZ110" s="50"/>
      <c r="HA110" s="50"/>
      <c r="HB110" s="50"/>
      <c r="HC110" s="50"/>
      <c r="HD110" s="50"/>
      <c r="HE110" s="264"/>
      <c r="HF110" s="57"/>
      <c r="HG110" s="17"/>
      <c r="HH110" s="17"/>
      <c r="HI110" s="56"/>
      <c r="HJ110" s="50"/>
      <c r="HK110" s="50"/>
      <c r="HL110" s="50"/>
      <c r="HM110" s="50"/>
      <c r="HN110" s="50"/>
      <c r="HO110" s="50"/>
      <c r="HP110" s="264"/>
      <c r="HQ110" s="57"/>
      <c r="HR110" s="17"/>
      <c r="HS110" s="17"/>
      <c r="HT110" s="56"/>
      <c r="HU110" s="50"/>
      <c r="HV110" s="50"/>
      <c r="HW110" s="50"/>
      <c r="HX110" s="50"/>
      <c r="HY110" s="50"/>
      <c r="HZ110" s="50"/>
      <c r="IA110" s="264"/>
      <c r="IB110" s="57"/>
      <c r="IC110" s="17"/>
      <c r="ID110" s="17"/>
    </row>
    <row r="111" spans="1:238" x14ac:dyDescent="0.25">
      <c r="A111" s="54"/>
      <c r="B111" s="215"/>
      <c r="C111" s="60"/>
      <c r="D111" s="60"/>
      <c r="E111" s="60"/>
      <c r="F111" s="292"/>
      <c r="G111" s="60"/>
      <c r="O111" s="264"/>
      <c r="P111" s="57"/>
      <c r="Q111" s="17"/>
      <c r="R111" s="17"/>
      <c r="S111" s="56"/>
      <c r="T111" s="50"/>
      <c r="U111" s="50"/>
      <c r="V111" s="50"/>
      <c r="W111" s="50"/>
      <c r="X111" s="50"/>
      <c r="Y111" s="50"/>
      <c r="Z111" s="264"/>
      <c r="AA111" s="57"/>
      <c r="AB111" s="17"/>
      <c r="AC111" s="17"/>
      <c r="AD111" s="56"/>
      <c r="AE111" s="50"/>
      <c r="AF111" s="50"/>
      <c r="AG111" s="50"/>
      <c r="AH111" s="50"/>
      <c r="AI111" s="50"/>
      <c r="AJ111" s="50"/>
      <c r="AK111" s="264"/>
      <c r="AL111" s="57"/>
      <c r="AM111" s="17"/>
      <c r="AN111" s="17"/>
      <c r="AO111" s="56"/>
      <c r="AP111" s="50"/>
      <c r="AQ111" s="50"/>
      <c r="AR111" s="50"/>
      <c r="AS111" s="50"/>
      <c r="AT111" s="50"/>
      <c r="AU111" s="50"/>
      <c r="AV111" s="264"/>
      <c r="AW111" s="57"/>
      <c r="AX111" s="17"/>
      <c r="AY111" s="17"/>
      <c r="AZ111" s="56"/>
      <c r="BA111" s="50"/>
      <c r="BB111" s="50"/>
      <c r="BC111" s="50"/>
      <c r="BD111" s="50"/>
      <c r="BE111" s="50"/>
      <c r="BF111" s="50"/>
      <c r="BG111" s="264"/>
      <c r="BH111" s="57"/>
      <c r="BI111" s="17"/>
      <c r="BJ111" s="17"/>
      <c r="BK111" s="56"/>
      <c r="BL111" s="50"/>
      <c r="BM111" s="50"/>
      <c r="BN111" s="50"/>
      <c r="BO111" s="50"/>
      <c r="BP111" s="50"/>
      <c r="BQ111" s="50"/>
      <c r="BR111" s="264"/>
      <c r="BS111" s="57"/>
      <c r="BT111" s="17"/>
      <c r="BU111" s="17"/>
      <c r="BV111" s="56"/>
      <c r="BW111" s="50"/>
      <c r="BX111" s="50"/>
      <c r="BY111" s="50"/>
      <c r="BZ111" s="50"/>
      <c r="CA111" s="50"/>
      <c r="CB111" s="50"/>
      <c r="CC111" s="264"/>
      <c r="CD111" s="57"/>
      <c r="CE111" s="17"/>
      <c r="CF111" s="17"/>
      <c r="CG111" s="56"/>
      <c r="CH111" s="50"/>
      <c r="CI111" s="50"/>
      <c r="CJ111" s="50"/>
      <c r="CK111" s="50"/>
      <c r="CL111" s="50"/>
      <c r="CM111" s="50"/>
      <c r="CN111" s="264"/>
      <c r="CO111" s="57"/>
      <c r="CP111" s="17"/>
      <c r="CQ111" s="17"/>
      <c r="CR111" s="56"/>
      <c r="CS111" s="50"/>
      <c r="CT111" s="50"/>
      <c r="CU111" s="50"/>
      <c r="CV111" s="50"/>
      <c r="CW111" s="50"/>
      <c r="CX111" s="50"/>
      <c r="CY111" s="264"/>
      <c r="CZ111" s="57"/>
      <c r="DA111" s="17"/>
      <c r="DB111" s="17"/>
      <c r="DC111" s="56"/>
      <c r="DD111" s="50"/>
      <c r="DE111" s="50"/>
      <c r="DF111" s="50"/>
      <c r="DG111" s="50"/>
      <c r="DH111" s="50"/>
      <c r="DI111" s="50"/>
      <c r="DJ111" s="264"/>
      <c r="DK111" s="57"/>
      <c r="DL111" s="17"/>
      <c r="DM111" s="17"/>
      <c r="DN111" s="56"/>
      <c r="DO111" s="50"/>
      <c r="DP111" s="50"/>
      <c r="DQ111" s="50"/>
      <c r="DR111" s="50"/>
      <c r="DS111" s="50"/>
      <c r="DT111" s="50"/>
      <c r="DU111" s="264"/>
      <c r="DV111" s="57"/>
      <c r="DW111" s="17"/>
      <c r="DX111" s="17"/>
      <c r="DY111" s="56"/>
      <c r="DZ111" s="50"/>
      <c r="EA111" s="50"/>
      <c r="EB111" s="50"/>
      <c r="EC111" s="50"/>
      <c r="ED111" s="50"/>
      <c r="EE111" s="50"/>
      <c r="EF111" s="264"/>
      <c r="EG111" s="57"/>
      <c r="EH111" s="17"/>
      <c r="EI111" s="17"/>
      <c r="EJ111" s="56"/>
      <c r="EK111" s="50"/>
      <c r="EL111" s="50"/>
      <c r="EM111" s="50"/>
      <c r="EN111" s="50"/>
      <c r="EO111" s="50"/>
      <c r="EP111" s="50"/>
      <c r="EQ111" s="264"/>
      <c r="ER111" s="57"/>
      <c r="ES111" s="17"/>
      <c r="ET111" s="17"/>
      <c r="EU111" s="56"/>
      <c r="EV111" s="50"/>
      <c r="EW111" s="50"/>
      <c r="EX111" s="50"/>
      <c r="EY111" s="50"/>
      <c r="EZ111" s="50"/>
      <c r="FA111" s="50"/>
      <c r="FB111" s="264"/>
      <c r="FC111" s="57"/>
      <c r="FD111" s="17"/>
      <c r="FE111" s="17"/>
      <c r="FF111" s="56"/>
      <c r="FG111" s="50"/>
      <c r="FH111" s="50"/>
      <c r="FI111" s="50"/>
      <c r="FJ111" s="50"/>
      <c r="FK111" s="50"/>
      <c r="FL111" s="50"/>
      <c r="FM111" s="264"/>
      <c r="FN111" s="57"/>
      <c r="FO111" s="17"/>
      <c r="FP111" s="17"/>
      <c r="FQ111" s="56"/>
      <c r="FR111" s="50"/>
      <c r="FS111" s="50"/>
      <c r="FT111" s="50"/>
      <c r="FU111" s="50"/>
      <c r="FV111" s="50"/>
      <c r="FW111" s="50"/>
      <c r="FX111" s="264"/>
      <c r="FY111" s="57"/>
      <c r="FZ111" s="17"/>
      <c r="GA111" s="17"/>
      <c r="GB111" s="56"/>
      <c r="GC111" s="50"/>
      <c r="GD111" s="50"/>
      <c r="GE111" s="50"/>
      <c r="GF111" s="50"/>
      <c r="GG111" s="50"/>
      <c r="GH111" s="50"/>
      <c r="GI111" s="264"/>
      <c r="GJ111" s="57"/>
      <c r="GK111" s="17"/>
      <c r="GL111" s="17"/>
      <c r="GM111" s="56"/>
      <c r="GN111" s="50"/>
      <c r="GO111" s="50"/>
      <c r="GP111" s="50"/>
      <c r="GQ111" s="50"/>
      <c r="GR111" s="50"/>
      <c r="GS111" s="50"/>
      <c r="GT111" s="264"/>
      <c r="GU111" s="57"/>
      <c r="GV111" s="17"/>
      <c r="GW111" s="17"/>
      <c r="GX111" s="56"/>
      <c r="GY111" s="50"/>
      <c r="GZ111" s="50"/>
      <c r="HA111" s="50"/>
      <c r="HB111" s="50"/>
      <c r="HC111" s="50"/>
      <c r="HD111" s="50"/>
      <c r="HE111" s="264"/>
      <c r="HF111" s="57"/>
      <c r="HG111" s="17"/>
      <c r="HH111" s="17"/>
      <c r="HI111" s="56"/>
      <c r="HJ111" s="50"/>
      <c r="HK111" s="50"/>
      <c r="HL111" s="50"/>
      <c r="HM111" s="50"/>
      <c r="HN111" s="50"/>
      <c r="HO111" s="50"/>
      <c r="HP111" s="264"/>
      <c r="HQ111" s="57"/>
      <c r="HR111" s="17"/>
      <c r="HS111" s="17"/>
      <c r="HT111" s="56"/>
      <c r="HU111" s="50"/>
      <c r="HV111" s="50"/>
      <c r="HW111" s="50"/>
      <c r="HX111" s="50"/>
      <c r="HY111" s="50"/>
      <c r="HZ111" s="50"/>
      <c r="IA111" s="264"/>
      <c r="IB111" s="57"/>
      <c r="IC111" s="17"/>
      <c r="ID111" s="17"/>
    </row>
    <row r="112" spans="1:238" x14ac:dyDescent="0.25">
      <c r="A112" s="54"/>
      <c r="B112" s="215"/>
      <c r="C112" s="60"/>
      <c r="D112" s="60"/>
      <c r="E112" s="60"/>
      <c r="F112" s="292"/>
      <c r="G112" s="60"/>
      <c r="O112" s="264"/>
      <c r="P112" s="57"/>
      <c r="Q112" s="17"/>
      <c r="R112" s="17"/>
      <c r="S112" s="56"/>
      <c r="T112" s="50"/>
      <c r="U112" s="50"/>
      <c r="V112" s="50"/>
      <c r="W112" s="50"/>
      <c r="X112" s="50"/>
      <c r="Y112" s="50"/>
      <c r="Z112" s="264"/>
      <c r="AA112" s="57"/>
      <c r="AB112" s="17"/>
      <c r="AC112" s="17"/>
      <c r="AD112" s="56"/>
      <c r="AE112" s="50"/>
      <c r="AF112" s="50"/>
      <c r="AG112" s="50"/>
      <c r="AH112" s="50"/>
      <c r="AI112" s="50"/>
      <c r="AJ112" s="50"/>
      <c r="AK112" s="264"/>
      <c r="AL112" s="57"/>
      <c r="AM112" s="17"/>
      <c r="AN112" s="17"/>
      <c r="AO112" s="56"/>
      <c r="AP112" s="50"/>
      <c r="AQ112" s="50"/>
      <c r="AR112" s="50"/>
      <c r="AS112" s="50"/>
      <c r="AT112" s="50"/>
      <c r="AU112" s="50"/>
      <c r="AV112" s="264"/>
      <c r="AW112" s="57"/>
      <c r="AX112" s="17"/>
      <c r="AY112" s="17"/>
      <c r="AZ112" s="56"/>
      <c r="BA112" s="50"/>
      <c r="BB112" s="50"/>
      <c r="BC112" s="50"/>
      <c r="BD112" s="50"/>
      <c r="BE112" s="50"/>
      <c r="BF112" s="50"/>
      <c r="BG112" s="264"/>
      <c r="BH112" s="57"/>
      <c r="BI112" s="17"/>
      <c r="BJ112" s="17"/>
      <c r="BK112" s="56"/>
      <c r="BL112" s="50"/>
      <c r="BM112" s="50"/>
      <c r="BN112" s="50"/>
      <c r="BO112" s="50"/>
      <c r="BP112" s="50"/>
      <c r="BQ112" s="50"/>
      <c r="BR112" s="264"/>
      <c r="BS112" s="57"/>
      <c r="BT112" s="17"/>
      <c r="BU112" s="17"/>
      <c r="BV112" s="56"/>
      <c r="BW112" s="50"/>
      <c r="BX112" s="50"/>
      <c r="BY112" s="50"/>
      <c r="BZ112" s="50"/>
      <c r="CA112" s="50"/>
      <c r="CB112" s="50"/>
      <c r="CC112" s="264"/>
      <c r="CD112" s="57"/>
      <c r="CE112" s="17"/>
      <c r="CF112" s="17"/>
      <c r="CG112" s="56"/>
      <c r="CH112" s="50"/>
      <c r="CI112" s="50"/>
      <c r="CJ112" s="50"/>
      <c r="CK112" s="50"/>
      <c r="CL112" s="50"/>
      <c r="CM112" s="50"/>
      <c r="CN112" s="264"/>
      <c r="CO112" s="57"/>
      <c r="CP112" s="17"/>
      <c r="CQ112" s="17"/>
      <c r="CR112" s="56"/>
      <c r="CS112" s="50"/>
      <c r="CT112" s="50"/>
      <c r="CU112" s="50"/>
      <c r="CV112" s="50"/>
      <c r="CW112" s="50"/>
      <c r="CX112" s="50"/>
      <c r="CY112" s="264"/>
      <c r="CZ112" s="57"/>
      <c r="DA112" s="17"/>
      <c r="DB112" s="17"/>
      <c r="DC112" s="56"/>
      <c r="DD112" s="50"/>
      <c r="DE112" s="50"/>
      <c r="DF112" s="50"/>
      <c r="DG112" s="50"/>
      <c r="DH112" s="50"/>
      <c r="DI112" s="50"/>
      <c r="DJ112" s="264"/>
      <c r="DK112" s="57"/>
      <c r="DL112" s="17"/>
      <c r="DM112" s="17"/>
      <c r="DN112" s="56"/>
      <c r="DO112" s="50"/>
      <c r="DP112" s="50"/>
      <c r="DQ112" s="50"/>
      <c r="DR112" s="50"/>
      <c r="DS112" s="50"/>
      <c r="DT112" s="50"/>
      <c r="DU112" s="264"/>
      <c r="DV112" s="57"/>
      <c r="DW112" s="17"/>
      <c r="DX112" s="17"/>
      <c r="DY112" s="56"/>
      <c r="DZ112" s="50"/>
      <c r="EA112" s="50"/>
      <c r="EB112" s="50"/>
      <c r="EC112" s="50"/>
      <c r="ED112" s="50"/>
      <c r="EE112" s="50"/>
      <c r="EF112" s="264"/>
      <c r="EG112" s="57"/>
      <c r="EH112" s="17"/>
      <c r="EI112" s="17"/>
      <c r="EJ112" s="56"/>
      <c r="EK112" s="50"/>
      <c r="EL112" s="50"/>
      <c r="EM112" s="50"/>
      <c r="EN112" s="50"/>
      <c r="EO112" s="50"/>
      <c r="EP112" s="50"/>
      <c r="EQ112" s="264"/>
      <c r="ER112" s="57"/>
      <c r="ES112" s="17"/>
      <c r="ET112" s="17"/>
      <c r="EU112" s="56"/>
      <c r="EV112" s="50"/>
      <c r="EW112" s="50"/>
      <c r="EX112" s="50"/>
      <c r="EY112" s="50"/>
      <c r="EZ112" s="50"/>
      <c r="FA112" s="50"/>
      <c r="FB112" s="264"/>
      <c r="FC112" s="57"/>
      <c r="FD112" s="17"/>
      <c r="FE112" s="17"/>
      <c r="FF112" s="56"/>
      <c r="FG112" s="50"/>
      <c r="FH112" s="50"/>
      <c r="FI112" s="50"/>
      <c r="FJ112" s="50"/>
      <c r="FK112" s="50"/>
      <c r="FL112" s="50"/>
      <c r="FM112" s="264"/>
      <c r="FN112" s="57"/>
      <c r="FO112" s="17"/>
      <c r="FP112" s="17"/>
      <c r="FQ112" s="56"/>
      <c r="FR112" s="50"/>
      <c r="FS112" s="50"/>
      <c r="FT112" s="50"/>
      <c r="FU112" s="50"/>
      <c r="FV112" s="50"/>
      <c r="FW112" s="50"/>
      <c r="FX112" s="264"/>
      <c r="FY112" s="57"/>
      <c r="FZ112" s="17"/>
      <c r="GA112" s="17"/>
      <c r="GB112" s="56"/>
      <c r="GC112" s="50"/>
      <c r="GD112" s="50"/>
      <c r="GE112" s="50"/>
      <c r="GF112" s="50"/>
      <c r="GG112" s="50"/>
      <c r="GH112" s="50"/>
      <c r="GI112" s="264"/>
      <c r="GJ112" s="57"/>
      <c r="GK112" s="17"/>
      <c r="GL112" s="17"/>
      <c r="GM112" s="56"/>
      <c r="GN112" s="50"/>
      <c r="GO112" s="50"/>
      <c r="GP112" s="50"/>
      <c r="GQ112" s="50"/>
      <c r="GR112" s="50"/>
      <c r="GS112" s="50"/>
      <c r="GT112" s="264"/>
      <c r="GU112" s="57"/>
      <c r="GV112" s="17"/>
      <c r="GW112" s="17"/>
      <c r="GX112" s="56"/>
      <c r="GY112" s="50"/>
      <c r="GZ112" s="50"/>
      <c r="HA112" s="50"/>
      <c r="HB112" s="50"/>
      <c r="HC112" s="50"/>
      <c r="HD112" s="50"/>
      <c r="HE112" s="264"/>
      <c r="HF112" s="57"/>
      <c r="HG112" s="17"/>
      <c r="HH112" s="17"/>
      <c r="HI112" s="56"/>
      <c r="HJ112" s="50"/>
      <c r="HK112" s="50"/>
      <c r="HL112" s="50"/>
      <c r="HM112" s="50"/>
      <c r="HN112" s="50"/>
      <c r="HO112" s="50"/>
      <c r="HP112" s="264"/>
      <c r="HQ112" s="57"/>
      <c r="HR112" s="17"/>
      <c r="HS112" s="17"/>
      <c r="HT112" s="56"/>
      <c r="HU112" s="50"/>
      <c r="HV112" s="50"/>
      <c r="HW112" s="50"/>
      <c r="HX112" s="50"/>
      <c r="HY112" s="50"/>
      <c r="HZ112" s="50"/>
      <c r="IA112" s="264"/>
      <c r="IB112" s="57"/>
      <c r="IC112" s="17"/>
      <c r="ID112" s="17"/>
    </row>
    <row r="113" spans="1:238" x14ac:dyDescent="0.25">
      <c r="A113" s="54"/>
      <c r="B113" s="215"/>
      <c r="C113" s="60"/>
      <c r="D113" s="60"/>
      <c r="E113" s="60"/>
      <c r="F113" s="292"/>
      <c r="G113" s="60"/>
      <c r="O113" s="264"/>
      <c r="P113" s="57"/>
      <c r="Q113" s="17"/>
      <c r="R113" s="17"/>
      <c r="S113" s="56"/>
      <c r="T113" s="50"/>
      <c r="U113" s="50"/>
      <c r="V113" s="50"/>
      <c r="W113" s="50"/>
      <c r="X113" s="50"/>
      <c r="Y113" s="50"/>
      <c r="Z113" s="264"/>
      <c r="AA113" s="57"/>
      <c r="AB113" s="17"/>
      <c r="AC113" s="17"/>
      <c r="AD113" s="56"/>
      <c r="AE113" s="50"/>
      <c r="AF113" s="50"/>
      <c r="AG113" s="50"/>
      <c r="AH113" s="50"/>
      <c r="AI113" s="50"/>
      <c r="AJ113" s="50"/>
      <c r="AK113" s="264"/>
      <c r="AL113" s="57"/>
      <c r="AM113" s="17"/>
      <c r="AN113" s="17"/>
      <c r="AO113" s="56"/>
      <c r="AP113" s="50"/>
      <c r="AQ113" s="50"/>
      <c r="AR113" s="50"/>
      <c r="AS113" s="50"/>
      <c r="AT113" s="50"/>
      <c r="AU113" s="50"/>
      <c r="AV113" s="264"/>
      <c r="AW113" s="57"/>
      <c r="AX113" s="17"/>
      <c r="AY113" s="17"/>
      <c r="AZ113" s="56"/>
      <c r="BA113" s="50"/>
      <c r="BB113" s="50"/>
      <c r="BC113" s="50"/>
      <c r="BD113" s="50"/>
      <c r="BE113" s="50"/>
      <c r="BF113" s="50"/>
      <c r="BG113" s="264"/>
      <c r="BH113" s="57"/>
      <c r="BI113" s="17"/>
      <c r="BJ113" s="17"/>
      <c r="BK113" s="56"/>
      <c r="BL113" s="50"/>
      <c r="BM113" s="50"/>
      <c r="BN113" s="50"/>
      <c r="BO113" s="50"/>
      <c r="BP113" s="50"/>
      <c r="BQ113" s="50"/>
      <c r="BR113" s="264"/>
      <c r="BS113" s="57"/>
      <c r="BT113" s="17"/>
      <c r="BU113" s="17"/>
      <c r="BV113" s="56"/>
      <c r="BW113" s="50"/>
      <c r="BX113" s="50"/>
      <c r="BY113" s="50"/>
      <c r="BZ113" s="50"/>
      <c r="CA113" s="50"/>
      <c r="CB113" s="50"/>
      <c r="CC113" s="264"/>
      <c r="CD113" s="57"/>
      <c r="CE113" s="17"/>
      <c r="CF113" s="17"/>
      <c r="CG113" s="56"/>
      <c r="CH113" s="50"/>
      <c r="CI113" s="50"/>
      <c r="CJ113" s="50"/>
      <c r="CK113" s="50"/>
      <c r="CL113" s="50"/>
      <c r="CM113" s="50"/>
      <c r="CN113" s="264"/>
      <c r="CO113" s="57"/>
      <c r="CP113" s="17"/>
      <c r="CQ113" s="17"/>
      <c r="CR113" s="56"/>
      <c r="CS113" s="50"/>
      <c r="CT113" s="50"/>
      <c r="CU113" s="50"/>
      <c r="CV113" s="50"/>
      <c r="CW113" s="50"/>
      <c r="CX113" s="50"/>
      <c r="CY113" s="264"/>
      <c r="CZ113" s="57"/>
      <c r="DA113" s="17"/>
      <c r="DB113" s="17"/>
      <c r="DC113" s="56"/>
      <c r="DD113" s="50"/>
      <c r="DE113" s="50"/>
      <c r="DF113" s="50"/>
      <c r="DG113" s="50"/>
      <c r="DH113" s="50"/>
      <c r="DI113" s="50"/>
      <c r="DJ113" s="264"/>
      <c r="DK113" s="57"/>
      <c r="DL113" s="17"/>
      <c r="DM113" s="17"/>
      <c r="DN113" s="56"/>
      <c r="DO113" s="50"/>
      <c r="DP113" s="50"/>
      <c r="DQ113" s="50"/>
      <c r="DR113" s="50"/>
      <c r="DS113" s="50"/>
      <c r="DT113" s="50"/>
      <c r="DU113" s="264"/>
      <c r="DV113" s="57"/>
      <c r="DW113" s="17"/>
      <c r="DX113" s="17"/>
      <c r="DY113" s="56"/>
      <c r="DZ113" s="50"/>
      <c r="EA113" s="50"/>
      <c r="EB113" s="50"/>
      <c r="EC113" s="50"/>
      <c r="ED113" s="50"/>
      <c r="EE113" s="50"/>
      <c r="EF113" s="264"/>
      <c r="EG113" s="57"/>
      <c r="EH113" s="17"/>
      <c r="EI113" s="17"/>
      <c r="EJ113" s="56"/>
      <c r="EK113" s="50"/>
      <c r="EL113" s="50"/>
      <c r="EM113" s="50"/>
      <c r="EN113" s="50"/>
      <c r="EO113" s="50"/>
      <c r="EP113" s="50"/>
      <c r="EQ113" s="264"/>
      <c r="ER113" s="57"/>
      <c r="ES113" s="17"/>
      <c r="ET113" s="17"/>
      <c r="EU113" s="56"/>
      <c r="EV113" s="50"/>
      <c r="EW113" s="50"/>
      <c r="EX113" s="50"/>
      <c r="EY113" s="50"/>
      <c r="EZ113" s="50"/>
      <c r="FA113" s="50"/>
      <c r="FB113" s="264"/>
      <c r="FC113" s="57"/>
      <c r="FD113" s="17"/>
      <c r="FE113" s="17"/>
      <c r="FF113" s="56"/>
      <c r="FG113" s="50"/>
      <c r="FH113" s="50"/>
      <c r="FI113" s="50"/>
      <c r="FJ113" s="50"/>
      <c r="FK113" s="50"/>
      <c r="FL113" s="50"/>
      <c r="FM113" s="264"/>
      <c r="FN113" s="57"/>
      <c r="FO113" s="17"/>
      <c r="FP113" s="17"/>
      <c r="FQ113" s="56"/>
      <c r="FR113" s="50"/>
      <c r="FS113" s="50"/>
      <c r="FT113" s="50"/>
      <c r="FU113" s="50"/>
      <c r="FV113" s="50"/>
      <c r="FW113" s="50"/>
      <c r="FX113" s="264"/>
      <c r="FY113" s="57"/>
      <c r="FZ113" s="17"/>
      <c r="GA113" s="17"/>
      <c r="GB113" s="56"/>
      <c r="GC113" s="50"/>
      <c r="GD113" s="50"/>
      <c r="GE113" s="50"/>
      <c r="GF113" s="50"/>
      <c r="GG113" s="50"/>
      <c r="GH113" s="50"/>
      <c r="GI113" s="264"/>
      <c r="GJ113" s="57"/>
      <c r="GK113" s="17"/>
      <c r="GL113" s="17"/>
      <c r="GM113" s="56"/>
      <c r="GN113" s="50"/>
      <c r="GO113" s="50"/>
      <c r="GP113" s="50"/>
      <c r="GQ113" s="50"/>
      <c r="GR113" s="50"/>
      <c r="GS113" s="50"/>
      <c r="GT113" s="264"/>
      <c r="GU113" s="57"/>
      <c r="GV113" s="17"/>
      <c r="GW113" s="17"/>
      <c r="GX113" s="56"/>
      <c r="GY113" s="50"/>
      <c r="GZ113" s="50"/>
      <c r="HA113" s="50"/>
      <c r="HB113" s="50"/>
      <c r="HC113" s="50"/>
      <c r="HD113" s="50"/>
      <c r="HE113" s="264"/>
      <c r="HF113" s="57"/>
      <c r="HG113" s="17"/>
      <c r="HH113" s="17"/>
      <c r="HI113" s="56"/>
      <c r="HJ113" s="50"/>
      <c r="HK113" s="50"/>
      <c r="HL113" s="50"/>
      <c r="HM113" s="50"/>
      <c r="HN113" s="50"/>
      <c r="HO113" s="50"/>
      <c r="HP113" s="264"/>
      <c r="HQ113" s="57"/>
      <c r="HR113" s="17"/>
      <c r="HS113" s="17"/>
      <c r="HT113" s="56"/>
      <c r="HU113" s="50"/>
      <c r="HV113" s="50"/>
      <c r="HW113" s="50"/>
      <c r="HX113" s="50"/>
      <c r="HY113" s="50"/>
      <c r="HZ113" s="50"/>
      <c r="IA113" s="264"/>
      <c r="IB113" s="57"/>
      <c r="IC113" s="17"/>
      <c r="ID113" s="17"/>
    </row>
    <row r="114" spans="1:238" x14ac:dyDescent="0.25">
      <c r="A114" s="54"/>
      <c r="B114" s="215"/>
      <c r="C114" s="60"/>
      <c r="D114" s="60"/>
      <c r="E114" s="60"/>
      <c r="F114" s="292"/>
      <c r="G114" s="60"/>
      <c r="H114" s="56"/>
      <c r="I114" s="50"/>
      <c r="J114" s="50"/>
      <c r="K114" s="50"/>
      <c r="L114" s="50"/>
      <c r="M114" s="50"/>
      <c r="N114" s="50"/>
    </row>
    <row r="115" spans="1:238" x14ac:dyDescent="0.25">
      <c r="A115" s="54"/>
      <c r="B115" s="215"/>
      <c r="C115" s="60"/>
      <c r="D115" s="60"/>
      <c r="E115" s="60"/>
      <c r="F115" s="292"/>
      <c r="G115" s="60"/>
      <c r="H115" s="56"/>
      <c r="I115" s="50"/>
      <c r="J115" s="50"/>
      <c r="K115" s="50"/>
      <c r="L115" s="50"/>
      <c r="M115" s="50"/>
      <c r="N115" s="50"/>
    </row>
    <row r="116" spans="1:238" x14ac:dyDescent="0.25">
      <c r="A116" s="54"/>
      <c r="B116" s="215"/>
      <c r="C116" s="60"/>
      <c r="D116" s="60"/>
      <c r="E116" s="60"/>
      <c r="F116" s="292"/>
      <c r="G116" s="60"/>
      <c r="H116" s="56"/>
      <c r="I116" s="50"/>
      <c r="J116" s="50"/>
      <c r="K116" s="50"/>
      <c r="L116" s="50"/>
      <c r="M116" s="50"/>
      <c r="N116" s="50"/>
    </row>
    <row r="117" spans="1:238" x14ac:dyDescent="0.25">
      <c r="A117" s="54"/>
      <c r="B117" s="215"/>
      <c r="C117" s="60"/>
      <c r="D117" s="60"/>
      <c r="E117" s="60"/>
      <c r="F117" s="292"/>
      <c r="G117" s="60"/>
      <c r="H117" s="56"/>
      <c r="I117" s="50"/>
      <c r="J117" s="50"/>
      <c r="K117" s="50"/>
      <c r="L117" s="50"/>
      <c r="M117" s="50"/>
      <c r="N117" s="50"/>
    </row>
    <row r="118" spans="1:238" x14ac:dyDescent="0.25">
      <c r="A118" s="54"/>
      <c r="B118" s="215"/>
      <c r="C118" s="60"/>
      <c r="D118" s="60"/>
      <c r="E118" s="60"/>
      <c r="F118" s="292"/>
      <c r="G118" s="60"/>
      <c r="H118" s="56"/>
      <c r="I118" s="50"/>
      <c r="J118" s="50"/>
      <c r="K118" s="50"/>
      <c r="L118" s="50"/>
      <c r="M118" s="50"/>
      <c r="N118" s="50"/>
      <c r="O118" s="264"/>
      <c r="P118" s="57"/>
      <c r="Q118" s="17"/>
      <c r="R118" s="17"/>
      <c r="S118" s="56"/>
      <c r="T118" s="50"/>
      <c r="U118" s="50"/>
      <c r="V118" s="50"/>
      <c r="W118" s="50"/>
      <c r="X118" s="50"/>
      <c r="Y118" s="50"/>
      <c r="Z118" s="264"/>
      <c r="AA118" s="57"/>
      <c r="AB118" s="17"/>
      <c r="AC118" s="17"/>
      <c r="AD118" s="56"/>
      <c r="AE118" s="50"/>
      <c r="AF118" s="50"/>
      <c r="AG118" s="50"/>
      <c r="AH118" s="50"/>
      <c r="AI118" s="50"/>
      <c r="AJ118" s="50"/>
      <c r="AK118" s="264"/>
      <c r="AL118" s="57"/>
      <c r="AM118" s="17"/>
      <c r="AN118" s="17"/>
      <c r="AO118" s="56"/>
      <c r="AP118" s="50"/>
      <c r="AQ118" s="50"/>
      <c r="AR118" s="50"/>
      <c r="AS118" s="50"/>
      <c r="AT118" s="50"/>
      <c r="AU118" s="50"/>
      <c r="AV118" s="264"/>
      <c r="AW118" s="57"/>
      <c r="AX118" s="17"/>
      <c r="AY118" s="17"/>
      <c r="AZ118" s="56"/>
      <c r="BA118" s="50"/>
      <c r="BB118" s="50"/>
      <c r="BC118" s="50"/>
      <c r="BD118" s="50"/>
      <c r="BE118" s="50"/>
      <c r="BF118" s="50"/>
      <c r="BG118" s="264"/>
      <c r="BH118" s="57"/>
      <c r="BI118" s="17"/>
      <c r="BJ118" s="17"/>
      <c r="BK118" s="56"/>
      <c r="BL118" s="50"/>
      <c r="BM118" s="50"/>
      <c r="BN118" s="50"/>
      <c r="BO118" s="50"/>
      <c r="BP118" s="50"/>
      <c r="BQ118" s="50"/>
      <c r="BR118" s="264"/>
      <c r="BS118" s="57"/>
      <c r="BT118" s="17"/>
      <c r="BU118" s="17"/>
      <c r="BV118" s="56"/>
      <c r="BW118" s="50"/>
      <c r="BX118" s="50"/>
      <c r="BY118" s="50"/>
      <c r="BZ118" s="50"/>
      <c r="CA118" s="50"/>
      <c r="CB118" s="50"/>
      <c r="CC118" s="264"/>
      <c r="CD118" s="57"/>
      <c r="CE118" s="17"/>
      <c r="CF118" s="17"/>
      <c r="CG118" s="56"/>
      <c r="CH118" s="50"/>
      <c r="CI118" s="50"/>
      <c r="CJ118" s="50"/>
      <c r="CK118" s="50"/>
      <c r="CL118" s="50"/>
      <c r="CM118" s="50"/>
      <c r="CN118" s="264"/>
      <c r="CO118" s="57"/>
      <c r="CP118" s="17"/>
      <c r="CQ118" s="17"/>
      <c r="CR118" s="56"/>
      <c r="CS118" s="50"/>
      <c r="CT118" s="50"/>
      <c r="CU118" s="50"/>
      <c r="CV118" s="50"/>
      <c r="CW118" s="50"/>
      <c r="CX118" s="50"/>
      <c r="CY118" s="264"/>
      <c r="CZ118" s="57"/>
      <c r="DA118" s="17"/>
      <c r="DB118" s="17"/>
      <c r="DC118" s="56"/>
      <c r="DD118" s="50"/>
      <c r="DE118" s="50"/>
      <c r="DF118" s="50"/>
      <c r="DG118" s="50"/>
      <c r="DH118" s="50"/>
      <c r="DI118" s="50"/>
      <c r="DJ118" s="264"/>
      <c r="DK118" s="57"/>
      <c r="DL118" s="17"/>
      <c r="DM118" s="17"/>
      <c r="DN118" s="56"/>
      <c r="DO118" s="50"/>
      <c r="DP118" s="50"/>
      <c r="DQ118" s="50"/>
      <c r="DR118" s="50"/>
      <c r="DS118" s="50"/>
      <c r="DT118" s="50"/>
      <c r="DU118" s="264"/>
      <c r="DV118" s="57"/>
      <c r="DW118" s="17"/>
      <c r="DX118" s="17"/>
      <c r="DY118" s="56"/>
      <c r="DZ118" s="50"/>
      <c r="EA118" s="50"/>
      <c r="EB118" s="50"/>
      <c r="EC118" s="50"/>
      <c r="ED118" s="50"/>
      <c r="EE118" s="50"/>
      <c r="EF118" s="264"/>
      <c r="EG118" s="57"/>
      <c r="EH118" s="17"/>
      <c r="EI118" s="17"/>
      <c r="EJ118" s="56"/>
      <c r="EK118" s="50"/>
      <c r="EL118" s="50"/>
      <c r="EM118" s="50"/>
      <c r="EN118" s="50"/>
      <c r="EO118" s="50"/>
      <c r="EP118" s="50"/>
      <c r="EQ118" s="264"/>
      <c r="ER118" s="57"/>
      <c r="ES118" s="17"/>
      <c r="ET118" s="17"/>
      <c r="EU118" s="56"/>
      <c r="EV118" s="50"/>
      <c r="EW118" s="50"/>
      <c r="EX118" s="50"/>
      <c r="EY118" s="50"/>
      <c r="EZ118" s="50"/>
      <c r="FA118" s="50"/>
      <c r="FB118" s="264"/>
      <c r="FC118" s="57"/>
      <c r="FD118" s="17"/>
      <c r="FE118" s="17"/>
      <c r="FF118" s="56"/>
      <c r="FG118" s="50"/>
      <c r="FH118" s="50"/>
      <c r="FI118" s="50"/>
      <c r="FJ118" s="50"/>
      <c r="FK118" s="50"/>
      <c r="FL118" s="50"/>
      <c r="FM118" s="264"/>
      <c r="FN118" s="57"/>
      <c r="FO118" s="17"/>
      <c r="FP118" s="17"/>
      <c r="FQ118" s="56"/>
      <c r="FR118" s="50"/>
      <c r="FS118" s="50"/>
      <c r="FT118" s="50"/>
      <c r="FU118" s="50"/>
      <c r="FV118" s="50"/>
      <c r="FW118" s="50"/>
      <c r="FX118" s="264"/>
      <c r="FY118" s="57"/>
      <c r="FZ118" s="17"/>
      <c r="GA118" s="17"/>
      <c r="GB118" s="56"/>
      <c r="GC118" s="50"/>
      <c r="GD118" s="50"/>
      <c r="GE118" s="50"/>
      <c r="GF118" s="50"/>
      <c r="GG118" s="50"/>
      <c r="GH118" s="50"/>
      <c r="GI118" s="264"/>
      <c r="GJ118" s="57"/>
      <c r="GK118" s="17"/>
      <c r="GL118" s="17"/>
      <c r="GM118" s="56"/>
      <c r="GN118" s="50"/>
      <c r="GO118" s="50"/>
      <c r="GP118" s="50"/>
      <c r="GQ118" s="50"/>
      <c r="GR118" s="50"/>
      <c r="GS118" s="50"/>
      <c r="GT118" s="264"/>
      <c r="GU118" s="57"/>
      <c r="GV118" s="17"/>
      <c r="GW118" s="17"/>
      <c r="GX118" s="56"/>
      <c r="GY118" s="50"/>
      <c r="GZ118" s="50"/>
      <c r="HA118" s="50"/>
      <c r="HB118" s="50"/>
      <c r="HC118" s="50"/>
      <c r="HD118" s="50"/>
      <c r="HE118" s="264"/>
      <c r="HF118" s="57"/>
      <c r="HG118" s="17"/>
      <c r="HH118" s="17"/>
      <c r="HI118" s="56"/>
      <c r="HJ118" s="50"/>
      <c r="HK118" s="50"/>
      <c r="HL118" s="50"/>
      <c r="HM118" s="50"/>
      <c r="HN118" s="50"/>
      <c r="HO118" s="50"/>
      <c r="HP118" s="264"/>
      <c r="HQ118" s="57"/>
      <c r="HR118" s="17"/>
      <c r="HS118" s="17"/>
      <c r="HT118" s="56"/>
      <c r="HU118" s="50"/>
      <c r="HV118" s="50"/>
      <c r="HW118" s="50"/>
      <c r="HX118" s="50"/>
      <c r="HY118" s="50"/>
      <c r="HZ118" s="50"/>
      <c r="IA118" s="264"/>
      <c r="IB118" s="57"/>
      <c r="IC118" s="17"/>
      <c r="ID118" s="17"/>
    </row>
    <row r="119" spans="1:238" x14ac:dyDescent="0.25">
      <c r="A119" s="54"/>
      <c r="B119" s="215"/>
      <c r="C119" s="60"/>
      <c r="D119" s="60"/>
      <c r="E119" s="60"/>
      <c r="F119" s="292"/>
      <c r="G119" s="60"/>
      <c r="H119" s="56"/>
      <c r="I119" s="50"/>
      <c r="J119" s="50"/>
      <c r="K119" s="50"/>
      <c r="L119" s="50"/>
      <c r="M119" s="50"/>
      <c r="N119" s="50"/>
      <c r="O119" s="264"/>
      <c r="P119" s="57"/>
      <c r="Q119" s="17"/>
      <c r="R119" s="17"/>
      <c r="S119" s="56"/>
      <c r="T119" s="50"/>
      <c r="U119" s="50"/>
      <c r="V119" s="50"/>
      <c r="W119" s="50"/>
      <c r="X119" s="50"/>
      <c r="Y119" s="50"/>
      <c r="Z119" s="264"/>
      <c r="AA119" s="57"/>
      <c r="AB119" s="17"/>
      <c r="AC119" s="17"/>
      <c r="AD119" s="56"/>
      <c r="AE119" s="50"/>
      <c r="AF119" s="50"/>
      <c r="AG119" s="50"/>
      <c r="AH119" s="50"/>
      <c r="AI119" s="50"/>
      <c r="AJ119" s="50"/>
      <c r="AK119" s="264"/>
      <c r="AL119" s="57"/>
      <c r="AM119" s="17"/>
      <c r="AN119" s="17"/>
      <c r="AO119" s="56"/>
      <c r="AP119" s="50"/>
      <c r="AQ119" s="50"/>
      <c r="AR119" s="50"/>
      <c r="AS119" s="50"/>
      <c r="AT119" s="50"/>
      <c r="AU119" s="50"/>
      <c r="AV119" s="264"/>
      <c r="AW119" s="57"/>
      <c r="AX119" s="17"/>
      <c r="AY119" s="17"/>
      <c r="AZ119" s="56"/>
      <c r="BA119" s="50"/>
      <c r="BB119" s="50"/>
      <c r="BC119" s="50"/>
      <c r="BD119" s="50"/>
      <c r="BE119" s="50"/>
      <c r="BF119" s="50"/>
      <c r="BG119" s="264"/>
      <c r="BH119" s="57"/>
      <c r="BI119" s="17"/>
      <c r="BJ119" s="17"/>
      <c r="BK119" s="56"/>
      <c r="BL119" s="50"/>
      <c r="BM119" s="50"/>
      <c r="BN119" s="50"/>
      <c r="BO119" s="50"/>
      <c r="BP119" s="50"/>
      <c r="BQ119" s="50"/>
      <c r="BR119" s="264"/>
      <c r="BS119" s="57"/>
      <c r="BT119" s="17"/>
      <c r="BU119" s="17"/>
      <c r="BV119" s="56"/>
      <c r="BW119" s="50"/>
      <c r="BX119" s="50"/>
      <c r="BY119" s="50"/>
      <c r="BZ119" s="50"/>
      <c r="CA119" s="50"/>
      <c r="CB119" s="50"/>
      <c r="CC119" s="264"/>
      <c r="CD119" s="57"/>
      <c r="CE119" s="17"/>
      <c r="CF119" s="17"/>
      <c r="CG119" s="56"/>
      <c r="CH119" s="50"/>
      <c r="CI119" s="50"/>
      <c r="CJ119" s="50"/>
      <c r="CK119" s="50"/>
      <c r="CL119" s="50"/>
      <c r="CM119" s="50"/>
      <c r="CN119" s="264"/>
      <c r="CO119" s="57"/>
      <c r="CP119" s="17"/>
      <c r="CQ119" s="17"/>
      <c r="CR119" s="56"/>
      <c r="CS119" s="50"/>
      <c r="CT119" s="50"/>
      <c r="CU119" s="50"/>
      <c r="CV119" s="50"/>
      <c r="CW119" s="50"/>
      <c r="CX119" s="50"/>
      <c r="CY119" s="264"/>
      <c r="CZ119" s="57"/>
      <c r="DA119" s="17"/>
      <c r="DB119" s="17"/>
      <c r="DC119" s="56"/>
      <c r="DD119" s="50"/>
      <c r="DE119" s="50"/>
      <c r="DF119" s="50"/>
      <c r="DG119" s="50"/>
      <c r="DH119" s="50"/>
      <c r="DI119" s="50"/>
      <c r="DJ119" s="264"/>
      <c r="DK119" s="57"/>
      <c r="DL119" s="17"/>
      <c r="DM119" s="17"/>
      <c r="DN119" s="56"/>
      <c r="DO119" s="50"/>
      <c r="DP119" s="50"/>
      <c r="DQ119" s="50"/>
      <c r="DR119" s="50"/>
      <c r="DS119" s="50"/>
      <c r="DT119" s="50"/>
      <c r="DU119" s="264"/>
      <c r="DV119" s="57"/>
      <c r="DW119" s="17"/>
      <c r="DX119" s="17"/>
      <c r="DY119" s="56"/>
      <c r="DZ119" s="50"/>
      <c r="EA119" s="50"/>
      <c r="EB119" s="50"/>
      <c r="EC119" s="50"/>
      <c r="ED119" s="50"/>
      <c r="EE119" s="50"/>
      <c r="EF119" s="264"/>
      <c r="EG119" s="57"/>
      <c r="EH119" s="17"/>
      <c r="EI119" s="17"/>
      <c r="EJ119" s="56"/>
      <c r="EK119" s="50"/>
      <c r="EL119" s="50"/>
      <c r="EM119" s="50"/>
      <c r="EN119" s="50"/>
      <c r="EO119" s="50"/>
      <c r="EP119" s="50"/>
      <c r="EQ119" s="264"/>
      <c r="ER119" s="57"/>
      <c r="ES119" s="17"/>
      <c r="ET119" s="17"/>
      <c r="EU119" s="56"/>
      <c r="EV119" s="50"/>
      <c r="EW119" s="50"/>
      <c r="EX119" s="50"/>
      <c r="EY119" s="50"/>
      <c r="EZ119" s="50"/>
      <c r="FA119" s="50"/>
      <c r="FB119" s="264"/>
      <c r="FC119" s="57"/>
      <c r="FD119" s="17"/>
      <c r="FE119" s="17"/>
      <c r="FF119" s="56"/>
      <c r="FG119" s="50"/>
      <c r="FH119" s="50"/>
      <c r="FI119" s="50"/>
      <c r="FJ119" s="50"/>
      <c r="FK119" s="50"/>
      <c r="FL119" s="50"/>
      <c r="FM119" s="264"/>
      <c r="FN119" s="57"/>
      <c r="FO119" s="17"/>
      <c r="FP119" s="17"/>
      <c r="FQ119" s="56"/>
      <c r="FR119" s="50"/>
      <c r="FS119" s="50"/>
      <c r="FT119" s="50"/>
      <c r="FU119" s="50"/>
      <c r="FV119" s="50"/>
      <c r="FW119" s="50"/>
      <c r="FX119" s="264"/>
      <c r="FY119" s="57"/>
      <c r="FZ119" s="17"/>
      <c r="GA119" s="17"/>
      <c r="GB119" s="56"/>
      <c r="GC119" s="50"/>
      <c r="GD119" s="50"/>
      <c r="GE119" s="50"/>
      <c r="GF119" s="50"/>
      <c r="GG119" s="50"/>
      <c r="GH119" s="50"/>
      <c r="GI119" s="264"/>
      <c r="GJ119" s="57"/>
      <c r="GK119" s="17"/>
      <c r="GL119" s="17"/>
      <c r="GM119" s="56"/>
      <c r="GN119" s="50"/>
      <c r="GO119" s="50"/>
      <c r="GP119" s="50"/>
      <c r="GQ119" s="50"/>
      <c r="GR119" s="50"/>
      <c r="GS119" s="50"/>
      <c r="GT119" s="264"/>
      <c r="GU119" s="57"/>
      <c r="GV119" s="17"/>
      <c r="GW119" s="17"/>
      <c r="GX119" s="56"/>
      <c r="GY119" s="50"/>
      <c r="GZ119" s="50"/>
      <c r="HA119" s="50"/>
      <c r="HB119" s="50"/>
      <c r="HC119" s="50"/>
      <c r="HD119" s="50"/>
      <c r="HE119" s="264"/>
      <c r="HF119" s="57"/>
      <c r="HG119" s="17"/>
      <c r="HH119" s="17"/>
      <c r="HI119" s="56"/>
      <c r="HJ119" s="50"/>
      <c r="HK119" s="50"/>
      <c r="HL119" s="50"/>
      <c r="HM119" s="50"/>
      <c r="HN119" s="50"/>
      <c r="HO119" s="50"/>
      <c r="HP119" s="264"/>
      <c r="HQ119" s="57"/>
      <c r="HR119" s="17"/>
      <c r="HS119" s="17"/>
      <c r="HT119" s="56"/>
      <c r="HU119" s="50"/>
      <c r="HV119" s="50"/>
      <c r="HW119" s="50"/>
      <c r="HX119" s="50"/>
      <c r="HY119" s="50"/>
      <c r="HZ119" s="50"/>
      <c r="IA119" s="264"/>
      <c r="IB119" s="57"/>
      <c r="IC119" s="17"/>
      <c r="ID119" s="17"/>
    </row>
    <row r="120" spans="1:238" x14ac:dyDescent="0.25">
      <c r="A120" s="54"/>
      <c r="B120" s="215"/>
      <c r="C120" s="60"/>
      <c r="D120" s="60"/>
      <c r="E120" s="60"/>
      <c r="F120" s="292"/>
      <c r="G120" s="60"/>
      <c r="H120" s="56"/>
      <c r="I120" s="50"/>
      <c r="J120" s="50"/>
      <c r="K120" s="50"/>
      <c r="L120" s="50"/>
      <c r="M120" s="50"/>
      <c r="N120" s="50"/>
      <c r="O120" s="264"/>
      <c r="P120" s="57"/>
      <c r="Q120" s="17"/>
      <c r="R120" s="17"/>
      <c r="S120" s="56"/>
      <c r="T120" s="50"/>
      <c r="U120" s="50"/>
      <c r="V120" s="50"/>
      <c r="W120" s="50"/>
      <c r="X120" s="50"/>
      <c r="Y120" s="50"/>
      <c r="Z120" s="264"/>
      <c r="AA120" s="57"/>
      <c r="AB120" s="17"/>
      <c r="AC120" s="17"/>
      <c r="AD120" s="56"/>
      <c r="AE120" s="50"/>
      <c r="AF120" s="50"/>
      <c r="AG120" s="50"/>
      <c r="AH120" s="50"/>
      <c r="AI120" s="50"/>
      <c r="AJ120" s="50"/>
      <c r="AK120" s="264"/>
      <c r="AL120" s="57"/>
      <c r="AM120" s="17"/>
      <c r="AN120" s="17"/>
      <c r="AO120" s="56"/>
      <c r="AP120" s="50"/>
      <c r="AQ120" s="50"/>
      <c r="AR120" s="50"/>
      <c r="AS120" s="50"/>
      <c r="AT120" s="50"/>
      <c r="AU120" s="50"/>
      <c r="AV120" s="264"/>
      <c r="AW120" s="57"/>
      <c r="AX120" s="17"/>
      <c r="AY120" s="17"/>
      <c r="AZ120" s="56"/>
      <c r="BA120" s="50"/>
      <c r="BB120" s="50"/>
      <c r="BC120" s="50"/>
      <c r="BD120" s="50"/>
      <c r="BE120" s="50"/>
      <c r="BF120" s="50"/>
      <c r="BG120" s="264"/>
      <c r="BH120" s="57"/>
      <c r="BI120" s="17"/>
      <c r="BJ120" s="17"/>
      <c r="BK120" s="56"/>
      <c r="BL120" s="50"/>
      <c r="BM120" s="50"/>
      <c r="BN120" s="50"/>
      <c r="BO120" s="50"/>
      <c r="BP120" s="50"/>
      <c r="BQ120" s="50"/>
      <c r="BR120" s="264"/>
      <c r="BS120" s="57"/>
      <c r="BT120" s="17"/>
      <c r="BU120" s="17"/>
      <c r="BV120" s="56"/>
      <c r="BW120" s="50"/>
      <c r="BX120" s="50"/>
      <c r="BY120" s="50"/>
      <c r="BZ120" s="50"/>
      <c r="CA120" s="50"/>
      <c r="CB120" s="50"/>
      <c r="CC120" s="264"/>
      <c r="CD120" s="57"/>
      <c r="CE120" s="17"/>
      <c r="CF120" s="17"/>
      <c r="CG120" s="56"/>
      <c r="CH120" s="50"/>
      <c r="CI120" s="50"/>
      <c r="CJ120" s="50"/>
      <c r="CK120" s="50"/>
      <c r="CL120" s="50"/>
      <c r="CM120" s="50"/>
      <c r="CN120" s="264"/>
      <c r="CO120" s="57"/>
      <c r="CP120" s="17"/>
      <c r="CQ120" s="17"/>
      <c r="CR120" s="56"/>
      <c r="CS120" s="50"/>
      <c r="CT120" s="50"/>
      <c r="CU120" s="50"/>
      <c r="CV120" s="50"/>
      <c r="CW120" s="50"/>
      <c r="CX120" s="50"/>
      <c r="CY120" s="264"/>
      <c r="CZ120" s="57"/>
      <c r="DA120" s="17"/>
      <c r="DB120" s="17"/>
      <c r="DC120" s="56"/>
      <c r="DD120" s="50"/>
      <c r="DE120" s="50"/>
      <c r="DF120" s="50"/>
      <c r="DG120" s="50"/>
      <c r="DH120" s="50"/>
      <c r="DI120" s="50"/>
      <c r="DJ120" s="264"/>
      <c r="DK120" s="57"/>
      <c r="DL120" s="17"/>
      <c r="DM120" s="17"/>
      <c r="DN120" s="56"/>
      <c r="DO120" s="50"/>
      <c r="DP120" s="50"/>
      <c r="DQ120" s="50"/>
      <c r="DR120" s="50"/>
      <c r="DS120" s="50"/>
      <c r="DT120" s="50"/>
      <c r="DU120" s="264"/>
      <c r="DV120" s="57"/>
      <c r="DW120" s="17"/>
      <c r="DX120" s="17"/>
      <c r="DY120" s="56"/>
      <c r="DZ120" s="50"/>
      <c r="EA120" s="50"/>
      <c r="EB120" s="50"/>
      <c r="EC120" s="50"/>
      <c r="ED120" s="50"/>
      <c r="EE120" s="50"/>
      <c r="EF120" s="264"/>
      <c r="EG120" s="57"/>
      <c r="EH120" s="17"/>
      <c r="EI120" s="17"/>
      <c r="EJ120" s="56"/>
      <c r="EK120" s="50"/>
      <c r="EL120" s="50"/>
      <c r="EM120" s="50"/>
      <c r="EN120" s="50"/>
      <c r="EO120" s="50"/>
      <c r="EP120" s="50"/>
      <c r="EQ120" s="264"/>
      <c r="ER120" s="57"/>
      <c r="ES120" s="17"/>
      <c r="ET120" s="17"/>
      <c r="EU120" s="56"/>
      <c r="EV120" s="50"/>
      <c r="EW120" s="50"/>
      <c r="EX120" s="50"/>
      <c r="EY120" s="50"/>
      <c r="EZ120" s="50"/>
      <c r="FA120" s="50"/>
      <c r="FB120" s="264"/>
      <c r="FC120" s="57"/>
      <c r="FD120" s="17"/>
      <c r="FE120" s="17"/>
      <c r="FF120" s="56"/>
      <c r="FG120" s="50"/>
      <c r="FH120" s="50"/>
      <c r="FI120" s="50"/>
      <c r="FJ120" s="50"/>
      <c r="FK120" s="50"/>
      <c r="FL120" s="50"/>
      <c r="FM120" s="264"/>
      <c r="FN120" s="57"/>
      <c r="FO120" s="17"/>
      <c r="FP120" s="17"/>
      <c r="FQ120" s="56"/>
      <c r="FR120" s="50"/>
      <c r="FS120" s="50"/>
      <c r="FT120" s="50"/>
      <c r="FU120" s="50"/>
      <c r="FV120" s="50"/>
      <c r="FW120" s="50"/>
      <c r="FX120" s="264"/>
      <c r="FY120" s="57"/>
      <c r="FZ120" s="17"/>
      <c r="GA120" s="17"/>
      <c r="GB120" s="56"/>
      <c r="GC120" s="50"/>
      <c r="GD120" s="50"/>
      <c r="GE120" s="50"/>
      <c r="GF120" s="50"/>
      <c r="GG120" s="50"/>
      <c r="GH120" s="50"/>
      <c r="GI120" s="264"/>
      <c r="GJ120" s="57"/>
      <c r="GK120" s="17"/>
      <c r="GL120" s="17"/>
      <c r="GM120" s="56"/>
      <c r="GN120" s="50"/>
      <c r="GO120" s="50"/>
      <c r="GP120" s="50"/>
      <c r="GQ120" s="50"/>
      <c r="GR120" s="50"/>
      <c r="GS120" s="50"/>
      <c r="GT120" s="264"/>
      <c r="GU120" s="57"/>
      <c r="GV120" s="17"/>
      <c r="GW120" s="17"/>
      <c r="GX120" s="56"/>
      <c r="GY120" s="50"/>
      <c r="GZ120" s="50"/>
      <c r="HA120" s="50"/>
      <c r="HB120" s="50"/>
      <c r="HC120" s="50"/>
      <c r="HD120" s="50"/>
      <c r="HE120" s="264"/>
      <c r="HF120" s="57"/>
      <c r="HG120" s="17"/>
      <c r="HH120" s="17"/>
      <c r="HI120" s="56"/>
      <c r="HJ120" s="50"/>
      <c r="HK120" s="50"/>
      <c r="HL120" s="50"/>
      <c r="HM120" s="50"/>
      <c r="HN120" s="50"/>
      <c r="HO120" s="50"/>
      <c r="HP120" s="264"/>
      <c r="HQ120" s="57"/>
      <c r="HR120" s="17"/>
      <c r="HS120" s="17"/>
      <c r="HT120" s="56"/>
      <c r="HU120" s="50"/>
      <c r="HV120" s="50"/>
      <c r="HW120" s="50"/>
      <c r="HX120" s="50"/>
      <c r="HY120" s="50"/>
      <c r="HZ120" s="50"/>
      <c r="IA120" s="264"/>
      <c r="IB120" s="57"/>
      <c r="IC120" s="17"/>
      <c r="ID120" s="17"/>
    </row>
    <row r="121" spans="1:238" x14ac:dyDescent="0.25">
      <c r="A121" s="54"/>
      <c r="B121" s="215"/>
      <c r="C121" s="60"/>
      <c r="D121" s="60"/>
      <c r="E121" s="60"/>
      <c r="F121" s="292"/>
      <c r="G121" s="60"/>
      <c r="H121" s="56"/>
      <c r="I121" s="50"/>
      <c r="J121" s="50"/>
      <c r="K121" s="50"/>
      <c r="L121" s="50"/>
      <c r="M121" s="50"/>
      <c r="N121" s="50"/>
      <c r="O121" s="264"/>
      <c r="P121" s="57"/>
      <c r="Q121" s="17"/>
      <c r="R121" s="17"/>
      <c r="S121" s="56"/>
      <c r="T121" s="50"/>
      <c r="U121" s="50"/>
      <c r="V121" s="50"/>
      <c r="W121" s="50"/>
      <c r="X121" s="50"/>
      <c r="Y121" s="50"/>
      <c r="Z121" s="264"/>
      <c r="AA121" s="57"/>
      <c r="AB121" s="17"/>
      <c r="AC121" s="17"/>
      <c r="AD121" s="56"/>
      <c r="AE121" s="50"/>
      <c r="AF121" s="50"/>
      <c r="AG121" s="50"/>
      <c r="AH121" s="50"/>
      <c r="AI121" s="50"/>
      <c r="AJ121" s="50"/>
      <c r="AK121" s="264"/>
      <c r="AL121" s="57"/>
      <c r="AM121" s="17"/>
      <c r="AN121" s="17"/>
      <c r="AO121" s="56"/>
      <c r="AP121" s="50"/>
      <c r="AQ121" s="50"/>
      <c r="AR121" s="50"/>
      <c r="AS121" s="50"/>
      <c r="AT121" s="50"/>
      <c r="AU121" s="50"/>
      <c r="AV121" s="264"/>
      <c r="AW121" s="57"/>
      <c r="AX121" s="17"/>
      <c r="AY121" s="17"/>
      <c r="AZ121" s="56"/>
      <c r="BA121" s="50"/>
      <c r="BB121" s="50"/>
      <c r="BC121" s="50"/>
      <c r="BD121" s="50"/>
      <c r="BE121" s="50"/>
      <c r="BF121" s="50"/>
      <c r="BG121" s="264"/>
      <c r="BH121" s="57"/>
      <c r="BI121" s="17"/>
      <c r="BJ121" s="17"/>
      <c r="BK121" s="56"/>
      <c r="BL121" s="50"/>
      <c r="BM121" s="50"/>
      <c r="BN121" s="50"/>
      <c r="BO121" s="50"/>
      <c r="BP121" s="50"/>
      <c r="BQ121" s="50"/>
      <c r="BR121" s="264"/>
      <c r="BS121" s="57"/>
      <c r="BT121" s="17"/>
      <c r="BU121" s="17"/>
      <c r="BV121" s="56"/>
      <c r="BW121" s="50"/>
      <c r="BX121" s="50"/>
      <c r="BY121" s="50"/>
      <c r="BZ121" s="50"/>
      <c r="CA121" s="50"/>
      <c r="CB121" s="50"/>
      <c r="CC121" s="264"/>
      <c r="CD121" s="57"/>
      <c r="CE121" s="17"/>
      <c r="CF121" s="17"/>
      <c r="CG121" s="56"/>
      <c r="CH121" s="50"/>
      <c r="CI121" s="50"/>
      <c r="CJ121" s="50"/>
      <c r="CK121" s="50"/>
      <c r="CL121" s="50"/>
      <c r="CM121" s="50"/>
      <c r="CN121" s="264"/>
      <c r="CO121" s="57"/>
      <c r="CP121" s="17"/>
      <c r="CQ121" s="17"/>
      <c r="CR121" s="56"/>
      <c r="CS121" s="50"/>
      <c r="CT121" s="50"/>
      <c r="CU121" s="50"/>
      <c r="CV121" s="50"/>
      <c r="CW121" s="50"/>
      <c r="CX121" s="50"/>
      <c r="CY121" s="264"/>
      <c r="CZ121" s="57"/>
      <c r="DA121" s="17"/>
      <c r="DB121" s="17"/>
      <c r="DC121" s="56"/>
      <c r="DD121" s="50"/>
      <c r="DE121" s="50"/>
      <c r="DF121" s="50"/>
      <c r="DG121" s="50"/>
      <c r="DH121" s="50"/>
      <c r="DI121" s="50"/>
      <c r="DJ121" s="264"/>
      <c r="DK121" s="57"/>
      <c r="DL121" s="17"/>
      <c r="DM121" s="17"/>
      <c r="DN121" s="56"/>
      <c r="DO121" s="50"/>
      <c r="DP121" s="50"/>
      <c r="DQ121" s="50"/>
      <c r="DR121" s="50"/>
      <c r="DS121" s="50"/>
      <c r="DT121" s="50"/>
      <c r="DU121" s="264"/>
      <c r="DV121" s="57"/>
      <c r="DW121" s="17"/>
      <c r="DX121" s="17"/>
      <c r="DY121" s="56"/>
      <c r="DZ121" s="50"/>
      <c r="EA121" s="50"/>
      <c r="EB121" s="50"/>
      <c r="EC121" s="50"/>
      <c r="ED121" s="50"/>
      <c r="EE121" s="50"/>
      <c r="EF121" s="264"/>
      <c r="EG121" s="57"/>
      <c r="EH121" s="17"/>
      <c r="EI121" s="17"/>
      <c r="EJ121" s="56"/>
      <c r="EK121" s="50"/>
      <c r="EL121" s="50"/>
      <c r="EM121" s="50"/>
      <c r="EN121" s="50"/>
      <c r="EO121" s="50"/>
      <c r="EP121" s="50"/>
      <c r="EQ121" s="264"/>
      <c r="ER121" s="57"/>
      <c r="ES121" s="17"/>
      <c r="ET121" s="17"/>
      <c r="EU121" s="56"/>
      <c r="EV121" s="50"/>
      <c r="EW121" s="50"/>
      <c r="EX121" s="50"/>
      <c r="EY121" s="50"/>
      <c r="EZ121" s="50"/>
      <c r="FA121" s="50"/>
      <c r="FB121" s="264"/>
      <c r="FC121" s="57"/>
      <c r="FD121" s="17"/>
      <c r="FE121" s="17"/>
      <c r="FF121" s="56"/>
      <c r="FG121" s="50"/>
      <c r="FH121" s="50"/>
      <c r="FI121" s="50"/>
      <c r="FJ121" s="50"/>
      <c r="FK121" s="50"/>
      <c r="FL121" s="50"/>
      <c r="FM121" s="264"/>
      <c r="FN121" s="57"/>
      <c r="FO121" s="17"/>
      <c r="FP121" s="17"/>
      <c r="FQ121" s="56"/>
      <c r="FR121" s="50"/>
      <c r="FS121" s="50"/>
      <c r="FT121" s="50"/>
      <c r="FU121" s="50"/>
      <c r="FV121" s="50"/>
      <c r="FW121" s="50"/>
      <c r="FX121" s="264"/>
      <c r="FY121" s="57"/>
      <c r="FZ121" s="17"/>
      <c r="GA121" s="17"/>
      <c r="GB121" s="56"/>
      <c r="GC121" s="50"/>
      <c r="GD121" s="50"/>
      <c r="GE121" s="50"/>
      <c r="GF121" s="50"/>
      <c r="GG121" s="50"/>
      <c r="GH121" s="50"/>
      <c r="GI121" s="264"/>
      <c r="GJ121" s="57"/>
      <c r="GK121" s="17"/>
      <c r="GL121" s="17"/>
      <c r="GM121" s="56"/>
      <c r="GN121" s="50"/>
      <c r="GO121" s="50"/>
      <c r="GP121" s="50"/>
      <c r="GQ121" s="50"/>
      <c r="GR121" s="50"/>
      <c r="GS121" s="50"/>
      <c r="GT121" s="264"/>
      <c r="GU121" s="57"/>
      <c r="GV121" s="17"/>
      <c r="GW121" s="17"/>
      <c r="GX121" s="56"/>
      <c r="GY121" s="50"/>
      <c r="GZ121" s="50"/>
      <c r="HA121" s="50"/>
      <c r="HB121" s="50"/>
      <c r="HC121" s="50"/>
      <c r="HD121" s="50"/>
      <c r="HE121" s="264"/>
      <c r="HF121" s="57"/>
      <c r="HG121" s="17"/>
      <c r="HH121" s="17"/>
      <c r="HI121" s="56"/>
      <c r="HJ121" s="50"/>
      <c r="HK121" s="50"/>
      <c r="HL121" s="50"/>
      <c r="HM121" s="50"/>
      <c r="HN121" s="50"/>
      <c r="HO121" s="50"/>
      <c r="HP121" s="264"/>
      <c r="HQ121" s="57"/>
      <c r="HR121" s="17"/>
      <c r="HS121" s="17"/>
      <c r="HT121" s="56"/>
      <c r="HU121" s="50"/>
      <c r="HV121" s="50"/>
      <c r="HW121" s="50"/>
      <c r="HX121" s="50"/>
      <c r="HY121" s="50"/>
      <c r="HZ121" s="50"/>
      <c r="IA121" s="264"/>
      <c r="IB121" s="57"/>
      <c r="IC121" s="17"/>
      <c r="ID121" s="17"/>
    </row>
    <row r="122" spans="1:238" x14ac:dyDescent="0.25">
      <c r="A122" s="54"/>
      <c r="B122" s="217"/>
      <c r="C122" s="62"/>
      <c r="D122" s="62"/>
      <c r="E122" s="62"/>
      <c r="F122" s="293"/>
      <c r="G122" s="62"/>
      <c r="H122" s="56"/>
      <c r="I122" s="50"/>
      <c r="J122" s="50"/>
      <c r="K122" s="50"/>
      <c r="L122" s="50"/>
      <c r="M122" s="50"/>
      <c r="N122" s="50"/>
      <c r="O122" s="264"/>
      <c r="P122" s="57"/>
      <c r="Q122" s="17"/>
      <c r="R122" s="17"/>
      <c r="S122" s="56"/>
      <c r="T122" s="50"/>
      <c r="U122" s="50"/>
      <c r="V122" s="50"/>
      <c r="W122" s="50"/>
      <c r="X122" s="50"/>
      <c r="Y122" s="50"/>
      <c r="Z122" s="264"/>
      <c r="AA122" s="57"/>
      <c r="AB122" s="17"/>
      <c r="AC122" s="17"/>
      <c r="AD122" s="56"/>
      <c r="AE122" s="50"/>
      <c r="AF122" s="50"/>
      <c r="AG122" s="50"/>
      <c r="AH122" s="50"/>
      <c r="AI122" s="50"/>
      <c r="AJ122" s="50"/>
      <c r="AK122" s="264"/>
      <c r="AL122" s="57"/>
      <c r="AM122" s="17"/>
      <c r="AN122" s="17"/>
      <c r="AO122" s="56"/>
      <c r="AP122" s="50"/>
      <c r="AQ122" s="50"/>
      <c r="AR122" s="50"/>
      <c r="AS122" s="50"/>
      <c r="AT122" s="50"/>
      <c r="AU122" s="50"/>
      <c r="AV122" s="264"/>
      <c r="AW122" s="57"/>
      <c r="AX122" s="17"/>
      <c r="AY122" s="17"/>
      <c r="AZ122" s="56"/>
      <c r="BA122" s="50"/>
      <c r="BB122" s="50"/>
      <c r="BC122" s="50"/>
      <c r="BD122" s="50"/>
      <c r="BE122" s="50"/>
      <c r="BF122" s="50"/>
      <c r="BG122" s="264"/>
      <c r="BH122" s="57"/>
      <c r="BI122" s="17"/>
      <c r="BJ122" s="17"/>
      <c r="BK122" s="56"/>
      <c r="BL122" s="50"/>
      <c r="BM122" s="50"/>
      <c r="BN122" s="50"/>
      <c r="BO122" s="50"/>
      <c r="BP122" s="50"/>
      <c r="BQ122" s="50"/>
      <c r="BR122" s="264"/>
      <c r="BS122" s="57"/>
      <c r="BT122" s="17"/>
      <c r="BU122" s="17"/>
      <c r="BV122" s="56"/>
      <c r="BW122" s="50"/>
      <c r="BX122" s="50"/>
      <c r="BY122" s="50"/>
      <c r="BZ122" s="50"/>
      <c r="CA122" s="50"/>
      <c r="CB122" s="50"/>
      <c r="CC122" s="264"/>
      <c r="CD122" s="57"/>
      <c r="CE122" s="17"/>
      <c r="CF122" s="17"/>
      <c r="CG122" s="56"/>
      <c r="CH122" s="50"/>
      <c r="CI122" s="50"/>
      <c r="CJ122" s="50"/>
      <c r="CK122" s="50"/>
      <c r="CL122" s="50"/>
      <c r="CM122" s="50"/>
      <c r="CN122" s="264"/>
      <c r="CO122" s="57"/>
      <c r="CP122" s="17"/>
      <c r="CQ122" s="17"/>
      <c r="CR122" s="56"/>
      <c r="CS122" s="50"/>
      <c r="CT122" s="50"/>
      <c r="CU122" s="50"/>
      <c r="CV122" s="50"/>
      <c r="CW122" s="50"/>
      <c r="CX122" s="50"/>
      <c r="CY122" s="264"/>
      <c r="CZ122" s="57"/>
      <c r="DA122" s="17"/>
      <c r="DB122" s="17"/>
      <c r="DC122" s="56"/>
      <c r="DD122" s="50"/>
      <c r="DE122" s="50"/>
      <c r="DF122" s="50"/>
      <c r="DG122" s="50"/>
      <c r="DH122" s="50"/>
      <c r="DI122" s="50"/>
      <c r="DJ122" s="264"/>
      <c r="DK122" s="57"/>
      <c r="DL122" s="17"/>
      <c r="DM122" s="17"/>
      <c r="DN122" s="56"/>
      <c r="DO122" s="50"/>
      <c r="DP122" s="50"/>
      <c r="DQ122" s="50"/>
      <c r="DR122" s="50"/>
      <c r="DS122" s="50"/>
      <c r="DT122" s="50"/>
      <c r="DU122" s="264"/>
      <c r="DV122" s="57"/>
      <c r="DW122" s="17"/>
      <c r="DX122" s="17"/>
      <c r="DY122" s="56"/>
      <c r="DZ122" s="50"/>
      <c r="EA122" s="50"/>
      <c r="EB122" s="50"/>
      <c r="EC122" s="50"/>
      <c r="ED122" s="50"/>
      <c r="EE122" s="50"/>
      <c r="EF122" s="264"/>
      <c r="EG122" s="57"/>
      <c r="EH122" s="17"/>
      <c r="EI122" s="17"/>
      <c r="EJ122" s="56"/>
      <c r="EK122" s="50"/>
      <c r="EL122" s="50"/>
      <c r="EM122" s="50"/>
      <c r="EN122" s="50"/>
      <c r="EO122" s="50"/>
      <c r="EP122" s="50"/>
      <c r="EQ122" s="264"/>
      <c r="ER122" s="57"/>
      <c r="ES122" s="17"/>
      <c r="ET122" s="17"/>
      <c r="EU122" s="56"/>
      <c r="EV122" s="50"/>
      <c r="EW122" s="50"/>
      <c r="EX122" s="50"/>
      <c r="EY122" s="50"/>
      <c r="EZ122" s="50"/>
      <c r="FA122" s="50"/>
      <c r="FB122" s="264"/>
      <c r="FC122" s="57"/>
      <c r="FD122" s="17"/>
      <c r="FE122" s="17"/>
      <c r="FF122" s="56"/>
      <c r="FG122" s="50"/>
      <c r="FH122" s="50"/>
      <c r="FI122" s="50"/>
      <c r="FJ122" s="50"/>
      <c r="FK122" s="50"/>
      <c r="FL122" s="50"/>
      <c r="FM122" s="264"/>
      <c r="FN122" s="57"/>
      <c r="FO122" s="17"/>
      <c r="FP122" s="17"/>
      <c r="FQ122" s="56"/>
      <c r="FR122" s="50"/>
      <c r="FS122" s="50"/>
      <c r="FT122" s="50"/>
      <c r="FU122" s="50"/>
      <c r="FV122" s="50"/>
      <c r="FW122" s="50"/>
      <c r="FX122" s="264"/>
      <c r="FY122" s="57"/>
      <c r="FZ122" s="17"/>
      <c r="GA122" s="17"/>
      <c r="GB122" s="56"/>
      <c r="GC122" s="50"/>
      <c r="GD122" s="50"/>
      <c r="GE122" s="50"/>
      <c r="GF122" s="50"/>
      <c r="GG122" s="50"/>
      <c r="GH122" s="50"/>
      <c r="GI122" s="264"/>
      <c r="GJ122" s="57"/>
      <c r="GK122" s="17"/>
      <c r="GL122" s="17"/>
      <c r="GM122" s="56"/>
      <c r="GN122" s="50"/>
      <c r="GO122" s="50"/>
      <c r="GP122" s="50"/>
      <c r="GQ122" s="50"/>
      <c r="GR122" s="50"/>
      <c r="GS122" s="50"/>
      <c r="GT122" s="264"/>
      <c r="GU122" s="57"/>
      <c r="GV122" s="17"/>
      <c r="GW122" s="17"/>
      <c r="GX122" s="56"/>
      <c r="GY122" s="50"/>
      <c r="GZ122" s="50"/>
      <c r="HA122" s="50"/>
      <c r="HB122" s="50"/>
      <c r="HC122" s="50"/>
      <c r="HD122" s="50"/>
      <c r="HE122" s="264"/>
      <c r="HF122" s="57"/>
      <c r="HG122" s="17"/>
      <c r="HH122" s="17"/>
      <c r="HI122" s="56"/>
      <c r="HJ122" s="50"/>
      <c r="HK122" s="50"/>
      <c r="HL122" s="50"/>
      <c r="HM122" s="50"/>
      <c r="HN122" s="50"/>
      <c r="HO122" s="50"/>
      <c r="HP122" s="264"/>
      <c r="HQ122" s="57"/>
      <c r="HR122" s="17"/>
      <c r="HS122" s="17"/>
      <c r="HT122" s="56"/>
      <c r="HU122" s="50"/>
      <c r="HV122" s="50"/>
      <c r="HW122" s="50"/>
      <c r="HX122" s="50"/>
      <c r="HY122" s="50"/>
      <c r="HZ122" s="50"/>
      <c r="IA122" s="264"/>
      <c r="IB122" s="57"/>
      <c r="IC122" s="17"/>
      <c r="ID122" s="17"/>
    </row>
    <row r="123" spans="1:238" x14ac:dyDescent="0.25">
      <c r="A123" s="308"/>
      <c r="B123" s="65"/>
      <c r="C123" s="66"/>
      <c r="D123" s="66"/>
      <c r="E123" s="66"/>
      <c r="F123" s="294"/>
      <c r="G123" s="66"/>
      <c r="O123" s="264"/>
      <c r="P123" s="57"/>
      <c r="Q123" s="17"/>
      <c r="R123" s="17"/>
      <c r="S123" s="56"/>
      <c r="T123" s="50"/>
      <c r="U123" s="50"/>
      <c r="V123" s="50"/>
      <c r="W123" s="50"/>
      <c r="X123" s="50"/>
      <c r="Y123" s="50"/>
      <c r="Z123" s="264"/>
      <c r="AA123" s="57"/>
      <c r="AB123" s="17"/>
      <c r="AC123" s="17"/>
      <c r="AD123" s="56"/>
      <c r="AE123" s="50"/>
      <c r="AF123" s="50"/>
      <c r="AG123" s="50"/>
      <c r="AH123" s="50"/>
      <c r="AI123" s="50"/>
      <c r="AJ123" s="50"/>
      <c r="AK123" s="264"/>
      <c r="AL123" s="57"/>
      <c r="AM123" s="17"/>
      <c r="AN123" s="17"/>
      <c r="AO123" s="56"/>
      <c r="AP123" s="50"/>
      <c r="AQ123" s="50"/>
      <c r="AR123" s="50"/>
      <c r="AS123" s="50"/>
      <c r="AT123" s="50"/>
      <c r="AU123" s="50"/>
      <c r="AV123" s="264"/>
      <c r="AW123" s="57"/>
      <c r="AX123" s="17"/>
      <c r="AY123" s="17"/>
      <c r="AZ123" s="56"/>
      <c r="BA123" s="50"/>
      <c r="BB123" s="50"/>
      <c r="BC123" s="50"/>
      <c r="BD123" s="50"/>
      <c r="BE123" s="50"/>
      <c r="BF123" s="50"/>
      <c r="BG123" s="264"/>
      <c r="BH123" s="57"/>
      <c r="BI123" s="17"/>
      <c r="BJ123" s="17"/>
      <c r="BK123" s="56"/>
      <c r="BL123" s="50"/>
      <c r="BM123" s="50"/>
      <c r="BN123" s="50"/>
      <c r="BO123" s="50"/>
      <c r="BP123" s="50"/>
      <c r="BQ123" s="50"/>
      <c r="BR123" s="264"/>
      <c r="BS123" s="57"/>
      <c r="BT123" s="17"/>
      <c r="BU123" s="17"/>
      <c r="BV123" s="56"/>
      <c r="BW123" s="50"/>
      <c r="BX123" s="50"/>
      <c r="BY123" s="50"/>
      <c r="BZ123" s="50"/>
      <c r="CA123" s="50"/>
      <c r="CB123" s="50"/>
      <c r="CC123" s="264"/>
      <c r="CD123" s="57"/>
      <c r="CE123" s="17"/>
      <c r="CF123" s="17"/>
      <c r="CG123" s="56"/>
      <c r="CH123" s="50"/>
      <c r="CI123" s="50"/>
      <c r="CJ123" s="50"/>
      <c r="CK123" s="50"/>
      <c r="CL123" s="50"/>
      <c r="CM123" s="50"/>
      <c r="CN123" s="264"/>
      <c r="CO123" s="57"/>
      <c r="CP123" s="17"/>
      <c r="CQ123" s="17"/>
      <c r="CR123" s="56"/>
      <c r="CS123" s="50"/>
      <c r="CT123" s="50"/>
      <c r="CU123" s="50"/>
      <c r="CV123" s="50"/>
      <c r="CW123" s="50"/>
      <c r="CX123" s="50"/>
      <c r="CY123" s="264"/>
      <c r="CZ123" s="57"/>
      <c r="DA123" s="17"/>
      <c r="DB123" s="17"/>
      <c r="DC123" s="56"/>
      <c r="DD123" s="50"/>
      <c r="DE123" s="50"/>
      <c r="DF123" s="50"/>
      <c r="DG123" s="50"/>
      <c r="DH123" s="50"/>
      <c r="DI123" s="50"/>
      <c r="DJ123" s="264"/>
      <c r="DK123" s="57"/>
      <c r="DL123" s="17"/>
      <c r="DM123" s="17"/>
      <c r="DN123" s="56"/>
      <c r="DO123" s="50"/>
      <c r="DP123" s="50"/>
      <c r="DQ123" s="50"/>
      <c r="DR123" s="50"/>
      <c r="DS123" s="50"/>
      <c r="DT123" s="50"/>
      <c r="DU123" s="264"/>
      <c r="DV123" s="57"/>
      <c r="DW123" s="17"/>
      <c r="DX123" s="17"/>
      <c r="DY123" s="56"/>
      <c r="DZ123" s="50"/>
      <c r="EA123" s="50"/>
      <c r="EB123" s="50"/>
      <c r="EC123" s="50"/>
      <c r="ED123" s="50"/>
      <c r="EE123" s="50"/>
      <c r="EF123" s="264"/>
      <c r="EG123" s="57"/>
      <c r="EH123" s="17"/>
      <c r="EI123" s="17"/>
      <c r="EJ123" s="56"/>
      <c r="EK123" s="50"/>
      <c r="EL123" s="50"/>
      <c r="EM123" s="50"/>
      <c r="EN123" s="50"/>
      <c r="EO123" s="50"/>
      <c r="EP123" s="50"/>
      <c r="EQ123" s="264"/>
      <c r="ER123" s="57"/>
      <c r="ES123" s="17"/>
      <c r="ET123" s="17"/>
      <c r="EU123" s="56"/>
      <c r="EV123" s="50"/>
      <c r="EW123" s="50"/>
      <c r="EX123" s="50"/>
      <c r="EY123" s="50"/>
      <c r="EZ123" s="50"/>
      <c r="FA123" s="50"/>
      <c r="FB123" s="264"/>
      <c r="FC123" s="57"/>
      <c r="FD123" s="17"/>
      <c r="FE123" s="17"/>
      <c r="FF123" s="56"/>
      <c r="FG123" s="50"/>
      <c r="FH123" s="50"/>
      <c r="FI123" s="50"/>
      <c r="FJ123" s="50"/>
      <c r="FK123" s="50"/>
      <c r="FL123" s="50"/>
      <c r="FM123" s="264"/>
      <c r="FN123" s="57"/>
      <c r="FO123" s="17"/>
      <c r="FP123" s="17"/>
      <c r="FQ123" s="56"/>
      <c r="FR123" s="50"/>
      <c r="FS123" s="50"/>
      <c r="FT123" s="50"/>
      <c r="FU123" s="50"/>
      <c r="FV123" s="50"/>
      <c r="FW123" s="50"/>
      <c r="FX123" s="264"/>
      <c r="FY123" s="57"/>
      <c r="FZ123" s="17"/>
      <c r="GA123" s="17"/>
      <c r="GB123" s="56"/>
      <c r="GC123" s="50"/>
      <c r="GD123" s="50"/>
      <c r="GE123" s="50"/>
      <c r="GF123" s="50"/>
      <c r="GG123" s="50"/>
      <c r="GH123" s="50"/>
      <c r="GI123" s="264"/>
      <c r="GJ123" s="57"/>
      <c r="GK123" s="17"/>
      <c r="GL123" s="17"/>
      <c r="GM123" s="56"/>
      <c r="GN123" s="50"/>
      <c r="GO123" s="50"/>
      <c r="GP123" s="50"/>
      <c r="GQ123" s="50"/>
      <c r="GR123" s="50"/>
      <c r="GS123" s="50"/>
      <c r="GT123" s="264"/>
      <c r="GU123" s="57"/>
      <c r="GV123" s="17"/>
      <c r="GW123" s="17"/>
      <c r="GX123" s="56"/>
      <c r="GY123" s="50"/>
      <c r="GZ123" s="50"/>
      <c r="HA123" s="50"/>
      <c r="HB123" s="50"/>
      <c r="HC123" s="50"/>
      <c r="HD123" s="50"/>
      <c r="HE123" s="264"/>
      <c r="HF123" s="57"/>
      <c r="HG123" s="17"/>
      <c r="HH123" s="17"/>
      <c r="HI123" s="56"/>
      <c r="HJ123" s="50"/>
      <c r="HK123" s="50"/>
      <c r="HL123" s="50"/>
      <c r="HM123" s="50"/>
      <c r="HN123" s="50"/>
      <c r="HO123" s="50"/>
      <c r="HP123" s="264"/>
      <c r="HQ123" s="57"/>
      <c r="HR123" s="17"/>
      <c r="HS123" s="17"/>
      <c r="HT123" s="56"/>
      <c r="HU123" s="50"/>
      <c r="HV123" s="50"/>
      <c r="HW123" s="50"/>
      <c r="HX123" s="50"/>
      <c r="HY123" s="50"/>
      <c r="HZ123" s="50"/>
      <c r="IA123" s="264"/>
      <c r="IB123" s="57"/>
      <c r="IC123" s="17"/>
      <c r="ID123" s="17"/>
    </row>
    <row r="124" spans="1:238" x14ac:dyDescent="0.25">
      <c r="B124" s="17"/>
      <c r="C124" s="57"/>
      <c r="D124" s="57"/>
      <c r="E124" s="57"/>
      <c r="F124" s="295"/>
      <c r="G124" s="57"/>
      <c r="O124" s="264"/>
      <c r="P124" s="57"/>
      <c r="Q124" s="17"/>
      <c r="R124" s="17"/>
      <c r="S124" s="56"/>
      <c r="T124" s="50"/>
      <c r="U124" s="50"/>
      <c r="V124" s="50"/>
      <c r="W124" s="50"/>
      <c r="X124" s="50"/>
      <c r="Y124" s="50"/>
      <c r="Z124" s="264"/>
      <c r="AA124" s="57"/>
      <c r="AB124" s="17"/>
      <c r="AC124" s="17"/>
      <c r="AD124" s="56"/>
      <c r="AE124" s="50"/>
      <c r="AF124" s="50"/>
      <c r="AG124" s="50"/>
      <c r="AH124" s="50"/>
      <c r="AI124" s="50"/>
      <c r="AJ124" s="50"/>
      <c r="AK124" s="264"/>
      <c r="AL124" s="57"/>
      <c r="AM124" s="17"/>
      <c r="AN124" s="17"/>
      <c r="AO124" s="56"/>
      <c r="AP124" s="50"/>
      <c r="AQ124" s="50"/>
      <c r="AR124" s="50"/>
      <c r="AS124" s="50"/>
      <c r="AT124" s="50"/>
      <c r="AU124" s="50"/>
      <c r="AV124" s="264"/>
      <c r="AW124" s="57"/>
      <c r="AX124" s="17"/>
      <c r="AY124" s="17"/>
      <c r="AZ124" s="56"/>
      <c r="BA124" s="50"/>
      <c r="BB124" s="50"/>
      <c r="BC124" s="50"/>
      <c r="BD124" s="50"/>
      <c r="BE124" s="50"/>
      <c r="BF124" s="50"/>
      <c r="BG124" s="264"/>
      <c r="BH124" s="57"/>
      <c r="BI124" s="17"/>
      <c r="BJ124" s="17"/>
      <c r="BK124" s="56"/>
      <c r="BL124" s="50"/>
      <c r="BM124" s="50"/>
      <c r="BN124" s="50"/>
      <c r="BO124" s="50"/>
      <c r="BP124" s="50"/>
      <c r="BQ124" s="50"/>
      <c r="BR124" s="264"/>
      <c r="BS124" s="57"/>
      <c r="BT124" s="17"/>
      <c r="BU124" s="17"/>
      <c r="BV124" s="56"/>
      <c r="BW124" s="50"/>
      <c r="BX124" s="50"/>
      <c r="BY124" s="50"/>
      <c r="BZ124" s="50"/>
      <c r="CA124" s="50"/>
      <c r="CB124" s="50"/>
      <c r="CC124" s="264"/>
      <c r="CD124" s="57"/>
      <c r="CE124" s="17"/>
      <c r="CF124" s="17"/>
      <c r="CG124" s="56"/>
      <c r="CH124" s="50"/>
      <c r="CI124" s="50"/>
      <c r="CJ124" s="50"/>
      <c r="CK124" s="50"/>
      <c r="CL124" s="50"/>
      <c r="CM124" s="50"/>
      <c r="CN124" s="264"/>
      <c r="CO124" s="57"/>
      <c r="CP124" s="17"/>
      <c r="CQ124" s="17"/>
      <c r="CR124" s="56"/>
      <c r="CS124" s="50"/>
      <c r="CT124" s="50"/>
      <c r="CU124" s="50"/>
      <c r="CV124" s="50"/>
      <c r="CW124" s="50"/>
      <c r="CX124" s="50"/>
      <c r="CY124" s="264"/>
      <c r="CZ124" s="57"/>
      <c r="DA124" s="17"/>
      <c r="DB124" s="17"/>
      <c r="DC124" s="56"/>
      <c r="DD124" s="50"/>
      <c r="DE124" s="50"/>
      <c r="DF124" s="50"/>
      <c r="DG124" s="50"/>
      <c r="DH124" s="50"/>
      <c r="DI124" s="50"/>
      <c r="DJ124" s="264"/>
      <c r="DK124" s="57"/>
      <c r="DL124" s="17"/>
      <c r="DM124" s="17"/>
      <c r="DN124" s="56"/>
      <c r="DO124" s="50"/>
      <c r="DP124" s="50"/>
      <c r="DQ124" s="50"/>
      <c r="DR124" s="50"/>
      <c r="DS124" s="50"/>
      <c r="DT124" s="50"/>
      <c r="DU124" s="264"/>
      <c r="DV124" s="57"/>
      <c r="DW124" s="17"/>
      <c r="DX124" s="17"/>
      <c r="DY124" s="56"/>
      <c r="DZ124" s="50"/>
      <c r="EA124" s="50"/>
      <c r="EB124" s="50"/>
      <c r="EC124" s="50"/>
      <c r="ED124" s="50"/>
      <c r="EE124" s="50"/>
      <c r="EF124" s="264"/>
      <c r="EG124" s="57"/>
      <c r="EH124" s="17"/>
      <c r="EI124" s="17"/>
      <c r="EJ124" s="56"/>
      <c r="EK124" s="50"/>
      <c r="EL124" s="50"/>
      <c r="EM124" s="50"/>
      <c r="EN124" s="50"/>
      <c r="EO124" s="50"/>
      <c r="EP124" s="50"/>
      <c r="EQ124" s="264"/>
      <c r="ER124" s="57"/>
      <c r="ES124" s="17"/>
      <c r="ET124" s="17"/>
      <c r="EU124" s="56"/>
      <c r="EV124" s="50"/>
      <c r="EW124" s="50"/>
      <c r="EX124" s="50"/>
      <c r="EY124" s="50"/>
      <c r="EZ124" s="50"/>
      <c r="FA124" s="50"/>
      <c r="FB124" s="264"/>
      <c r="FC124" s="57"/>
      <c r="FD124" s="17"/>
      <c r="FE124" s="17"/>
      <c r="FF124" s="56"/>
      <c r="FG124" s="50"/>
      <c r="FH124" s="50"/>
      <c r="FI124" s="50"/>
      <c r="FJ124" s="50"/>
      <c r="FK124" s="50"/>
      <c r="FL124" s="50"/>
      <c r="FM124" s="264"/>
      <c r="FN124" s="57"/>
      <c r="FO124" s="17"/>
      <c r="FP124" s="17"/>
      <c r="FQ124" s="56"/>
      <c r="FR124" s="50"/>
      <c r="FS124" s="50"/>
      <c r="FT124" s="50"/>
      <c r="FU124" s="50"/>
      <c r="FV124" s="50"/>
      <c r="FW124" s="50"/>
      <c r="FX124" s="264"/>
      <c r="FY124" s="57"/>
      <c r="FZ124" s="17"/>
      <c r="GA124" s="17"/>
      <c r="GB124" s="56"/>
      <c r="GC124" s="50"/>
      <c r="GD124" s="50"/>
      <c r="GE124" s="50"/>
      <c r="GF124" s="50"/>
      <c r="GG124" s="50"/>
      <c r="GH124" s="50"/>
      <c r="GI124" s="264"/>
      <c r="GJ124" s="57"/>
      <c r="GK124" s="17"/>
      <c r="GL124" s="17"/>
      <c r="GM124" s="56"/>
      <c r="GN124" s="50"/>
      <c r="GO124" s="50"/>
      <c r="GP124" s="50"/>
      <c r="GQ124" s="50"/>
      <c r="GR124" s="50"/>
      <c r="GS124" s="50"/>
      <c r="GT124" s="264"/>
      <c r="GU124" s="57"/>
      <c r="GV124" s="17"/>
      <c r="GW124" s="17"/>
      <c r="GX124" s="56"/>
      <c r="GY124" s="50"/>
      <c r="GZ124" s="50"/>
      <c r="HA124" s="50"/>
      <c r="HB124" s="50"/>
      <c r="HC124" s="50"/>
      <c r="HD124" s="50"/>
      <c r="HE124" s="264"/>
      <c r="HF124" s="57"/>
      <c r="HG124" s="17"/>
      <c r="HH124" s="17"/>
      <c r="HI124" s="56"/>
      <c r="HJ124" s="50"/>
      <c r="HK124" s="50"/>
      <c r="HL124" s="50"/>
      <c r="HM124" s="50"/>
      <c r="HN124" s="50"/>
      <c r="HO124" s="50"/>
      <c r="HP124" s="264"/>
      <c r="HQ124" s="57"/>
      <c r="HR124" s="17"/>
      <c r="HS124" s="17"/>
      <c r="HT124" s="56"/>
      <c r="HU124" s="50"/>
      <c r="HV124" s="50"/>
      <c r="HW124" s="50"/>
      <c r="HX124" s="50"/>
      <c r="HY124" s="50"/>
      <c r="HZ124" s="50"/>
      <c r="IA124" s="264"/>
      <c r="IB124" s="57"/>
      <c r="IC124" s="17"/>
      <c r="ID124" s="17"/>
    </row>
    <row r="125" spans="1:238" x14ac:dyDescent="0.25">
      <c r="O125" s="264"/>
      <c r="P125" s="57"/>
      <c r="Q125" s="17"/>
      <c r="R125" s="17"/>
      <c r="S125" s="56"/>
      <c r="T125" s="50"/>
      <c r="U125" s="50"/>
      <c r="V125" s="50"/>
      <c r="W125" s="50"/>
      <c r="X125" s="50"/>
      <c r="Y125" s="50"/>
      <c r="Z125" s="264"/>
      <c r="AA125" s="57"/>
      <c r="AB125" s="17"/>
      <c r="AC125" s="17"/>
      <c r="AD125" s="56"/>
      <c r="AE125" s="50"/>
      <c r="AF125" s="50"/>
      <c r="AG125" s="50"/>
      <c r="AH125" s="50"/>
      <c r="AI125" s="50"/>
      <c r="AJ125" s="50"/>
      <c r="AK125" s="264"/>
      <c r="AL125" s="57"/>
      <c r="AM125" s="17"/>
      <c r="AN125" s="17"/>
      <c r="AO125" s="56"/>
      <c r="AP125" s="50"/>
      <c r="AQ125" s="50"/>
      <c r="AR125" s="50"/>
      <c r="AS125" s="50"/>
      <c r="AT125" s="50"/>
      <c r="AU125" s="50"/>
      <c r="AV125" s="264"/>
      <c r="AW125" s="57"/>
      <c r="AX125" s="17"/>
      <c r="AY125" s="17"/>
      <c r="AZ125" s="56"/>
      <c r="BA125" s="50"/>
      <c r="BB125" s="50"/>
      <c r="BC125" s="50"/>
      <c r="BD125" s="50"/>
      <c r="BE125" s="50"/>
      <c r="BF125" s="50"/>
      <c r="BG125" s="264"/>
      <c r="BH125" s="57"/>
      <c r="BI125" s="17"/>
      <c r="BJ125" s="17"/>
      <c r="BK125" s="56"/>
      <c r="BL125" s="50"/>
      <c r="BM125" s="50"/>
      <c r="BN125" s="50"/>
      <c r="BO125" s="50"/>
      <c r="BP125" s="50"/>
      <c r="BQ125" s="50"/>
      <c r="BR125" s="264"/>
      <c r="BS125" s="57"/>
      <c r="BT125" s="17"/>
      <c r="BU125" s="17"/>
      <c r="BV125" s="56"/>
      <c r="BW125" s="50"/>
      <c r="BX125" s="50"/>
      <c r="BY125" s="50"/>
      <c r="BZ125" s="50"/>
      <c r="CA125" s="50"/>
      <c r="CB125" s="50"/>
      <c r="CC125" s="264"/>
      <c r="CD125" s="57"/>
      <c r="CE125" s="17"/>
      <c r="CF125" s="17"/>
      <c r="CG125" s="56"/>
      <c r="CH125" s="50"/>
      <c r="CI125" s="50"/>
      <c r="CJ125" s="50"/>
      <c r="CK125" s="50"/>
      <c r="CL125" s="50"/>
      <c r="CM125" s="50"/>
      <c r="CN125" s="264"/>
      <c r="CO125" s="57"/>
      <c r="CP125" s="17"/>
      <c r="CQ125" s="17"/>
      <c r="CR125" s="56"/>
      <c r="CS125" s="50"/>
      <c r="CT125" s="50"/>
      <c r="CU125" s="50"/>
      <c r="CV125" s="50"/>
      <c r="CW125" s="50"/>
      <c r="CX125" s="50"/>
      <c r="CY125" s="264"/>
      <c r="CZ125" s="57"/>
      <c r="DA125" s="17"/>
      <c r="DB125" s="17"/>
      <c r="DC125" s="56"/>
      <c r="DD125" s="50"/>
      <c r="DE125" s="50"/>
      <c r="DF125" s="50"/>
      <c r="DG125" s="50"/>
      <c r="DH125" s="50"/>
      <c r="DI125" s="50"/>
      <c r="DJ125" s="264"/>
      <c r="DK125" s="57"/>
      <c r="DL125" s="17"/>
      <c r="DM125" s="17"/>
      <c r="DN125" s="56"/>
      <c r="DO125" s="50"/>
      <c r="DP125" s="50"/>
      <c r="DQ125" s="50"/>
      <c r="DR125" s="50"/>
      <c r="DS125" s="50"/>
      <c r="DT125" s="50"/>
      <c r="DU125" s="264"/>
      <c r="DV125" s="57"/>
      <c r="DW125" s="17"/>
      <c r="DX125" s="17"/>
      <c r="DY125" s="56"/>
      <c r="DZ125" s="50"/>
      <c r="EA125" s="50"/>
      <c r="EB125" s="50"/>
      <c r="EC125" s="50"/>
      <c r="ED125" s="50"/>
      <c r="EE125" s="50"/>
      <c r="EF125" s="264"/>
      <c r="EG125" s="57"/>
      <c r="EH125" s="17"/>
      <c r="EI125" s="17"/>
      <c r="EJ125" s="56"/>
      <c r="EK125" s="50"/>
      <c r="EL125" s="50"/>
      <c r="EM125" s="50"/>
      <c r="EN125" s="50"/>
      <c r="EO125" s="50"/>
      <c r="EP125" s="50"/>
      <c r="EQ125" s="264"/>
      <c r="ER125" s="57"/>
      <c r="ES125" s="17"/>
      <c r="ET125" s="17"/>
      <c r="EU125" s="56"/>
      <c r="EV125" s="50"/>
      <c r="EW125" s="50"/>
      <c r="EX125" s="50"/>
      <c r="EY125" s="50"/>
      <c r="EZ125" s="50"/>
      <c r="FA125" s="50"/>
      <c r="FB125" s="264"/>
      <c r="FC125" s="57"/>
      <c r="FD125" s="17"/>
      <c r="FE125" s="17"/>
      <c r="FF125" s="56"/>
      <c r="FG125" s="50"/>
      <c r="FH125" s="50"/>
      <c r="FI125" s="50"/>
      <c r="FJ125" s="50"/>
      <c r="FK125" s="50"/>
      <c r="FL125" s="50"/>
      <c r="FM125" s="264"/>
      <c r="FN125" s="57"/>
      <c r="FO125" s="17"/>
      <c r="FP125" s="17"/>
      <c r="FQ125" s="56"/>
      <c r="FR125" s="50"/>
      <c r="FS125" s="50"/>
      <c r="FT125" s="50"/>
      <c r="FU125" s="50"/>
      <c r="FV125" s="50"/>
      <c r="FW125" s="50"/>
      <c r="FX125" s="264"/>
      <c r="FY125" s="57"/>
      <c r="FZ125" s="17"/>
      <c r="GA125" s="17"/>
      <c r="GB125" s="56"/>
      <c r="GC125" s="50"/>
      <c r="GD125" s="50"/>
      <c r="GE125" s="50"/>
      <c r="GF125" s="50"/>
      <c r="GG125" s="50"/>
      <c r="GH125" s="50"/>
      <c r="GI125" s="264"/>
      <c r="GJ125" s="57"/>
      <c r="GK125" s="17"/>
      <c r="GL125" s="17"/>
      <c r="GM125" s="56"/>
      <c r="GN125" s="50"/>
      <c r="GO125" s="50"/>
      <c r="GP125" s="50"/>
      <c r="GQ125" s="50"/>
      <c r="GR125" s="50"/>
      <c r="GS125" s="50"/>
      <c r="GT125" s="264"/>
      <c r="GU125" s="57"/>
      <c r="GV125" s="17"/>
      <c r="GW125" s="17"/>
      <c r="GX125" s="56"/>
      <c r="GY125" s="50"/>
      <c r="GZ125" s="50"/>
      <c r="HA125" s="50"/>
      <c r="HB125" s="50"/>
      <c r="HC125" s="50"/>
      <c r="HD125" s="50"/>
      <c r="HE125" s="264"/>
      <c r="HF125" s="57"/>
      <c r="HG125" s="17"/>
      <c r="HH125" s="17"/>
      <c r="HI125" s="56"/>
      <c r="HJ125" s="50"/>
      <c r="HK125" s="50"/>
      <c r="HL125" s="50"/>
      <c r="HM125" s="50"/>
      <c r="HN125" s="50"/>
      <c r="HO125" s="50"/>
      <c r="HP125" s="264"/>
      <c r="HQ125" s="57"/>
      <c r="HR125" s="17"/>
      <c r="HS125" s="17"/>
      <c r="HT125" s="56"/>
      <c r="HU125" s="50"/>
      <c r="HV125" s="50"/>
      <c r="HW125" s="50"/>
      <c r="HX125" s="50"/>
      <c r="HY125" s="50"/>
      <c r="HZ125" s="50"/>
      <c r="IA125" s="264"/>
      <c r="IB125" s="57"/>
      <c r="IC125" s="17"/>
      <c r="ID125" s="17"/>
    </row>
    <row r="126" spans="1:238" x14ac:dyDescent="0.25">
      <c r="O126" s="264"/>
      <c r="P126" s="57"/>
      <c r="Q126" s="17"/>
      <c r="R126" s="17"/>
      <c r="S126" s="56"/>
      <c r="T126" s="50"/>
      <c r="U126" s="50"/>
      <c r="V126" s="50"/>
      <c r="W126" s="50"/>
      <c r="X126" s="50"/>
      <c r="Y126" s="50"/>
      <c r="Z126" s="264"/>
      <c r="AA126" s="57"/>
      <c r="AB126" s="17"/>
      <c r="AC126" s="17"/>
      <c r="AD126" s="56"/>
      <c r="AE126" s="50"/>
      <c r="AF126" s="50"/>
      <c r="AG126" s="50"/>
      <c r="AH126" s="50"/>
      <c r="AI126" s="50"/>
      <c r="AJ126" s="50"/>
      <c r="AK126" s="264"/>
      <c r="AL126" s="57"/>
      <c r="AM126" s="17"/>
      <c r="AN126" s="17"/>
      <c r="AO126" s="56"/>
      <c r="AP126" s="50"/>
      <c r="AQ126" s="50"/>
      <c r="AR126" s="50"/>
      <c r="AS126" s="50"/>
      <c r="AT126" s="50"/>
      <c r="AU126" s="50"/>
      <c r="AV126" s="264"/>
      <c r="AW126" s="57"/>
      <c r="AX126" s="17"/>
      <c r="AY126" s="17"/>
      <c r="AZ126" s="56"/>
      <c r="BA126" s="50"/>
      <c r="BB126" s="50"/>
      <c r="BC126" s="50"/>
      <c r="BD126" s="50"/>
      <c r="BE126" s="50"/>
      <c r="BF126" s="50"/>
      <c r="BG126" s="264"/>
      <c r="BH126" s="57"/>
      <c r="BI126" s="17"/>
      <c r="BJ126" s="17"/>
      <c r="BK126" s="56"/>
      <c r="BL126" s="50"/>
      <c r="BM126" s="50"/>
      <c r="BN126" s="50"/>
      <c r="BO126" s="50"/>
      <c r="BP126" s="50"/>
      <c r="BQ126" s="50"/>
      <c r="BR126" s="264"/>
      <c r="BS126" s="57"/>
      <c r="BT126" s="17"/>
      <c r="BU126" s="17"/>
      <c r="BV126" s="56"/>
      <c r="BW126" s="50"/>
      <c r="BX126" s="50"/>
      <c r="BY126" s="50"/>
      <c r="BZ126" s="50"/>
      <c r="CA126" s="50"/>
      <c r="CB126" s="50"/>
      <c r="CC126" s="264"/>
      <c r="CD126" s="57"/>
      <c r="CE126" s="17"/>
      <c r="CF126" s="17"/>
      <c r="CG126" s="56"/>
      <c r="CH126" s="50"/>
      <c r="CI126" s="50"/>
      <c r="CJ126" s="50"/>
      <c r="CK126" s="50"/>
      <c r="CL126" s="50"/>
      <c r="CM126" s="50"/>
      <c r="CN126" s="264"/>
      <c r="CO126" s="57"/>
      <c r="CP126" s="17"/>
      <c r="CQ126" s="17"/>
      <c r="CR126" s="56"/>
      <c r="CS126" s="50"/>
      <c r="CT126" s="50"/>
      <c r="CU126" s="50"/>
      <c r="CV126" s="50"/>
      <c r="CW126" s="50"/>
      <c r="CX126" s="50"/>
      <c r="CY126" s="264"/>
      <c r="CZ126" s="57"/>
      <c r="DA126" s="17"/>
      <c r="DB126" s="17"/>
      <c r="DC126" s="56"/>
      <c r="DD126" s="50"/>
      <c r="DE126" s="50"/>
      <c r="DF126" s="50"/>
      <c r="DG126" s="50"/>
      <c r="DH126" s="50"/>
      <c r="DI126" s="50"/>
      <c r="DJ126" s="264"/>
      <c r="DK126" s="57"/>
      <c r="DL126" s="17"/>
      <c r="DM126" s="17"/>
      <c r="DN126" s="56"/>
      <c r="DO126" s="50"/>
      <c r="DP126" s="50"/>
      <c r="DQ126" s="50"/>
      <c r="DR126" s="50"/>
      <c r="DS126" s="50"/>
      <c r="DT126" s="50"/>
      <c r="DU126" s="264"/>
      <c r="DV126" s="57"/>
      <c r="DW126" s="17"/>
      <c r="DX126" s="17"/>
      <c r="DY126" s="56"/>
      <c r="DZ126" s="50"/>
      <c r="EA126" s="50"/>
      <c r="EB126" s="50"/>
      <c r="EC126" s="50"/>
      <c r="ED126" s="50"/>
      <c r="EE126" s="50"/>
      <c r="EF126" s="264"/>
      <c r="EG126" s="57"/>
      <c r="EH126" s="17"/>
      <c r="EI126" s="17"/>
      <c r="EJ126" s="56"/>
      <c r="EK126" s="50"/>
      <c r="EL126" s="50"/>
      <c r="EM126" s="50"/>
      <c r="EN126" s="50"/>
      <c r="EO126" s="50"/>
      <c r="EP126" s="50"/>
      <c r="EQ126" s="264"/>
      <c r="ER126" s="57"/>
      <c r="ES126" s="17"/>
      <c r="ET126" s="17"/>
      <c r="EU126" s="56"/>
      <c r="EV126" s="50"/>
      <c r="EW126" s="50"/>
      <c r="EX126" s="50"/>
      <c r="EY126" s="50"/>
      <c r="EZ126" s="50"/>
      <c r="FA126" s="50"/>
      <c r="FB126" s="264"/>
      <c r="FC126" s="57"/>
      <c r="FD126" s="17"/>
      <c r="FE126" s="17"/>
      <c r="FF126" s="56"/>
      <c r="FG126" s="50"/>
      <c r="FH126" s="50"/>
      <c r="FI126" s="50"/>
      <c r="FJ126" s="50"/>
      <c r="FK126" s="50"/>
      <c r="FL126" s="50"/>
      <c r="FM126" s="264"/>
      <c r="FN126" s="57"/>
      <c r="FO126" s="17"/>
      <c r="FP126" s="17"/>
      <c r="FQ126" s="56"/>
      <c r="FR126" s="50"/>
      <c r="FS126" s="50"/>
      <c r="FT126" s="50"/>
      <c r="FU126" s="50"/>
      <c r="FV126" s="50"/>
      <c r="FW126" s="50"/>
      <c r="FX126" s="264"/>
      <c r="FY126" s="57"/>
      <c r="FZ126" s="17"/>
      <c r="GA126" s="17"/>
      <c r="GB126" s="56"/>
      <c r="GC126" s="50"/>
      <c r="GD126" s="50"/>
      <c r="GE126" s="50"/>
      <c r="GF126" s="50"/>
      <c r="GG126" s="50"/>
      <c r="GH126" s="50"/>
      <c r="GI126" s="264"/>
      <c r="GJ126" s="57"/>
      <c r="GK126" s="17"/>
      <c r="GL126" s="17"/>
      <c r="GM126" s="56"/>
      <c r="GN126" s="50"/>
      <c r="GO126" s="50"/>
      <c r="GP126" s="50"/>
      <c r="GQ126" s="50"/>
      <c r="GR126" s="50"/>
      <c r="GS126" s="50"/>
      <c r="GT126" s="264"/>
      <c r="GU126" s="57"/>
      <c r="GV126" s="17"/>
      <c r="GW126" s="17"/>
      <c r="GX126" s="56"/>
      <c r="GY126" s="50"/>
      <c r="GZ126" s="50"/>
      <c r="HA126" s="50"/>
      <c r="HB126" s="50"/>
      <c r="HC126" s="50"/>
      <c r="HD126" s="50"/>
      <c r="HE126" s="264"/>
      <c r="HF126" s="57"/>
      <c r="HG126" s="17"/>
      <c r="HH126" s="17"/>
      <c r="HI126" s="56"/>
      <c r="HJ126" s="50"/>
      <c r="HK126" s="50"/>
      <c r="HL126" s="50"/>
      <c r="HM126" s="50"/>
      <c r="HN126" s="50"/>
      <c r="HO126" s="50"/>
      <c r="HP126" s="264"/>
      <c r="HQ126" s="57"/>
      <c r="HR126" s="17"/>
      <c r="HS126" s="17"/>
      <c r="HT126" s="56"/>
      <c r="HU126" s="50"/>
      <c r="HV126" s="50"/>
      <c r="HW126" s="50"/>
      <c r="HX126" s="50"/>
      <c r="HY126" s="50"/>
      <c r="HZ126" s="50"/>
      <c r="IA126" s="264"/>
      <c r="IB126" s="57"/>
      <c r="IC126" s="17"/>
      <c r="ID126" s="17"/>
    </row>
    <row r="133" spans="1:238" s="68" customFormat="1" x14ac:dyDescent="0.25">
      <c r="A133" s="45"/>
      <c r="B133" s="32"/>
      <c r="C133" s="69"/>
      <c r="D133" s="69"/>
      <c r="E133" s="69"/>
      <c r="F133" s="296"/>
      <c r="G133" s="69"/>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row>
    <row r="134" spans="1:238" s="68" customFormat="1" x14ac:dyDescent="0.25">
      <c r="A134" s="45"/>
      <c r="B134" s="32"/>
      <c r="C134" s="69"/>
      <c r="D134" s="69"/>
      <c r="E134" s="69"/>
      <c r="F134" s="296"/>
      <c r="G134" s="69"/>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row>
    <row r="135" spans="1:238" s="68" customFormat="1" x14ac:dyDescent="0.25">
      <c r="A135" s="45"/>
      <c r="B135" s="32"/>
      <c r="C135" s="69"/>
      <c r="D135" s="69"/>
      <c r="E135" s="69"/>
      <c r="F135" s="296"/>
      <c r="G135" s="69"/>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row>
    <row r="136" spans="1:238" s="68" customFormat="1" x14ac:dyDescent="0.25">
      <c r="A136" s="45"/>
      <c r="B136" s="32"/>
      <c r="C136" s="69"/>
      <c r="D136" s="69"/>
      <c r="E136" s="69"/>
      <c r="F136" s="296"/>
      <c r="G136" s="69"/>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row>
    <row r="137" spans="1:238" s="68" customFormat="1" x14ac:dyDescent="0.25">
      <c r="A137" s="45"/>
      <c r="B137" s="32"/>
      <c r="C137" s="69"/>
      <c r="D137" s="69"/>
      <c r="E137" s="69"/>
      <c r="F137" s="296"/>
      <c r="G137" s="69"/>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row>
    <row r="138" spans="1:238" s="68" customFormat="1" x14ac:dyDescent="0.25">
      <c r="A138" s="45"/>
      <c r="B138" s="32"/>
      <c r="C138" s="69"/>
      <c r="D138" s="69"/>
      <c r="E138" s="69"/>
      <c r="F138" s="296"/>
      <c r="G138" s="69"/>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row>
    <row r="139" spans="1:238" s="68" customFormat="1" x14ac:dyDescent="0.25">
      <c r="A139" s="45"/>
      <c r="B139" s="32"/>
      <c r="C139" s="69"/>
      <c r="D139" s="69"/>
      <c r="E139" s="69"/>
      <c r="F139" s="296"/>
      <c r="G139" s="69"/>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row>
    <row r="140" spans="1:238" s="68" customFormat="1" x14ac:dyDescent="0.25">
      <c r="A140" s="45"/>
      <c r="B140" s="32"/>
      <c r="C140" s="69"/>
      <c r="D140" s="69"/>
      <c r="E140" s="69"/>
      <c r="F140" s="296"/>
      <c r="G140" s="69"/>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row>
    <row r="141" spans="1:238" s="68" customFormat="1" x14ac:dyDescent="0.25">
      <c r="A141" s="45"/>
      <c r="B141" s="32"/>
      <c r="C141" s="69"/>
      <c r="D141" s="69"/>
      <c r="E141" s="69"/>
      <c r="F141" s="296"/>
      <c r="G141" s="69"/>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row>
    <row r="142" spans="1:238" s="68" customFormat="1" x14ac:dyDescent="0.25">
      <c r="A142" s="45"/>
      <c r="B142" s="32"/>
      <c r="C142" s="69"/>
      <c r="D142" s="69"/>
      <c r="E142" s="69"/>
      <c r="F142" s="296"/>
      <c r="G142" s="69"/>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row>
    <row r="143" spans="1:238" s="68" customFormat="1" x14ac:dyDescent="0.25">
      <c r="A143" s="45"/>
      <c r="B143" s="32"/>
      <c r="C143" s="69"/>
      <c r="D143" s="69"/>
      <c r="E143" s="69"/>
      <c r="F143" s="296"/>
      <c r="G143" s="69"/>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row>
    <row r="144" spans="1:238" s="68" customFormat="1" x14ac:dyDescent="0.25">
      <c r="A144" s="45"/>
      <c r="B144" s="32"/>
      <c r="C144" s="69"/>
      <c r="D144" s="69"/>
      <c r="E144" s="69"/>
      <c r="F144" s="296"/>
      <c r="G144" s="69"/>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row>
    <row r="145" spans="1:238" s="68" customFormat="1" x14ac:dyDescent="0.25">
      <c r="A145" s="45"/>
      <c r="B145" s="32"/>
      <c r="C145" s="69"/>
      <c r="D145" s="69"/>
      <c r="E145" s="69"/>
      <c r="F145" s="296"/>
      <c r="G145" s="69"/>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row>
    <row r="146" spans="1:238" s="68" customFormat="1" x14ac:dyDescent="0.25">
      <c r="A146" s="45"/>
      <c r="B146" s="32"/>
      <c r="C146" s="69"/>
      <c r="D146" s="69"/>
      <c r="E146" s="69"/>
      <c r="F146" s="296"/>
      <c r="G146" s="69"/>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row>
    <row r="147" spans="1:238" s="68" customFormat="1" x14ac:dyDescent="0.25">
      <c r="A147" s="45"/>
      <c r="B147" s="32"/>
      <c r="C147" s="69"/>
      <c r="D147" s="69"/>
      <c r="E147" s="69"/>
      <c r="F147" s="296"/>
      <c r="G147" s="69"/>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row>
    <row r="148" spans="1:238" s="68" customFormat="1" x14ac:dyDescent="0.25">
      <c r="A148" s="45"/>
      <c r="B148" s="32"/>
      <c r="C148" s="69"/>
      <c r="D148" s="69"/>
      <c r="E148" s="69"/>
      <c r="F148" s="296"/>
      <c r="G148" s="69"/>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row>
    <row r="149" spans="1:238" s="69" customFormat="1" x14ac:dyDescent="0.25">
      <c r="A149" s="45"/>
      <c r="B149" s="32"/>
      <c r="F149" s="296"/>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row>
    <row r="150" spans="1:238" s="69" customFormat="1" x14ac:dyDescent="0.25">
      <c r="A150" s="45"/>
      <c r="B150" s="32"/>
      <c r="F150" s="296"/>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row>
    <row r="151" spans="1:238" s="69" customFormat="1" x14ac:dyDescent="0.25">
      <c r="A151" s="45"/>
      <c r="B151" s="32"/>
      <c r="F151" s="296"/>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row>
    <row r="152" spans="1:238" s="69" customFormat="1" x14ac:dyDescent="0.25">
      <c r="A152" s="45"/>
      <c r="B152" s="32"/>
      <c r="F152" s="296"/>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row>
    <row r="153" spans="1:238" s="69" customFormat="1" x14ac:dyDescent="0.25">
      <c r="A153" s="45"/>
      <c r="B153" s="32"/>
      <c r="F153" s="296"/>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row>
    <row r="154" spans="1:238" s="69" customFormat="1" x14ac:dyDescent="0.25">
      <c r="A154" s="45"/>
      <c r="B154" s="32"/>
      <c r="F154" s="296"/>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row>
    <row r="155" spans="1:238" s="69" customFormat="1" x14ac:dyDescent="0.25">
      <c r="A155" s="45"/>
      <c r="B155" s="32"/>
      <c r="F155" s="296"/>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row>
    <row r="156" spans="1:238" s="69" customFormat="1" x14ac:dyDescent="0.25">
      <c r="A156" s="45"/>
      <c r="B156" s="71"/>
      <c r="F156" s="296"/>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row>
  </sheetData>
  <mergeCells count="11">
    <mergeCell ref="B64:E64"/>
    <mergeCell ref="B65:E65"/>
    <mergeCell ref="B67:E67"/>
    <mergeCell ref="B61:E61"/>
    <mergeCell ref="A1:O1"/>
    <mergeCell ref="A2:O2"/>
    <mergeCell ref="B62:E62"/>
    <mergeCell ref="B63:E63"/>
    <mergeCell ref="A4:O4"/>
    <mergeCell ref="A3:O3"/>
    <mergeCell ref="B66:E66"/>
  </mergeCells>
  <pageMargins left="0.25" right="0.25" top="0.75" bottom="0.75" header="0.3" footer="0.3"/>
  <pageSetup paperSize="5" scale="80" orientation="landscape" useFirstPageNumber="1" r:id="rId1"/>
  <headerFooter alignWithMargins="0">
    <oddFooter>&amp;L&amp;"Arial,Bold"&amp;A
&amp;R&amp;"Arial,Bold"Page 2 of &amp;N</oddFooter>
  </headerFooter>
  <ignoredErrors>
    <ignoredError sqref="D7:D9 D11:D19 D25 D26:D27 D29:D34 D36:D40 D42:D47 D49:D53 D57 D23 D54:D55" evalError="1"/>
    <ignoredError sqref="D10 D20 D28 D35 D41 D48 D56 D24 D58"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9CC-2D31-4A9F-9738-2854C55E48A3}">
  <dimension ref="A1:W222"/>
  <sheetViews>
    <sheetView zoomScaleNormal="10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4" width="13.26953125" style="112" customWidth="1"/>
    <col min="5" max="5" width="13.54296875" style="435" customWidth="1"/>
    <col min="6" max="11" width="13.81640625" style="107" customWidth="1"/>
    <col min="12" max="12" width="0.453125" style="107" hidden="1" customWidth="1"/>
    <col min="13" max="13" width="13.7265625" style="107" customWidth="1"/>
    <col min="14" max="14" width="16.7265625" style="301" customWidth="1"/>
    <col min="15" max="15" width="6" style="106" customWidth="1"/>
    <col min="16" max="16" width="10.7265625" style="106" customWidth="1"/>
    <col min="17" max="17" width="5.26953125" style="106" customWidth="1"/>
    <col min="18" max="19" width="10.7265625" style="106" customWidth="1"/>
    <col min="20" max="20" width="5.54296875" style="106" customWidth="1"/>
    <col min="21" max="22" width="10.7265625" style="106" customWidth="1"/>
    <col min="23" max="23" width="10.7265625" style="414" customWidth="1"/>
    <col min="24" max="16384" width="9.1796875" style="106"/>
  </cols>
  <sheetData>
    <row r="1" spans="1:23" ht="17.5" x14ac:dyDescent="0.35">
      <c r="A1" s="566" t="s">
        <v>294</v>
      </c>
      <c r="B1" s="566"/>
      <c r="C1" s="566"/>
      <c r="D1" s="566"/>
      <c r="E1" s="566"/>
      <c r="F1" s="566"/>
      <c r="G1" s="566"/>
      <c r="H1" s="566"/>
      <c r="I1" s="566"/>
      <c r="J1" s="566"/>
      <c r="K1" s="566"/>
      <c r="L1" s="566"/>
      <c r="M1" s="566"/>
      <c r="N1" s="566"/>
    </row>
    <row r="2" spans="1:23" ht="17.5" x14ac:dyDescent="0.35">
      <c r="A2" s="566" t="s">
        <v>295</v>
      </c>
      <c r="B2" s="566"/>
      <c r="C2" s="566"/>
      <c r="D2" s="566"/>
      <c r="E2" s="566"/>
      <c r="F2" s="566"/>
      <c r="G2" s="566"/>
      <c r="H2" s="566"/>
      <c r="I2" s="566"/>
      <c r="J2" s="566"/>
      <c r="K2" s="566"/>
      <c r="L2" s="566"/>
      <c r="M2" s="566"/>
      <c r="N2" s="566"/>
    </row>
    <row r="3" spans="1:23" ht="20.25" customHeight="1" x14ac:dyDescent="0.3">
      <c r="A3" s="567"/>
      <c r="B3" s="567"/>
      <c r="C3" s="567"/>
      <c r="D3" s="567"/>
      <c r="E3" s="567"/>
      <c r="F3" s="567"/>
      <c r="G3" s="567"/>
      <c r="H3" s="567"/>
      <c r="I3" s="567"/>
      <c r="J3" s="567"/>
      <c r="K3" s="567"/>
      <c r="L3" s="567"/>
      <c r="M3" s="567"/>
      <c r="N3" s="567"/>
      <c r="P3" s="564" t="s">
        <v>113</v>
      </c>
    </row>
    <row r="4" spans="1:23" ht="20.25" customHeight="1" x14ac:dyDescent="0.3">
      <c r="B4" s="105"/>
      <c r="C4" s="105"/>
      <c r="D4" s="582" t="s">
        <v>108</v>
      </c>
      <c r="E4" s="579" t="s">
        <v>109</v>
      </c>
      <c r="F4" s="573" t="s">
        <v>296</v>
      </c>
      <c r="G4" s="600"/>
      <c r="H4" s="600"/>
      <c r="I4" s="600"/>
      <c r="J4" s="600"/>
      <c r="K4" s="600"/>
      <c r="L4" s="601"/>
      <c r="M4" s="602"/>
      <c r="N4" s="603"/>
      <c r="P4" s="564"/>
      <c r="R4" s="105"/>
      <c r="S4" s="105"/>
      <c r="U4" s="105"/>
      <c r="V4" s="105"/>
      <c r="W4" s="415"/>
    </row>
    <row r="5" spans="1:23" s="109" customFormat="1" ht="18" customHeight="1" x14ac:dyDescent="0.25">
      <c r="A5" s="554" t="s">
        <v>114</v>
      </c>
      <c r="B5" s="554" t="s">
        <v>115</v>
      </c>
      <c r="C5" s="575" t="s">
        <v>116</v>
      </c>
      <c r="D5" s="583"/>
      <c r="E5" s="580"/>
      <c r="F5" s="138" t="s">
        <v>297</v>
      </c>
      <c r="G5" s="138" t="s">
        <v>298</v>
      </c>
      <c r="H5" s="138" t="s">
        <v>299</v>
      </c>
      <c r="I5" s="138" t="s">
        <v>300</v>
      </c>
      <c r="J5" s="138" t="s">
        <v>301</v>
      </c>
      <c r="K5" s="138" t="s">
        <v>302</v>
      </c>
      <c r="L5" s="138"/>
      <c r="M5" s="570" t="s">
        <v>303</v>
      </c>
      <c r="N5" s="607" t="s">
        <v>304</v>
      </c>
      <c r="P5" s="564"/>
      <c r="R5" s="554" t="s">
        <v>117</v>
      </c>
      <c r="S5" s="554" t="s">
        <v>118</v>
      </c>
      <c r="U5" s="554" t="s">
        <v>119</v>
      </c>
      <c r="V5" s="554" t="s">
        <v>120</v>
      </c>
      <c r="W5" s="604" t="s">
        <v>305</v>
      </c>
    </row>
    <row r="6" spans="1:23" ht="33" customHeight="1" x14ac:dyDescent="0.3">
      <c r="A6" s="555"/>
      <c r="B6" s="555"/>
      <c r="C6" s="555"/>
      <c r="D6" s="583"/>
      <c r="E6" s="580"/>
      <c r="F6" s="484" t="s">
        <v>306</v>
      </c>
      <c r="G6" s="484" t="s">
        <v>307</v>
      </c>
      <c r="H6" s="484" t="s">
        <v>308</v>
      </c>
      <c r="I6" s="484" t="s">
        <v>309</v>
      </c>
      <c r="J6" s="484" t="s">
        <v>310</v>
      </c>
      <c r="K6" s="484" t="s">
        <v>311</v>
      </c>
      <c r="L6" s="166"/>
      <c r="M6" s="572"/>
      <c r="N6" s="608"/>
      <c r="P6" s="565"/>
      <c r="R6" s="555"/>
      <c r="S6" s="555"/>
      <c r="U6" s="555"/>
      <c r="V6" s="555"/>
      <c r="W6" s="605"/>
    </row>
    <row r="7" spans="1:23" ht="20.25" customHeight="1" x14ac:dyDescent="0.3">
      <c r="A7" s="556"/>
      <c r="B7" s="556"/>
      <c r="C7" s="556"/>
      <c r="D7" s="584"/>
      <c r="E7" s="581"/>
      <c r="F7" s="451">
        <f>'6.1 Base Year 1 Staff Loading'!R7</f>
        <v>1984</v>
      </c>
      <c r="G7" s="451">
        <f>'6.2 Base Year 2 Staff Loading'!R7</f>
        <v>2000</v>
      </c>
      <c r="H7" s="451">
        <f>'6.3 Base Year 3 Staff Loading'!R7</f>
        <v>1992</v>
      </c>
      <c r="I7" s="451">
        <f>'6.4 Base Year 4 Staff Loading'!R7</f>
        <v>2000</v>
      </c>
      <c r="J7" s="451">
        <f>'6.5 Base Year 5 Staff Loading'!R7</f>
        <v>2000</v>
      </c>
      <c r="K7" s="451">
        <f>'6.6 Base Year 6 Staff Loading'!L7</f>
        <v>856</v>
      </c>
      <c r="L7" s="451"/>
      <c r="M7" s="326">
        <f>SUM(F7:L7)</f>
        <v>10832</v>
      </c>
      <c r="N7" s="609"/>
      <c r="P7" s="329">
        <f>M7/65</f>
        <v>166.64615384615385</v>
      </c>
      <c r="R7" s="556"/>
      <c r="S7" s="556"/>
      <c r="U7" s="556"/>
      <c r="V7" s="556"/>
      <c r="W7" s="606"/>
    </row>
    <row r="8" spans="1:23" s="109" customFormat="1" ht="13.5" customHeight="1" x14ac:dyDescent="0.25">
      <c r="A8" s="237">
        <v>1</v>
      </c>
      <c r="B8" s="238" t="s">
        <v>122</v>
      </c>
      <c r="C8" s="239"/>
      <c r="D8" s="239"/>
      <c r="E8" s="425"/>
      <c r="F8" s="240">
        <f>'6.1 Base Year 1 Staff Loading'!R8</f>
        <v>0</v>
      </c>
      <c r="G8" s="240"/>
      <c r="H8" s="240"/>
      <c r="I8" s="240"/>
      <c r="J8" s="240"/>
      <c r="K8" s="240"/>
      <c r="L8" s="240"/>
      <c r="M8" s="240"/>
      <c r="N8" s="298"/>
      <c r="R8" s="239"/>
      <c r="S8" s="239"/>
      <c r="U8" s="239"/>
      <c r="V8" s="239"/>
      <c r="W8" s="416"/>
    </row>
    <row r="9" spans="1:23" ht="12" x14ac:dyDescent="0.3">
      <c r="A9" s="269">
        <v>1.1000000000000001</v>
      </c>
      <c r="B9" s="270" t="s">
        <v>122</v>
      </c>
      <c r="C9" s="151" t="s">
        <v>123</v>
      </c>
      <c r="D9" s="169">
        <v>150</v>
      </c>
      <c r="E9" s="426" t="s">
        <v>402</v>
      </c>
      <c r="F9" s="276">
        <f>'6.1 Base Year 1 Staff Loading'!R9</f>
        <v>1800</v>
      </c>
      <c r="G9" s="276">
        <f>'6.2 Base Year 2 Staff Loading'!R9</f>
        <v>1800</v>
      </c>
      <c r="H9" s="276">
        <f>'6.3 Base Year 3 Staff Loading'!R9</f>
        <v>1800</v>
      </c>
      <c r="I9" s="276">
        <f>'6.4 Base Year 4 Staff Loading'!R9</f>
        <v>1800</v>
      </c>
      <c r="J9" s="276">
        <f>'6.5 Base Year 5 Staff Loading'!R9</f>
        <v>1800</v>
      </c>
      <c r="K9" s="276">
        <f>'6.6 Base Year 6 Staff Loading'!L9</f>
        <v>750</v>
      </c>
      <c r="L9" s="276"/>
      <c r="M9" s="276">
        <f>SUM(F9:L9)</f>
        <v>9750</v>
      </c>
      <c r="N9" s="316">
        <f>D9*M9</f>
        <v>1462500</v>
      </c>
      <c r="R9" s="452">
        <f>S9/$P$7</f>
        <v>0.90011078286558344</v>
      </c>
      <c r="S9" s="452">
        <f>M9/65</f>
        <v>150</v>
      </c>
      <c r="U9" s="452">
        <f>IF($E9="Y",$M9,0)</f>
        <v>0</v>
      </c>
      <c r="V9" s="452">
        <f>IF($E9="N",$M9,0)</f>
        <v>9750</v>
      </c>
      <c r="W9" s="453">
        <f>U9/(V9+U9)</f>
        <v>0</v>
      </c>
    </row>
    <row r="10" spans="1:23" ht="12" x14ac:dyDescent="0.3">
      <c r="A10" s="269"/>
      <c r="B10" s="270"/>
      <c r="C10" s="151" t="s">
        <v>312</v>
      </c>
      <c r="D10" s="169">
        <v>100</v>
      </c>
      <c r="E10" s="426" t="s">
        <v>404</v>
      </c>
      <c r="F10" s="276">
        <f>'6.1 Base Year 1 Staff Loading'!R10</f>
        <v>588</v>
      </c>
      <c r="G10" s="276">
        <f>'6.2 Base Year 2 Staff Loading'!R10</f>
        <v>588</v>
      </c>
      <c r="H10" s="276">
        <f>'6.3 Base Year 3 Staff Loading'!R10</f>
        <v>588</v>
      </c>
      <c r="I10" s="276">
        <f>'6.4 Base Year 4 Staff Loading'!R10</f>
        <v>588</v>
      </c>
      <c r="J10" s="276">
        <f>'6.5 Base Year 5 Staff Loading'!R10</f>
        <v>588</v>
      </c>
      <c r="K10" s="276">
        <f>'6.6 Base Year 6 Staff Loading'!L10</f>
        <v>245</v>
      </c>
      <c r="L10" s="276"/>
      <c r="M10" s="276">
        <f>SUM(F10:L10)</f>
        <v>3185</v>
      </c>
      <c r="N10" s="316">
        <f>D10*M10</f>
        <v>318500</v>
      </c>
      <c r="R10" s="452">
        <f t="shared" ref="R10" si="0">S10/$P$7</f>
        <v>0.29403618906942391</v>
      </c>
      <c r="S10" s="452">
        <f t="shared" ref="S10:S73" si="1">M10/65</f>
        <v>49</v>
      </c>
      <c r="U10" s="452">
        <f>IF($E10="Y",$M10,0)</f>
        <v>3185</v>
      </c>
      <c r="V10" s="452">
        <f>IF($E10="N",$M10,0)</f>
        <v>0</v>
      </c>
      <c r="W10" s="453">
        <f t="shared" ref="W10:W14" si="2">U10/(V10+U10)</f>
        <v>1</v>
      </c>
    </row>
    <row r="11" spans="1:23" ht="12" x14ac:dyDescent="0.3">
      <c r="A11" s="269"/>
      <c r="B11" s="270"/>
      <c r="C11" s="151" t="s">
        <v>313</v>
      </c>
      <c r="D11" s="169">
        <v>130</v>
      </c>
      <c r="E11" s="426" t="s">
        <v>404</v>
      </c>
      <c r="F11" s="276">
        <f>'6.1 Base Year 1 Staff Loading'!R11</f>
        <v>192</v>
      </c>
      <c r="G11" s="276">
        <f>'6.2 Base Year 2 Staff Loading'!R11</f>
        <v>192</v>
      </c>
      <c r="H11" s="276">
        <f>'6.3 Base Year 3 Staff Loading'!R11</f>
        <v>192</v>
      </c>
      <c r="I11" s="276">
        <f>'6.4 Base Year 4 Staff Loading'!R11</f>
        <v>192</v>
      </c>
      <c r="J11" s="276">
        <f>'6.5 Base Year 5 Staff Loading'!R11</f>
        <v>192</v>
      </c>
      <c r="K11" s="276">
        <f>'6.6 Base Year 6 Staff Loading'!L11</f>
        <v>80</v>
      </c>
      <c r="L11" s="276"/>
      <c r="M11" s="276">
        <f>SUM(F11:L11)</f>
        <v>1040</v>
      </c>
      <c r="N11" s="316">
        <f>D11*M11</f>
        <v>135200</v>
      </c>
      <c r="R11" s="452">
        <f t="shared" ref="R11" si="3">S11/$P$7</f>
        <v>9.6011816838995567E-2</v>
      </c>
      <c r="S11" s="452">
        <f t="shared" si="1"/>
        <v>16</v>
      </c>
      <c r="U11" s="452">
        <f>IF($E11="Y",$M11,0)</f>
        <v>1040</v>
      </c>
      <c r="V11" s="452">
        <f>IF($E11="N",$M11,0)</f>
        <v>0</v>
      </c>
      <c r="W11" s="453">
        <f t="shared" si="2"/>
        <v>1</v>
      </c>
    </row>
    <row r="12" spans="1:23" ht="12" x14ac:dyDescent="0.3">
      <c r="A12" s="269"/>
      <c r="B12" s="270"/>
      <c r="C12" s="151" t="s">
        <v>314</v>
      </c>
      <c r="D12" s="169">
        <v>90</v>
      </c>
      <c r="E12" s="426" t="s">
        <v>402</v>
      </c>
      <c r="F12" s="276">
        <f>'6.1 Base Year 1 Staff Loading'!R12</f>
        <v>480</v>
      </c>
      <c r="G12" s="276">
        <f>'6.2 Base Year 2 Staff Loading'!R12</f>
        <v>480</v>
      </c>
      <c r="H12" s="276">
        <f>'6.3 Base Year 3 Staff Loading'!R12</f>
        <v>480</v>
      </c>
      <c r="I12" s="276">
        <f>'6.4 Base Year 4 Staff Loading'!R12</f>
        <v>480</v>
      </c>
      <c r="J12" s="276">
        <f>'6.5 Base Year 5 Staff Loading'!R12</f>
        <v>480</v>
      </c>
      <c r="K12" s="276">
        <f>'6.6 Base Year 6 Staff Loading'!L12</f>
        <v>200</v>
      </c>
      <c r="L12" s="276"/>
      <c r="M12" s="276">
        <f>SUM(F12:L12)</f>
        <v>2600</v>
      </c>
      <c r="N12" s="316">
        <f>D12*M12</f>
        <v>234000</v>
      </c>
      <c r="R12" s="452">
        <f t="shared" ref="R12:R13" si="4">S12/$P$7</f>
        <v>0.24002954209748892</v>
      </c>
      <c r="S12" s="452">
        <f t="shared" si="1"/>
        <v>40</v>
      </c>
      <c r="U12" s="452">
        <f>IF($E12="Y",$M12,0)</f>
        <v>0</v>
      </c>
      <c r="V12" s="452">
        <f>IF($E12="N",$M12,0)</f>
        <v>2600</v>
      </c>
      <c r="W12" s="453">
        <f t="shared" si="2"/>
        <v>0</v>
      </c>
    </row>
    <row r="13" spans="1:23" ht="12" x14ac:dyDescent="0.3">
      <c r="A13" s="269"/>
      <c r="B13" s="270"/>
      <c r="C13" s="151" t="s">
        <v>315</v>
      </c>
      <c r="D13" s="169">
        <v>70</v>
      </c>
      <c r="E13" s="426" t="s">
        <v>404</v>
      </c>
      <c r="F13" s="276">
        <f>'6.1 Base Year 1 Staff Loading'!R13</f>
        <v>480</v>
      </c>
      <c r="G13" s="276">
        <f>'6.2 Base Year 2 Staff Loading'!R13</f>
        <v>480</v>
      </c>
      <c r="H13" s="276">
        <f>'6.3 Base Year 3 Staff Loading'!R13</f>
        <v>480</v>
      </c>
      <c r="I13" s="276">
        <f>'6.4 Base Year 4 Staff Loading'!R13</f>
        <v>480</v>
      </c>
      <c r="J13" s="276">
        <f>'6.5 Base Year 5 Staff Loading'!R13</f>
        <v>480</v>
      </c>
      <c r="K13" s="276">
        <f>'6.6 Base Year 6 Staff Loading'!L13</f>
        <v>200</v>
      </c>
      <c r="L13" s="276"/>
      <c r="M13" s="276">
        <f>SUM(F13:L13)</f>
        <v>2600</v>
      </c>
      <c r="N13" s="316">
        <f>D13*M13</f>
        <v>182000</v>
      </c>
      <c r="R13" s="452">
        <f t="shared" si="4"/>
        <v>0.24002954209748892</v>
      </c>
      <c r="S13" s="452">
        <f t="shared" si="1"/>
        <v>40</v>
      </c>
      <c r="U13" s="452">
        <f>IF($E13="Y",$M13,0)</f>
        <v>2600</v>
      </c>
      <c r="V13" s="452">
        <f>IF($E13="N",$M13,0)</f>
        <v>0</v>
      </c>
      <c r="W13" s="453">
        <f t="shared" si="2"/>
        <v>1</v>
      </c>
    </row>
    <row r="14" spans="1:23" s="110" customFormat="1" ht="12" thickBot="1" x14ac:dyDescent="0.3">
      <c r="A14" s="228"/>
      <c r="B14" s="229" t="s">
        <v>127</v>
      </c>
      <c r="C14" s="230"/>
      <c r="D14" s="232"/>
      <c r="E14" s="427"/>
      <c r="F14" s="233">
        <f>'6.1 Base Year 1 Staff Loading'!R14</f>
        <v>3540</v>
      </c>
      <c r="G14" s="233">
        <f>'6.2 Base Year 2 Staff Loading'!R14</f>
        <v>3540</v>
      </c>
      <c r="H14" s="233">
        <f>'6.3 Base Year 3 Staff Loading'!R14</f>
        <v>3540</v>
      </c>
      <c r="I14" s="233">
        <f>'6.4 Base Year 4 Staff Loading'!R14</f>
        <v>3540</v>
      </c>
      <c r="J14" s="233">
        <f>'6.5 Base Year 5 Staff Loading'!R14</f>
        <v>3540</v>
      </c>
      <c r="K14" s="233">
        <f>'6.6 Base Year 6 Staff Loading'!L14</f>
        <v>1475</v>
      </c>
      <c r="L14" s="233"/>
      <c r="M14" s="233">
        <f t="shared" ref="M14" si="5">SUM(M9:M13)</f>
        <v>19175</v>
      </c>
      <c r="N14" s="317">
        <f>SUM(N9:N13)</f>
        <v>2332200</v>
      </c>
      <c r="R14" s="231">
        <f>SUM(R9:R13)</f>
        <v>1.7702178729689808</v>
      </c>
      <c r="S14" s="231">
        <f t="shared" si="1"/>
        <v>295</v>
      </c>
      <c r="U14" s="231">
        <f>SUM(U9:U13)</f>
        <v>6825</v>
      </c>
      <c r="V14" s="231">
        <f>SUM(V9:V13)</f>
        <v>12350</v>
      </c>
      <c r="W14" s="413">
        <f t="shared" si="2"/>
        <v>0.3559322033898305</v>
      </c>
    </row>
    <row r="15" spans="1:23" ht="14.25" customHeight="1" x14ac:dyDescent="0.3">
      <c r="A15" s="271">
        <v>1.2</v>
      </c>
      <c r="B15" s="272" t="s">
        <v>128</v>
      </c>
      <c r="C15" s="226" t="s">
        <v>315</v>
      </c>
      <c r="D15" s="169">
        <v>70</v>
      </c>
      <c r="E15" s="426" t="s">
        <v>404</v>
      </c>
      <c r="F15" s="276">
        <f>'6.1 Base Year 1 Staff Loading'!R15</f>
        <v>720</v>
      </c>
      <c r="G15" s="276">
        <f>'6.2 Base Year 2 Staff Loading'!R15</f>
        <v>720</v>
      </c>
      <c r="H15" s="276">
        <f>'6.3 Base Year 3 Staff Loading'!R15</f>
        <v>720</v>
      </c>
      <c r="I15" s="276">
        <f>'6.4 Base Year 4 Staff Loading'!R15</f>
        <v>720</v>
      </c>
      <c r="J15" s="276">
        <f>'6.5 Base Year 5 Staff Loading'!R15</f>
        <v>720</v>
      </c>
      <c r="K15" s="276">
        <f>'6.6 Base Year 6 Staff Loading'!L15</f>
        <v>300</v>
      </c>
      <c r="L15" s="276"/>
      <c r="M15" s="276">
        <f>SUM(F15:L15)</f>
        <v>3900</v>
      </c>
      <c r="N15" s="316">
        <f>D15*M15</f>
        <v>273000</v>
      </c>
      <c r="R15" s="452">
        <f>S15/$P$7</f>
        <v>0.36004431314623336</v>
      </c>
      <c r="S15" s="452">
        <f t="shared" si="1"/>
        <v>60</v>
      </c>
      <c r="U15" s="452">
        <f>IF($E15="Y",$M15,0)</f>
        <v>3900</v>
      </c>
      <c r="V15" s="452">
        <f>IF($E15="N",$M15,0)</f>
        <v>0</v>
      </c>
      <c r="W15" s="453">
        <f>U15/(V15+U15)</f>
        <v>1</v>
      </c>
    </row>
    <row r="16" spans="1:23" ht="12.75" customHeight="1" x14ac:dyDescent="0.3">
      <c r="A16" s="269"/>
      <c r="B16" s="273"/>
      <c r="C16" s="226"/>
      <c r="D16" s="169"/>
      <c r="E16" s="426"/>
      <c r="F16" s="276">
        <f>'6.1 Base Year 1 Staff Loading'!R16</f>
        <v>0</v>
      </c>
      <c r="G16" s="276">
        <f>'6.2 Base Year 2 Staff Loading'!R16</f>
        <v>0</v>
      </c>
      <c r="H16" s="276">
        <f>'6.3 Base Year 3 Staff Loading'!R16</f>
        <v>0</v>
      </c>
      <c r="I16" s="276">
        <f>'6.4 Base Year 4 Staff Loading'!R16</f>
        <v>0</v>
      </c>
      <c r="J16" s="276">
        <f>'6.5 Base Year 5 Staff Loading'!R16</f>
        <v>0</v>
      </c>
      <c r="K16" s="276">
        <f>'6.6 Base Year 6 Staff Loading'!L16</f>
        <v>0</v>
      </c>
      <c r="L16" s="276"/>
      <c r="M16" s="276">
        <f>SUM(F16:L16)</f>
        <v>0</v>
      </c>
      <c r="N16" s="316">
        <f>D16*M16</f>
        <v>0</v>
      </c>
      <c r="R16" s="452">
        <f t="shared" ref="R16" si="6">S16/$P$7</f>
        <v>0</v>
      </c>
      <c r="S16" s="452">
        <f t="shared" si="1"/>
        <v>0</v>
      </c>
      <c r="U16" s="452">
        <f>IF($E16="Y",$M16,0)</f>
        <v>0</v>
      </c>
      <c r="V16" s="452">
        <f>IF($E16="N",$M16,0)</f>
        <v>0</v>
      </c>
      <c r="W16" s="453" t="e">
        <f t="shared" ref="W16:W19" si="7">U16/(V16+U16)</f>
        <v>#DIV/0!</v>
      </c>
    </row>
    <row r="17" spans="1:23" ht="12.75" customHeight="1" x14ac:dyDescent="0.3">
      <c r="A17" s="269"/>
      <c r="B17" s="273"/>
      <c r="C17" s="226"/>
      <c r="D17" s="169"/>
      <c r="E17" s="426"/>
      <c r="F17" s="276">
        <f>'6.1 Base Year 1 Staff Loading'!R17</f>
        <v>0</v>
      </c>
      <c r="G17" s="276">
        <f>'6.2 Base Year 2 Staff Loading'!R17</f>
        <v>0</v>
      </c>
      <c r="H17" s="276">
        <f>'6.3 Base Year 3 Staff Loading'!R17</f>
        <v>0</v>
      </c>
      <c r="I17" s="276">
        <f>'6.4 Base Year 4 Staff Loading'!R17</f>
        <v>0</v>
      </c>
      <c r="J17" s="276">
        <f>'6.5 Base Year 5 Staff Loading'!R17</f>
        <v>0</v>
      </c>
      <c r="K17" s="276">
        <f>'6.6 Base Year 6 Staff Loading'!L17</f>
        <v>0</v>
      </c>
      <c r="L17" s="276"/>
      <c r="M17" s="276">
        <f>SUM(F17:L17)</f>
        <v>0</v>
      </c>
      <c r="N17" s="316">
        <f>D17*M17</f>
        <v>0</v>
      </c>
      <c r="R17" s="452">
        <f t="shared" ref="R17" si="8">S17/$P$7</f>
        <v>0</v>
      </c>
      <c r="S17" s="452">
        <f t="shared" si="1"/>
        <v>0</v>
      </c>
      <c r="U17" s="452">
        <f>IF($E17="Y",$M17,0)</f>
        <v>0</v>
      </c>
      <c r="V17" s="452">
        <f>IF($E17="N",$M17,0)</f>
        <v>0</v>
      </c>
      <c r="W17" s="453" t="e">
        <f t="shared" si="7"/>
        <v>#DIV/0!</v>
      </c>
    </row>
    <row r="18" spans="1:23" ht="12.75" customHeight="1" x14ac:dyDescent="0.3">
      <c r="A18" s="269"/>
      <c r="B18" s="273"/>
      <c r="C18" s="226"/>
      <c r="D18" s="169"/>
      <c r="E18" s="426"/>
      <c r="F18" s="276">
        <f>'6.1 Base Year 1 Staff Loading'!R18</f>
        <v>0</v>
      </c>
      <c r="G18" s="276">
        <f>'6.2 Base Year 2 Staff Loading'!R18</f>
        <v>0</v>
      </c>
      <c r="H18" s="276">
        <f>'6.3 Base Year 3 Staff Loading'!R18</f>
        <v>0</v>
      </c>
      <c r="I18" s="276">
        <f>'6.4 Base Year 4 Staff Loading'!R18</f>
        <v>0</v>
      </c>
      <c r="J18" s="276">
        <f>'6.5 Base Year 5 Staff Loading'!R18</f>
        <v>0</v>
      </c>
      <c r="K18" s="276">
        <f>'6.6 Base Year 6 Staff Loading'!L18</f>
        <v>0</v>
      </c>
      <c r="L18" s="276"/>
      <c r="M18" s="276">
        <f>SUM(F18:L18)</f>
        <v>0</v>
      </c>
      <c r="N18" s="316">
        <f>D18*M18</f>
        <v>0</v>
      </c>
      <c r="R18" s="452">
        <f t="shared" ref="R18:R19" si="9">S18/$P$7</f>
        <v>0</v>
      </c>
      <c r="S18" s="452">
        <f t="shared" si="1"/>
        <v>0</v>
      </c>
      <c r="U18" s="452">
        <f>IF($E18="Y",$M18,0)</f>
        <v>0</v>
      </c>
      <c r="V18" s="452">
        <f>IF($E18="N",$M18,0)</f>
        <v>0</v>
      </c>
      <c r="W18" s="453" t="e">
        <f t="shared" si="7"/>
        <v>#DIV/0!</v>
      </c>
    </row>
    <row r="19" spans="1:23" ht="12.75" customHeight="1" x14ac:dyDescent="0.3">
      <c r="A19" s="269"/>
      <c r="B19" s="273"/>
      <c r="C19" s="226"/>
      <c r="D19" s="169"/>
      <c r="E19" s="426"/>
      <c r="F19" s="276">
        <f>'6.1 Base Year 1 Staff Loading'!R19</f>
        <v>0</v>
      </c>
      <c r="G19" s="276">
        <f>'6.2 Base Year 2 Staff Loading'!R19</f>
        <v>0</v>
      </c>
      <c r="H19" s="276">
        <f>'6.3 Base Year 3 Staff Loading'!R19</f>
        <v>0</v>
      </c>
      <c r="I19" s="276">
        <f>'6.4 Base Year 4 Staff Loading'!R19</f>
        <v>0</v>
      </c>
      <c r="J19" s="276">
        <f>'6.5 Base Year 5 Staff Loading'!R19</f>
        <v>0</v>
      </c>
      <c r="K19" s="276">
        <f>'6.6 Base Year 6 Staff Loading'!L19</f>
        <v>0</v>
      </c>
      <c r="L19" s="276"/>
      <c r="M19" s="276">
        <f>SUM(F19:L19)</f>
        <v>0</v>
      </c>
      <c r="N19" s="316">
        <f>D19*M19</f>
        <v>0</v>
      </c>
      <c r="R19" s="452">
        <f t="shared" si="9"/>
        <v>0</v>
      </c>
      <c r="S19" s="452">
        <f t="shared" si="1"/>
        <v>0</v>
      </c>
      <c r="U19" s="452">
        <f>IF($E19="Y",$M19,0)</f>
        <v>0</v>
      </c>
      <c r="V19" s="452">
        <f>IF($E19="N",$M19,0)</f>
        <v>0</v>
      </c>
      <c r="W19" s="453" t="e">
        <f t="shared" si="7"/>
        <v>#DIV/0!</v>
      </c>
    </row>
    <row r="20" spans="1:23" ht="14.25" customHeight="1" thickBot="1" x14ac:dyDescent="0.35">
      <c r="A20" s="228"/>
      <c r="B20" s="229" t="s">
        <v>129</v>
      </c>
      <c r="C20" s="234"/>
      <c r="D20" s="236"/>
      <c r="E20" s="428"/>
      <c r="F20" s="233">
        <f>'6.1 Base Year 1 Staff Loading'!R20</f>
        <v>720</v>
      </c>
      <c r="G20" s="233">
        <f>'6.2 Base Year 2 Staff Loading'!R20</f>
        <v>720</v>
      </c>
      <c r="H20" s="233">
        <f>'6.3 Base Year 3 Staff Loading'!R20</f>
        <v>720</v>
      </c>
      <c r="I20" s="233">
        <f>'6.4 Base Year 4 Staff Loading'!R20</f>
        <v>720</v>
      </c>
      <c r="J20" s="233">
        <f>'6.5 Base Year 5 Staff Loading'!R20</f>
        <v>720</v>
      </c>
      <c r="K20" s="233">
        <f>'6.6 Base Year 6 Staff Loading'!L20</f>
        <v>300</v>
      </c>
      <c r="L20" s="233"/>
      <c r="M20" s="233">
        <f t="shared" ref="M20:N20" si="10">SUM(M15:M19)</f>
        <v>3900</v>
      </c>
      <c r="N20" s="317">
        <f t="shared" si="10"/>
        <v>273000</v>
      </c>
      <c r="R20" s="235">
        <f>SUM(R15:R19)</f>
        <v>0.36004431314623336</v>
      </c>
      <c r="S20" s="235">
        <f t="shared" si="1"/>
        <v>60</v>
      </c>
      <c r="U20" s="231">
        <f>SUM(U15:U19)</f>
        <v>3900</v>
      </c>
      <c r="V20" s="231">
        <f>SUM(V15:V19)</f>
        <v>0</v>
      </c>
      <c r="W20" s="413">
        <f>U20/(U20+V20)</f>
        <v>1</v>
      </c>
    </row>
    <row r="21" spans="1:23" ht="12" x14ac:dyDescent="0.3">
      <c r="A21" s="271">
        <v>1.3</v>
      </c>
      <c r="B21" s="272" t="s">
        <v>130</v>
      </c>
      <c r="C21" s="226" t="s">
        <v>131</v>
      </c>
      <c r="D21" s="169">
        <v>120</v>
      </c>
      <c r="E21" s="426" t="s">
        <v>402</v>
      </c>
      <c r="F21" s="276">
        <f>'6.1 Base Year 1 Staff Loading'!R21</f>
        <v>1920</v>
      </c>
      <c r="G21" s="276">
        <f>'6.2 Base Year 2 Staff Loading'!R21</f>
        <v>1920</v>
      </c>
      <c r="H21" s="276">
        <f>'6.3 Base Year 3 Staff Loading'!R21</f>
        <v>1920</v>
      </c>
      <c r="I21" s="276">
        <f>'6.4 Base Year 4 Staff Loading'!R21</f>
        <v>1920</v>
      </c>
      <c r="J21" s="276">
        <f>'6.5 Base Year 5 Staff Loading'!R21</f>
        <v>1920</v>
      </c>
      <c r="K21" s="276">
        <f>'6.6 Base Year 6 Staff Loading'!L21</f>
        <v>800</v>
      </c>
      <c r="L21" s="276"/>
      <c r="M21" s="276">
        <f>SUM(F21:L21)</f>
        <v>10400</v>
      </c>
      <c r="N21" s="316">
        <f>D21*M21</f>
        <v>1248000</v>
      </c>
      <c r="R21" s="452">
        <f>S21/$P$7</f>
        <v>0.96011816838995567</v>
      </c>
      <c r="S21" s="452">
        <f t="shared" si="1"/>
        <v>160</v>
      </c>
      <c r="U21" s="452">
        <f>IF($E21="Y",$M21,0)</f>
        <v>0</v>
      </c>
      <c r="V21" s="452">
        <f>IF($E21="N",$M21,0)</f>
        <v>10400</v>
      </c>
      <c r="W21" s="453">
        <f>U21/(V21+U21)</f>
        <v>0</v>
      </c>
    </row>
    <row r="22" spans="1:23" ht="12" x14ac:dyDescent="0.3">
      <c r="A22" s="269"/>
      <c r="B22" s="273"/>
      <c r="C22" s="226" t="s">
        <v>314</v>
      </c>
      <c r="D22" s="169">
        <v>90</v>
      </c>
      <c r="E22" s="426" t="s">
        <v>402</v>
      </c>
      <c r="F22" s="276">
        <f>'6.1 Base Year 1 Staff Loading'!R22</f>
        <v>1920</v>
      </c>
      <c r="G22" s="276">
        <f>'6.2 Base Year 2 Staff Loading'!R22</f>
        <v>1920</v>
      </c>
      <c r="H22" s="276">
        <f>'6.3 Base Year 3 Staff Loading'!R22</f>
        <v>1920</v>
      </c>
      <c r="I22" s="276">
        <f>'6.4 Base Year 4 Staff Loading'!R22</f>
        <v>1920</v>
      </c>
      <c r="J22" s="276">
        <f>'6.5 Base Year 5 Staff Loading'!R22</f>
        <v>1920</v>
      </c>
      <c r="K22" s="276">
        <f>'6.6 Base Year 6 Staff Loading'!L22</f>
        <v>800</v>
      </c>
      <c r="L22" s="276"/>
      <c r="M22" s="276">
        <f>SUM(F22:L22)</f>
        <v>10400</v>
      </c>
      <c r="N22" s="316">
        <f>D22*M22</f>
        <v>936000</v>
      </c>
      <c r="R22" s="452">
        <f t="shared" ref="R22" si="11">S22/$P$7</f>
        <v>0.96011816838995567</v>
      </c>
      <c r="S22" s="452">
        <f t="shared" si="1"/>
        <v>160</v>
      </c>
      <c r="U22" s="452">
        <f>IF($E22="Y",$M22,0)</f>
        <v>0</v>
      </c>
      <c r="V22" s="452">
        <f>IF($E22="N",$M22,0)</f>
        <v>10400</v>
      </c>
      <c r="W22" s="453">
        <f t="shared" ref="W22:W25" si="12">U22/(V22+U22)</f>
        <v>0</v>
      </c>
    </row>
    <row r="23" spans="1:23" ht="12" x14ac:dyDescent="0.3">
      <c r="A23" s="269"/>
      <c r="B23" s="273"/>
      <c r="C23" s="226"/>
      <c r="D23" s="169"/>
      <c r="E23" s="426"/>
      <c r="F23" s="276">
        <f>'6.1 Base Year 1 Staff Loading'!R23</f>
        <v>0</v>
      </c>
      <c r="G23" s="276">
        <f>'6.2 Base Year 2 Staff Loading'!R23</f>
        <v>0</v>
      </c>
      <c r="H23" s="276">
        <f>'6.3 Base Year 3 Staff Loading'!R23</f>
        <v>0</v>
      </c>
      <c r="I23" s="276">
        <f>'6.4 Base Year 4 Staff Loading'!R23</f>
        <v>0</v>
      </c>
      <c r="J23" s="276">
        <f>'6.5 Base Year 5 Staff Loading'!R23</f>
        <v>0</v>
      </c>
      <c r="K23" s="276">
        <f>'6.6 Base Year 6 Staff Loading'!L23</f>
        <v>0</v>
      </c>
      <c r="L23" s="276"/>
      <c r="M23" s="276">
        <f>SUM(F23:L23)</f>
        <v>0</v>
      </c>
      <c r="N23" s="316">
        <f>D23*M23</f>
        <v>0</v>
      </c>
      <c r="R23" s="452">
        <f t="shared" ref="R23" si="13">S23/$P$7</f>
        <v>0</v>
      </c>
      <c r="S23" s="452">
        <f t="shared" si="1"/>
        <v>0</v>
      </c>
      <c r="U23" s="452">
        <f>IF($E23="Y",$M23,0)</f>
        <v>0</v>
      </c>
      <c r="V23" s="452">
        <f>IF($E23="N",$M23,0)</f>
        <v>0</v>
      </c>
      <c r="W23" s="453" t="e">
        <f t="shared" si="12"/>
        <v>#DIV/0!</v>
      </c>
    </row>
    <row r="24" spans="1:23" ht="12" x14ac:dyDescent="0.3">
      <c r="A24" s="269"/>
      <c r="B24" s="273"/>
      <c r="C24" s="226"/>
      <c r="D24" s="169"/>
      <c r="E24" s="426"/>
      <c r="F24" s="276">
        <f>'6.1 Base Year 1 Staff Loading'!R24</f>
        <v>0</v>
      </c>
      <c r="G24" s="276">
        <f>'6.2 Base Year 2 Staff Loading'!R24</f>
        <v>0</v>
      </c>
      <c r="H24" s="276">
        <f>'6.3 Base Year 3 Staff Loading'!R24</f>
        <v>0</v>
      </c>
      <c r="I24" s="276">
        <f>'6.4 Base Year 4 Staff Loading'!R24</f>
        <v>0</v>
      </c>
      <c r="J24" s="276">
        <f>'6.5 Base Year 5 Staff Loading'!R24</f>
        <v>0</v>
      </c>
      <c r="K24" s="276">
        <f>'6.6 Base Year 6 Staff Loading'!L24</f>
        <v>0</v>
      </c>
      <c r="L24" s="276"/>
      <c r="M24" s="276">
        <f>SUM(F24:L24)</f>
        <v>0</v>
      </c>
      <c r="N24" s="316">
        <f>D24*M24</f>
        <v>0</v>
      </c>
      <c r="R24" s="452">
        <f t="shared" ref="R24:R25" si="14">S24/$P$7</f>
        <v>0</v>
      </c>
      <c r="S24" s="452">
        <f t="shared" si="1"/>
        <v>0</v>
      </c>
      <c r="U24" s="452">
        <f>IF($E24="Y",$M24,0)</f>
        <v>0</v>
      </c>
      <c r="V24" s="452">
        <f>IF($E24="N",$M24,0)</f>
        <v>0</v>
      </c>
      <c r="W24" s="453" t="e">
        <f t="shared" si="12"/>
        <v>#DIV/0!</v>
      </c>
    </row>
    <row r="25" spans="1:23" ht="12" x14ac:dyDescent="0.3">
      <c r="A25" s="269"/>
      <c r="B25" s="273"/>
      <c r="C25" s="226"/>
      <c r="D25" s="169"/>
      <c r="E25" s="426"/>
      <c r="F25" s="276">
        <f>'6.1 Base Year 1 Staff Loading'!R25</f>
        <v>0</v>
      </c>
      <c r="G25" s="276">
        <f>'6.2 Base Year 2 Staff Loading'!R25</f>
        <v>0</v>
      </c>
      <c r="H25" s="276">
        <f>'6.3 Base Year 3 Staff Loading'!R25</f>
        <v>0</v>
      </c>
      <c r="I25" s="276">
        <f>'6.4 Base Year 4 Staff Loading'!R25</f>
        <v>0</v>
      </c>
      <c r="J25" s="276">
        <f>'6.5 Base Year 5 Staff Loading'!R25</f>
        <v>0</v>
      </c>
      <c r="K25" s="276">
        <f>'6.6 Base Year 6 Staff Loading'!L25</f>
        <v>0</v>
      </c>
      <c r="L25" s="276"/>
      <c r="M25" s="276">
        <f>SUM(F25:L25)</f>
        <v>0</v>
      </c>
      <c r="N25" s="316">
        <f>D25*M25</f>
        <v>0</v>
      </c>
      <c r="R25" s="452">
        <f t="shared" si="14"/>
        <v>0</v>
      </c>
      <c r="S25" s="452">
        <f t="shared" si="1"/>
        <v>0</v>
      </c>
      <c r="U25" s="452">
        <f>IF($E25="Y",$M25,0)</f>
        <v>0</v>
      </c>
      <c r="V25" s="452">
        <f>IF($E25="N",$M25,0)</f>
        <v>0</v>
      </c>
      <c r="W25" s="453" t="e">
        <f t="shared" si="12"/>
        <v>#DIV/0!</v>
      </c>
    </row>
    <row r="26" spans="1:23" ht="12.5" thickBot="1" x14ac:dyDescent="0.35">
      <c r="A26" s="228"/>
      <c r="B26" s="229" t="s">
        <v>132</v>
      </c>
      <c r="C26" s="234"/>
      <c r="D26" s="236"/>
      <c r="E26" s="428"/>
      <c r="F26" s="233">
        <f>'6.1 Base Year 1 Staff Loading'!R26</f>
        <v>3840</v>
      </c>
      <c r="G26" s="233">
        <f>'6.2 Base Year 2 Staff Loading'!R26</f>
        <v>3840</v>
      </c>
      <c r="H26" s="233">
        <f>'6.3 Base Year 3 Staff Loading'!R26</f>
        <v>3840</v>
      </c>
      <c r="I26" s="233">
        <f>'6.4 Base Year 4 Staff Loading'!R26</f>
        <v>3840</v>
      </c>
      <c r="J26" s="233">
        <f>'6.5 Base Year 5 Staff Loading'!R26</f>
        <v>3840</v>
      </c>
      <c r="K26" s="233">
        <f>'6.6 Base Year 6 Staff Loading'!L26</f>
        <v>1600</v>
      </c>
      <c r="L26" s="233"/>
      <c r="M26" s="233">
        <f t="shared" ref="M26:N26" si="15">SUM(M21:M25)</f>
        <v>20800</v>
      </c>
      <c r="N26" s="317">
        <f t="shared" si="15"/>
        <v>2184000</v>
      </c>
      <c r="R26" s="235">
        <f>SUM(R21:R25)</f>
        <v>1.9202363367799113</v>
      </c>
      <c r="S26" s="235">
        <f t="shared" si="1"/>
        <v>320</v>
      </c>
      <c r="U26" s="231">
        <f>SUM(U21:U25)</f>
        <v>0</v>
      </c>
      <c r="V26" s="231">
        <f>SUM(V21:V25)</f>
        <v>20800</v>
      </c>
      <c r="W26" s="413">
        <f>U26/(U26+V26)</f>
        <v>0</v>
      </c>
    </row>
    <row r="27" spans="1:23" ht="10.15" customHeight="1" thickBot="1" x14ac:dyDescent="0.35">
      <c r="A27" s="149"/>
      <c r="B27" s="150"/>
      <c r="C27" s="151"/>
      <c r="D27" s="169"/>
      <c r="E27" s="426"/>
      <c r="F27" s="154"/>
      <c r="G27" s="154"/>
      <c r="H27" s="154"/>
      <c r="I27" s="154"/>
      <c r="J27" s="154"/>
      <c r="K27" s="154"/>
      <c r="L27" s="154"/>
      <c r="M27" s="154"/>
      <c r="N27" s="322"/>
      <c r="R27" s="423"/>
      <c r="S27" s="423"/>
      <c r="U27" s="423"/>
      <c r="V27" s="423"/>
      <c r="W27" s="424"/>
    </row>
    <row r="28" spans="1:23" s="110" customFormat="1" ht="13" thickBot="1" x14ac:dyDescent="0.3">
      <c r="A28" s="251"/>
      <c r="B28" s="252" t="s">
        <v>127</v>
      </c>
      <c r="C28" s="253"/>
      <c r="D28" s="254"/>
      <c r="E28" s="429"/>
      <c r="F28" s="254">
        <f>'6.1 Base Year 1 Staff Loading'!R28</f>
        <v>8100</v>
      </c>
      <c r="G28" s="254">
        <f>'6.2 Base Year 2 Staff Loading'!R28</f>
        <v>8100</v>
      </c>
      <c r="H28" s="254">
        <f>'6.3 Base Year 3 Staff Loading'!R28</f>
        <v>8100</v>
      </c>
      <c r="I28" s="254">
        <f>'6.4 Base Year 4 Staff Loading'!R28</f>
        <v>8100</v>
      </c>
      <c r="J28" s="254">
        <f>'6.5 Base Year 5 Staff Loading'!R28</f>
        <v>8100</v>
      </c>
      <c r="K28" s="254">
        <f>'6.6 Base Year 6 Staff Loading'!L28</f>
        <v>3375</v>
      </c>
      <c r="L28" s="254"/>
      <c r="M28" s="254">
        <f t="shared" ref="M28:N28" si="16">SUM(M14,M20,M26)</f>
        <v>43875</v>
      </c>
      <c r="N28" s="319">
        <f t="shared" si="16"/>
        <v>4789200</v>
      </c>
      <c r="R28" s="254">
        <f>SUM(R14,R20,R26)</f>
        <v>4.0504985228951256</v>
      </c>
      <c r="S28" s="254">
        <f t="shared" si="1"/>
        <v>675</v>
      </c>
      <c r="U28" s="254">
        <f>SUM(U14,U20,U26)</f>
        <v>10725</v>
      </c>
      <c r="V28" s="254">
        <f>SUM(V14,V20,V26)</f>
        <v>33150</v>
      </c>
      <c r="W28" s="418">
        <f>U28/(U28+V28)</f>
        <v>0.24444444444444444</v>
      </c>
    </row>
    <row r="29" spans="1:23" ht="10.15" customHeight="1" x14ac:dyDescent="0.3">
      <c r="A29" s="224"/>
      <c r="B29" s="225"/>
      <c r="C29" s="226"/>
      <c r="D29" s="226"/>
      <c r="E29" s="430"/>
      <c r="F29" s="227"/>
      <c r="G29" s="227"/>
      <c r="H29" s="227"/>
      <c r="I29" s="227"/>
      <c r="J29" s="227"/>
      <c r="K29" s="227"/>
      <c r="L29" s="227"/>
      <c r="M29" s="227"/>
      <c r="N29" s="320"/>
      <c r="R29" s="226"/>
      <c r="S29" s="226"/>
      <c r="U29" s="226"/>
      <c r="V29" s="226"/>
      <c r="W29" s="419"/>
    </row>
    <row r="30" spans="1:23" s="109" customFormat="1" ht="13.5" customHeight="1" x14ac:dyDescent="0.3">
      <c r="A30" s="241">
        <v>2</v>
      </c>
      <c r="B30" s="242" t="s">
        <v>133</v>
      </c>
      <c r="C30" s="243"/>
      <c r="D30" s="239"/>
      <c r="E30" s="425"/>
      <c r="F30" s="244"/>
      <c r="G30" s="244"/>
      <c r="H30" s="244"/>
      <c r="I30" s="244"/>
      <c r="J30" s="244"/>
      <c r="K30" s="244"/>
      <c r="L30" s="244"/>
      <c r="M30" s="240"/>
      <c r="N30" s="321"/>
      <c r="O30" s="106"/>
      <c r="P30" s="106"/>
      <c r="Q30" s="106"/>
      <c r="R30" s="243"/>
      <c r="S30" s="243"/>
      <c r="U30" s="243"/>
      <c r="V30" s="243"/>
      <c r="W30" s="420"/>
    </row>
    <row r="31" spans="1:23" ht="13.5" customHeight="1" x14ac:dyDescent="0.3">
      <c r="A31" s="269">
        <v>2.1</v>
      </c>
      <c r="B31" s="270" t="s">
        <v>134</v>
      </c>
      <c r="C31" s="151" t="s">
        <v>135</v>
      </c>
      <c r="D31" s="169">
        <v>135</v>
      </c>
      <c r="E31" s="426" t="s">
        <v>402</v>
      </c>
      <c r="F31" s="276">
        <f>'6.1 Base Year 1 Staff Loading'!R31</f>
        <v>1200</v>
      </c>
      <c r="G31" s="276">
        <f>'6.2 Base Year 2 Staff Loading'!R31</f>
        <v>1200</v>
      </c>
      <c r="H31" s="276">
        <f>'6.3 Base Year 3 Staff Loading'!R31</f>
        <v>1200</v>
      </c>
      <c r="I31" s="276">
        <f>'6.4 Base Year 4 Staff Loading'!R31</f>
        <v>1200</v>
      </c>
      <c r="J31" s="276">
        <f>'6.5 Base Year 5 Staff Loading'!R31</f>
        <v>1200</v>
      </c>
      <c r="K31" s="276">
        <f>'6.6 Base Year 6 Staff Loading'!L31</f>
        <v>500</v>
      </c>
      <c r="L31" s="276"/>
      <c r="M31" s="276">
        <f>SUM(F31:L31)</f>
        <v>6500</v>
      </c>
      <c r="N31" s="316">
        <f>D31*M31</f>
        <v>877500</v>
      </c>
      <c r="R31" s="452">
        <f>S31/$P$7</f>
        <v>0.60007385524372225</v>
      </c>
      <c r="S31" s="452">
        <f t="shared" si="1"/>
        <v>100</v>
      </c>
      <c r="U31" s="452">
        <f>IF($E31="Y",$M31,0)</f>
        <v>0</v>
      </c>
      <c r="V31" s="452">
        <f>IF($E31="N",$M31,0)</f>
        <v>6500</v>
      </c>
      <c r="W31" s="453">
        <f>U31/(V31+U31)</f>
        <v>0</v>
      </c>
    </row>
    <row r="32" spans="1:23" ht="12" x14ac:dyDescent="0.3">
      <c r="A32" s="269"/>
      <c r="B32" s="270"/>
      <c r="C32" s="151" t="s">
        <v>136</v>
      </c>
      <c r="D32" s="169">
        <v>140</v>
      </c>
      <c r="E32" s="426" t="s">
        <v>402</v>
      </c>
      <c r="F32" s="276">
        <f>'6.1 Base Year 1 Staff Loading'!R32</f>
        <v>720</v>
      </c>
      <c r="G32" s="276">
        <f>'6.2 Base Year 2 Staff Loading'!R32</f>
        <v>720</v>
      </c>
      <c r="H32" s="276">
        <f>'6.3 Base Year 3 Staff Loading'!R32</f>
        <v>720</v>
      </c>
      <c r="I32" s="276">
        <f>'6.4 Base Year 4 Staff Loading'!R32</f>
        <v>720</v>
      </c>
      <c r="J32" s="276">
        <f>'6.5 Base Year 5 Staff Loading'!R32</f>
        <v>720</v>
      </c>
      <c r="K32" s="276">
        <f>'6.6 Base Year 6 Staff Loading'!L32</f>
        <v>300</v>
      </c>
      <c r="L32" s="276"/>
      <c r="M32" s="276">
        <f>SUM(F32:L32)</f>
        <v>3900</v>
      </c>
      <c r="N32" s="316">
        <f>D32*M32</f>
        <v>546000</v>
      </c>
      <c r="R32" s="452">
        <f t="shared" ref="R32:R35" si="17">S32/$P$7</f>
        <v>0.36004431314623336</v>
      </c>
      <c r="S32" s="452">
        <f t="shared" si="1"/>
        <v>60</v>
      </c>
      <c r="U32" s="452">
        <f>IF($E32="Y",$M32,0)</f>
        <v>0</v>
      </c>
      <c r="V32" s="452">
        <f>IF($E32="N",$M32,0)</f>
        <v>3900</v>
      </c>
      <c r="W32" s="453">
        <f t="shared" ref="W32:W35" si="18">U32/(V32+U32)</f>
        <v>0</v>
      </c>
    </row>
    <row r="33" spans="1:23" ht="12" x14ac:dyDescent="0.3">
      <c r="A33" s="269"/>
      <c r="B33" s="270"/>
      <c r="C33" s="151"/>
      <c r="D33" s="169"/>
      <c r="E33" s="426"/>
      <c r="F33" s="276">
        <f>'6.1 Base Year 1 Staff Loading'!R33</f>
        <v>0</v>
      </c>
      <c r="G33" s="276">
        <f>'6.2 Base Year 2 Staff Loading'!R33</f>
        <v>0</v>
      </c>
      <c r="H33" s="276">
        <f>'6.3 Base Year 3 Staff Loading'!R33</f>
        <v>0</v>
      </c>
      <c r="I33" s="276">
        <f>'6.4 Base Year 4 Staff Loading'!R33</f>
        <v>0</v>
      </c>
      <c r="J33" s="276">
        <f>'6.5 Base Year 5 Staff Loading'!R33</f>
        <v>0</v>
      </c>
      <c r="K33" s="276">
        <f>'6.6 Base Year 6 Staff Loading'!L33</f>
        <v>0</v>
      </c>
      <c r="L33" s="276"/>
      <c r="M33" s="276">
        <f>SUM(F33:L33)</f>
        <v>0</v>
      </c>
      <c r="N33" s="316">
        <f>D33*M33</f>
        <v>0</v>
      </c>
      <c r="R33" s="452">
        <f t="shared" si="17"/>
        <v>0</v>
      </c>
      <c r="S33" s="452">
        <f t="shared" si="1"/>
        <v>0</v>
      </c>
      <c r="U33" s="452">
        <f>IF($E33="Y",$M33,0)</f>
        <v>0</v>
      </c>
      <c r="V33" s="452">
        <f>IF($E33="N",$M33,0)</f>
        <v>0</v>
      </c>
      <c r="W33" s="453" t="e">
        <f t="shared" si="18"/>
        <v>#DIV/0!</v>
      </c>
    </row>
    <row r="34" spans="1:23" ht="12" x14ac:dyDescent="0.3">
      <c r="A34" s="269"/>
      <c r="B34" s="270"/>
      <c r="C34" s="151"/>
      <c r="D34" s="169"/>
      <c r="E34" s="426"/>
      <c r="F34" s="276">
        <f>'6.1 Base Year 1 Staff Loading'!R34</f>
        <v>0</v>
      </c>
      <c r="G34" s="276">
        <f>'6.2 Base Year 2 Staff Loading'!R34</f>
        <v>0</v>
      </c>
      <c r="H34" s="276">
        <f>'6.3 Base Year 3 Staff Loading'!R34</f>
        <v>0</v>
      </c>
      <c r="I34" s="276">
        <f>'6.4 Base Year 4 Staff Loading'!R34</f>
        <v>0</v>
      </c>
      <c r="J34" s="276">
        <f>'6.5 Base Year 5 Staff Loading'!R34</f>
        <v>0</v>
      </c>
      <c r="K34" s="276">
        <f>'6.6 Base Year 6 Staff Loading'!L34</f>
        <v>0</v>
      </c>
      <c r="L34" s="276"/>
      <c r="M34" s="276">
        <f>SUM(F34:L34)</f>
        <v>0</v>
      </c>
      <c r="N34" s="316">
        <f>D34*M34</f>
        <v>0</v>
      </c>
      <c r="R34" s="452">
        <f t="shared" si="17"/>
        <v>0</v>
      </c>
      <c r="S34" s="452">
        <f t="shared" si="1"/>
        <v>0</v>
      </c>
      <c r="U34" s="452">
        <f>IF($E34="Y",$M34,0)</f>
        <v>0</v>
      </c>
      <c r="V34" s="452">
        <f>IF($E34="N",$M34,0)</f>
        <v>0</v>
      </c>
      <c r="W34" s="453" t="e">
        <f t="shared" si="18"/>
        <v>#DIV/0!</v>
      </c>
    </row>
    <row r="35" spans="1:23" ht="12" x14ac:dyDescent="0.3">
      <c r="A35" s="269"/>
      <c r="B35" s="270"/>
      <c r="C35" s="151"/>
      <c r="D35" s="169"/>
      <c r="E35" s="426"/>
      <c r="F35" s="276">
        <f>'6.1 Base Year 1 Staff Loading'!R35</f>
        <v>0</v>
      </c>
      <c r="G35" s="276">
        <f>'6.2 Base Year 2 Staff Loading'!R35</f>
        <v>0</v>
      </c>
      <c r="H35" s="276">
        <f>'6.3 Base Year 3 Staff Loading'!R35</f>
        <v>0</v>
      </c>
      <c r="I35" s="276">
        <f>'6.4 Base Year 4 Staff Loading'!R35</f>
        <v>0</v>
      </c>
      <c r="J35" s="276">
        <f>'6.5 Base Year 5 Staff Loading'!R35</f>
        <v>0</v>
      </c>
      <c r="K35" s="276">
        <f>'6.6 Base Year 6 Staff Loading'!L35</f>
        <v>0</v>
      </c>
      <c r="L35" s="276"/>
      <c r="M35" s="276">
        <f>SUM(F35:L35)</f>
        <v>0</v>
      </c>
      <c r="N35" s="316">
        <f>D35*M35</f>
        <v>0</v>
      </c>
      <c r="O35" s="110"/>
      <c r="P35" s="110"/>
      <c r="Q35" s="110"/>
      <c r="R35" s="452">
        <f t="shared" si="17"/>
        <v>0</v>
      </c>
      <c r="S35" s="452">
        <f t="shared" si="1"/>
        <v>0</v>
      </c>
      <c r="U35" s="452">
        <f>IF($E35="Y",$M35,0)</f>
        <v>0</v>
      </c>
      <c r="V35" s="452">
        <f>IF($E35="N",$M35,0)</f>
        <v>0</v>
      </c>
      <c r="W35" s="453" t="e">
        <f t="shared" si="18"/>
        <v>#DIV/0!</v>
      </c>
    </row>
    <row r="36" spans="1:23" s="110" customFormat="1" ht="12" thickBot="1" x14ac:dyDescent="0.3">
      <c r="A36" s="228"/>
      <c r="B36" s="229" t="s">
        <v>316</v>
      </c>
      <c r="C36" s="230"/>
      <c r="D36" s="232"/>
      <c r="E36" s="427"/>
      <c r="F36" s="233">
        <f>'6.1 Base Year 1 Staff Loading'!R36</f>
        <v>1920</v>
      </c>
      <c r="G36" s="233">
        <f>'6.2 Base Year 2 Staff Loading'!R36</f>
        <v>1920</v>
      </c>
      <c r="H36" s="233">
        <f>'6.3 Base Year 3 Staff Loading'!R36</f>
        <v>1920</v>
      </c>
      <c r="I36" s="233">
        <f>'6.4 Base Year 4 Staff Loading'!R36</f>
        <v>1920</v>
      </c>
      <c r="J36" s="233">
        <f>'6.5 Base Year 5 Staff Loading'!R36</f>
        <v>1920</v>
      </c>
      <c r="K36" s="233">
        <f>'6.6 Base Year 6 Staff Loading'!L36</f>
        <v>800</v>
      </c>
      <c r="L36" s="233"/>
      <c r="M36" s="233">
        <f t="shared" ref="M36" si="19">SUM(M31:M35)</f>
        <v>10400</v>
      </c>
      <c r="N36" s="317">
        <f>SUM(N31:N35)</f>
        <v>1423500</v>
      </c>
      <c r="R36" s="235">
        <f>SUM(R31:R35)</f>
        <v>0.96011816838995556</v>
      </c>
      <c r="S36" s="235">
        <f t="shared" si="1"/>
        <v>160</v>
      </c>
      <c r="U36" s="231">
        <f>SUM(U31:U35)</f>
        <v>0</v>
      </c>
      <c r="V36" s="231">
        <f>SUM(V31:V35)</f>
        <v>10400</v>
      </c>
      <c r="W36" s="413">
        <f>U36/(U36+V36)</f>
        <v>0</v>
      </c>
    </row>
    <row r="37" spans="1:23" ht="12" x14ac:dyDescent="0.3">
      <c r="A37" s="269">
        <v>2.2000000000000002</v>
      </c>
      <c r="B37" s="274" t="s">
        <v>138</v>
      </c>
      <c r="C37" s="151" t="s">
        <v>139</v>
      </c>
      <c r="D37" s="169">
        <v>135</v>
      </c>
      <c r="E37" s="426" t="s">
        <v>402</v>
      </c>
      <c r="F37" s="276">
        <f>'6.1 Base Year 1 Staff Loading'!R37</f>
        <v>1920</v>
      </c>
      <c r="G37" s="276">
        <f>'6.2 Base Year 2 Staff Loading'!R37</f>
        <v>1920</v>
      </c>
      <c r="H37" s="276">
        <f>'6.3 Base Year 3 Staff Loading'!R37</f>
        <v>1920</v>
      </c>
      <c r="I37" s="276">
        <f>'6.4 Base Year 4 Staff Loading'!R37</f>
        <v>1920</v>
      </c>
      <c r="J37" s="276">
        <f>'6.5 Base Year 5 Staff Loading'!R37</f>
        <v>1920</v>
      </c>
      <c r="K37" s="276">
        <f>'6.6 Base Year 6 Staff Loading'!L37</f>
        <v>800</v>
      </c>
      <c r="L37" s="276"/>
      <c r="M37" s="276">
        <f>SUM(F37:L37)</f>
        <v>10400</v>
      </c>
      <c r="N37" s="316">
        <f>D37*M37</f>
        <v>1404000</v>
      </c>
      <c r="O37" s="110"/>
      <c r="P37" s="110"/>
      <c r="Q37" s="110"/>
      <c r="R37" s="452">
        <f>S37/$P$7</f>
        <v>0.96011816838995567</v>
      </c>
      <c r="S37" s="452">
        <f t="shared" si="1"/>
        <v>160</v>
      </c>
      <c r="U37" s="452">
        <f>IF($E37="Y",$M37,0)</f>
        <v>0</v>
      </c>
      <c r="V37" s="452">
        <f>IF($E37="N",$M37,0)</f>
        <v>10400</v>
      </c>
      <c r="W37" s="453">
        <f>U37/(V37+U37)</f>
        <v>0</v>
      </c>
    </row>
    <row r="38" spans="1:23" ht="12" x14ac:dyDescent="0.3">
      <c r="A38" s="269"/>
      <c r="B38" s="270"/>
      <c r="C38" s="151" t="s">
        <v>317</v>
      </c>
      <c r="D38" s="169">
        <v>130</v>
      </c>
      <c r="E38" s="426" t="s">
        <v>402</v>
      </c>
      <c r="F38" s="276">
        <f>'6.1 Base Year 1 Staff Loading'!R38</f>
        <v>1920</v>
      </c>
      <c r="G38" s="276">
        <f>'6.2 Base Year 2 Staff Loading'!R38</f>
        <v>1920</v>
      </c>
      <c r="H38" s="276">
        <f>'6.3 Base Year 3 Staff Loading'!R38</f>
        <v>1920</v>
      </c>
      <c r="I38" s="276">
        <f>'6.4 Base Year 4 Staff Loading'!R38</f>
        <v>1920</v>
      </c>
      <c r="J38" s="276">
        <f>'6.5 Base Year 5 Staff Loading'!R38</f>
        <v>1920</v>
      </c>
      <c r="K38" s="276">
        <f>'6.6 Base Year 6 Staff Loading'!L38</f>
        <v>800</v>
      </c>
      <c r="L38" s="276"/>
      <c r="M38" s="276">
        <f>SUM(F38:L38)</f>
        <v>10400</v>
      </c>
      <c r="N38" s="316">
        <f>D38*M38</f>
        <v>1352000</v>
      </c>
      <c r="O38" s="110"/>
      <c r="P38" s="110"/>
      <c r="Q38" s="110"/>
      <c r="R38" s="452">
        <f t="shared" ref="R38:R41" si="20">S38/$P$7</f>
        <v>0.96011816838995567</v>
      </c>
      <c r="S38" s="452">
        <f t="shared" si="1"/>
        <v>160</v>
      </c>
      <c r="U38" s="452">
        <f>IF($E38="Y",$M38,0)</f>
        <v>0</v>
      </c>
      <c r="V38" s="452">
        <f>IF($E38="N",$M38,0)</f>
        <v>10400</v>
      </c>
      <c r="W38" s="453">
        <f t="shared" ref="W38:W41" si="21">U38/(V38+U38)</f>
        <v>0</v>
      </c>
    </row>
    <row r="39" spans="1:23" ht="12" x14ac:dyDescent="0.3">
      <c r="A39" s="269"/>
      <c r="B39" s="270"/>
      <c r="C39" s="151"/>
      <c r="D39" s="169"/>
      <c r="E39" s="426"/>
      <c r="F39" s="276">
        <f>'6.1 Base Year 1 Staff Loading'!R39</f>
        <v>0</v>
      </c>
      <c r="G39" s="276">
        <f>'6.2 Base Year 2 Staff Loading'!R39</f>
        <v>0</v>
      </c>
      <c r="H39" s="276">
        <f>'6.3 Base Year 3 Staff Loading'!R39</f>
        <v>0</v>
      </c>
      <c r="I39" s="276">
        <f>'6.4 Base Year 4 Staff Loading'!R39</f>
        <v>0</v>
      </c>
      <c r="J39" s="276">
        <f>'6.5 Base Year 5 Staff Loading'!R39</f>
        <v>0</v>
      </c>
      <c r="K39" s="276">
        <f>'6.6 Base Year 6 Staff Loading'!L39</f>
        <v>0</v>
      </c>
      <c r="L39" s="276"/>
      <c r="M39" s="276">
        <f>SUM(F39:L39)</f>
        <v>0</v>
      </c>
      <c r="N39" s="316">
        <f>D39*M39</f>
        <v>0</v>
      </c>
      <c r="O39" s="110"/>
      <c r="P39" s="110"/>
      <c r="Q39" s="110"/>
      <c r="R39" s="452">
        <f t="shared" si="20"/>
        <v>0</v>
      </c>
      <c r="S39" s="452">
        <f t="shared" si="1"/>
        <v>0</v>
      </c>
      <c r="U39" s="452">
        <f>IF($E39="Y",$M39,0)</f>
        <v>0</v>
      </c>
      <c r="V39" s="452">
        <f>IF($E39="N",$M39,0)</f>
        <v>0</v>
      </c>
      <c r="W39" s="453" t="e">
        <f t="shared" si="21"/>
        <v>#DIV/0!</v>
      </c>
    </row>
    <row r="40" spans="1:23" ht="12" x14ac:dyDescent="0.3">
      <c r="A40" s="269"/>
      <c r="B40" s="270"/>
      <c r="C40" s="151"/>
      <c r="D40" s="169"/>
      <c r="E40" s="426"/>
      <c r="F40" s="276">
        <f>'6.1 Base Year 1 Staff Loading'!R40</f>
        <v>0</v>
      </c>
      <c r="G40" s="276">
        <f>'6.2 Base Year 2 Staff Loading'!R40</f>
        <v>0</v>
      </c>
      <c r="H40" s="276">
        <f>'6.3 Base Year 3 Staff Loading'!R40</f>
        <v>0</v>
      </c>
      <c r="I40" s="276">
        <f>'6.4 Base Year 4 Staff Loading'!R40</f>
        <v>0</v>
      </c>
      <c r="J40" s="276">
        <f>'6.5 Base Year 5 Staff Loading'!R40</f>
        <v>0</v>
      </c>
      <c r="K40" s="276">
        <f>'6.6 Base Year 6 Staff Loading'!L40</f>
        <v>0</v>
      </c>
      <c r="L40" s="276"/>
      <c r="M40" s="276">
        <f>SUM(F40:L40)</f>
        <v>0</v>
      </c>
      <c r="N40" s="316">
        <f>D40*M40</f>
        <v>0</v>
      </c>
      <c r="O40" s="110"/>
      <c r="P40" s="110"/>
      <c r="Q40" s="110"/>
      <c r="R40" s="452">
        <f t="shared" si="20"/>
        <v>0</v>
      </c>
      <c r="S40" s="452">
        <f t="shared" si="1"/>
        <v>0</v>
      </c>
      <c r="U40" s="452">
        <f>IF($E40="Y",$M40,0)</f>
        <v>0</v>
      </c>
      <c r="V40" s="452">
        <f>IF($E40="N",$M40,0)</f>
        <v>0</v>
      </c>
      <c r="W40" s="453" t="e">
        <f t="shared" si="21"/>
        <v>#DIV/0!</v>
      </c>
    </row>
    <row r="41" spans="1:23" ht="12" x14ac:dyDescent="0.3">
      <c r="A41" s="269"/>
      <c r="B41" s="270"/>
      <c r="C41" s="151"/>
      <c r="D41" s="169"/>
      <c r="E41" s="426"/>
      <c r="F41" s="276">
        <f>'6.1 Base Year 1 Staff Loading'!R41</f>
        <v>0</v>
      </c>
      <c r="G41" s="276">
        <f>'6.2 Base Year 2 Staff Loading'!R41</f>
        <v>0</v>
      </c>
      <c r="H41" s="276">
        <f>'6.3 Base Year 3 Staff Loading'!R41</f>
        <v>0</v>
      </c>
      <c r="I41" s="276">
        <f>'6.4 Base Year 4 Staff Loading'!R41</f>
        <v>0</v>
      </c>
      <c r="J41" s="276">
        <f>'6.5 Base Year 5 Staff Loading'!R41</f>
        <v>0</v>
      </c>
      <c r="K41" s="276">
        <f>'6.6 Base Year 6 Staff Loading'!L41</f>
        <v>0</v>
      </c>
      <c r="L41" s="276"/>
      <c r="M41" s="276">
        <f>SUM(F41:L41)</f>
        <v>0</v>
      </c>
      <c r="N41" s="316">
        <f>D41*M41</f>
        <v>0</v>
      </c>
      <c r="O41" s="167"/>
      <c r="P41" s="110"/>
      <c r="Q41" s="110"/>
      <c r="R41" s="452">
        <f t="shared" si="20"/>
        <v>0</v>
      </c>
      <c r="S41" s="452">
        <f t="shared" si="1"/>
        <v>0</v>
      </c>
      <c r="U41" s="452">
        <f>IF($E41="Y",$M41,0)</f>
        <v>0</v>
      </c>
      <c r="V41" s="452">
        <f>IF($E41="N",$M41,0)</f>
        <v>0</v>
      </c>
      <c r="W41" s="453" t="e">
        <f t="shared" si="21"/>
        <v>#DIV/0!</v>
      </c>
    </row>
    <row r="42" spans="1:23" s="110" customFormat="1" ht="12.5" thickBot="1" x14ac:dyDescent="0.35">
      <c r="A42" s="228"/>
      <c r="B42" s="229" t="s">
        <v>140</v>
      </c>
      <c r="C42" s="230"/>
      <c r="D42" s="232"/>
      <c r="E42" s="427"/>
      <c r="F42" s="233">
        <f>'6.1 Base Year 1 Staff Loading'!R42</f>
        <v>3840</v>
      </c>
      <c r="G42" s="233">
        <f>'6.2 Base Year 2 Staff Loading'!R42</f>
        <v>3840</v>
      </c>
      <c r="H42" s="233">
        <f>'6.3 Base Year 3 Staff Loading'!R42</f>
        <v>3840</v>
      </c>
      <c r="I42" s="233">
        <f>'6.4 Base Year 4 Staff Loading'!R42</f>
        <v>3840</v>
      </c>
      <c r="J42" s="233">
        <f>'6.5 Base Year 5 Staff Loading'!R42</f>
        <v>3840</v>
      </c>
      <c r="K42" s="233">
        <f>'6.6 Base Year 6 Staff Loading'!L42</f>
        <v>1600</v>
      </c>
      <c r="L42" s="233"/>
      <c r="M42" s="233">
        <f t="shared" ref="M42" si="22">SUM(M37:M41)</f>
        <v>20800</v>
      </c>
      <c r="N42" s="317">
        <f>SUM(N37:N41)</f>
        <v>2756000</v>
      </c>
      <c r="O42" s="106"/>
      <c r="P42" s="106"/>
      <c r="Q42" s="106"/>
      <c r="R42" s="235">
        <f>SUM(R37:R41)</f>
        <v>1.9202363367799113</v>
      </c>
      <c r="S42" s="235">
        <f t="shared" si="1"/>
        <v>320</v>
      </c>
      <c r="U42" s="231">
        <f>SUM(U37:U41)</f>
        <v>0</v>
      </c>
      <c r="V42" s="231">
        <f>SUM(V37:V41)</f>
        <v>20800</v>
      </c>
      <c r="W42" s="413">
        <f>U42/(U42+V42)</f>
        <v>0</v>
      </c>
    </row>
    <row r="43" spans="1:23" ht="12" x14ac:dyDescent="0.3">
      <c r="A43" s="269">
        <v>2.2999999999999998</v>
      </c>
      <c r="B43" s="274" t="s">
        <v>141</v>
      </c>
      <c r="C43" s="151" t="s">
        <v>312</v>
      </c>
      <c r="D43" s="169">
        <v>100</v>
      </c>
      <c r="E43" s="426" t="s">
        <v>404</v>
      </c>
      <c r="F43" s="276">
        <f>'6.1 Base Year 1 Staff Loading'!R43</f>
        <v>2172</v>
      </c>
      <c r="G43" s="276">
        <f>'6.2 Base Year 2 Staff Loading'!R43</f>
        <v>2172</v>
      </c>
      <c r="H43" s="276">
        <f>'6.3 Base Year 3 Staff Loading'!R43</f>
        <v>2172</v>
      </c>
      <c r="I43" s="276">
        <f>'6.4 Base Year 4 Staff Loading'!R43</f>
        <v>2172</v>
      </c>
      <c r="J43" s="276">
        <f>'6.5 Base Year 5 Staff Loading'!R43</f>
        <v>2172</v>
      </c>
      <c r="K43" s="276">
        <f>'6.6 Base Year 6 Staff Loading'!L43</f>
        <v>905</v>
      </c>
      <c r="L43" s="276"/>
      <c r="M43" s="276">
        <f>SUM(F43:L43)</f>
        <v>11765</v>
      </c>
      <c r="N43" s="316">
        <f>D43*M43</f>
        <v>1176500</v>
      </c>
      <c r="R43" s="452">
        <f>S43/$P$7</f>
        <v>1.0861336779911372</v>
      </c>
      <c r="S43" s="452">
        <f t="shared" si="1"/>
        <v>181</v>
      </c>
      <c r="U43" s="452">
        <f>IF($E43="Y",$M43,0)</f>
        <v>11765</v>
      </c>
      <c r="V43" s="452">
        <f>IF($E43="N",$M43,0)</f>
        <v>0</v>
      </c>
      <c r="W43" s="453">
        <f>U43/(V43+U43)</f>
        <v>1</v>
      </c>
    </row>
    <row r="44" spans="1:23" ht="12" x14ac:dyDescent="0.3">
      <c r="A44" s="269"/>
      <c r="B44" s="270"/>
      <c r="C44" s="151" t="s">
        <v>318</v>
      </c>
      <c r="D44" s="169">
        <v>127</v>
      </c>
      <c r="E44" s="426" t="s">
        <v>402</v>
      </c>
      <c r="F44" s="276">
        <f>'6.1 Base Year 1 Staff Loading'!R44</f>
        <v>1920</v>
      </c>
      <c r="G44" s="276">
        <f>'6.2 Base Year 2 Staff Loading'!R44</f>
        <v>1920</v>
      </c>
      <c r="H44" s="276">
        <f>'6.3 Base Year 3 Staff Loading'!R44</f>
        <v>1920</v>
      </c>
      <c r="I44" s="276">
        <f>'6.4 Base Year 4 Staff Loading'!R44</f>
        <v>1920</v>
      </c>
      <c r="J44" s="276">
        <f>'6.5 Base Year 5 Staff Loading'!R44</f>
        <v>1920</v>
      </c>
      <c r="K44" s="276">
        <f>'6.6 Base Year 6 Staff Loading'!L44</f>
        <v>800</v>
      </c>
      <c r="L44" s="276"/>
      <c r="M44" s="276">
        <f>SUM(F44:L44)</f>
        <v>10400</v>
      </c>
      <c r="N44" s="316">
        <f>D44*M44</f>
        <v>1320800</v>
      </c>
      <c r="R44" s="452">
        <f t="shared" ref="R44:R47" si="23">S44/$P$7</f>
        <v>0.96011816838995567</v>
      </c>
      <c r="S44" s="452">
        <f t="shared" si="1"/>
        <v>160</v>
      </c>
      <c r="U44" s="452">
        <f>IF($E44="Y",$M44,0)</f>
        <v>0</v>
      </c>
      <c r="V44" s="452">
        <f>IF($E44="N",$M44,0)</f>
        <v>10400</v>
      </c>
      <c r="W44" s="453">
        <f t="shared" ref="W44:W47" si="24">U44/(V44+U44)</f>
        <v>0</v>
      </c>
    </row>
    <row r="45" spans="1:23" ht="12" x14ac:dyDescent="0.3">
      <c r="A45" s="269"/>
      <c r="B45" s="270"/>
      <c r="C45" s="151" t="s">
        <v>319</v>
      </c>
      <c r="D45" s="169">
        <v>80</v>
      </c>
      <c r="E45" s="426" t="s">
        <v>404</v>
      </c>
      <c r="F45" s="276">
        <f>'6.1 Base Year 1 Staff Loading'!R45</f>
        <v>6516</v>
      </c>
      <c r="G45" s="276">
        <f>'6.2 Base Year 2 Staff Loading'!R45</f>
        <v>6516</v>
      </c>
      <c r="H45" s="276">
        <f>'6.3 Base Year 3 Staff Loading'!R45</f>
        <v>6516</v>
      </c>
      <c r="I45" s="276">
        <f>'6.4 Base Year 4 Staff Loading'!R45</f>
        <v>6516</v>
      </c>
      <c r="J45" s="276">
        <f>'6.5 Base Year 5 Staff Loading'!R45</f>
        <v>6516</v>
      </c>
      <c r="K45" s="276">
        <f>'6.6 Base Year 6 Staff Loading'!L45</f>
        <v>2715</v>
      </c>
      <c r="L45" s="276"/>
      <c r="M45" s="276">
        <f>SUM(F45:L45)</f>
        <v>35295</v>
      </c>
      <c r="N45" s="316">
        <f>D45*M45</f>
        <v>2823600</v>
      </c>
      <c r="O45" s="110"/>
      <c r="P45" s="110"/>
      <c r="Q45" s="110"/>
      <c r="R45" s="452">
        <f t="shared" si="23"/>
        <v>3.2584010339734122</v>
      </c>
      <c r="S45" s="452">
        <f t="shared" si="1"/>
        <v>543</v>
      </c>
      <c r="U45" s="452">
        <f>IF($E45="Y",$M45,0)</f>
        <v>35295</v>
      </c>
      <c r="V45" s="452">
        <f>IF($E45="N",$M45,0)</f>
        <v>0</v>
      </c>
      <c r="W45" s="453">
        <f t="shared" si="24"/>
        <v>1</v>
      </c>
    </row>
    <row r="46" spans="1:23" ht="12" x14ac:dyDescent="0.3">
      <c r="A46" s="269"/>
      <c r="B46" s="270"/>
      <c r="C46" s="151" t="s">
        <v>320</v>
      </c>
      <c r="D46" s="169">
        <v>60</v>
      </c>
      <c r="E46" s="426" t="s">
        <v>404</v>
      </c>
      <c r="F46" s="276">
        <f>'6.1 Base Year 1 Staff Loading'!R46</f>
        <v>24</v>
      </c>
      <c r="G46" s="276">
        <f>'6.2 Base Year 2 Staff Loading'!R46</f>
        <v>24</v>
      </c>
      <c r="H46" s="276">
        <f>'6.3 Base Year 3 Staff Loading'!R46</f>
        <v>24</v>
      </c>
      <c r="I46" s="276">
        <f>'6.4 Base Year 4 Staff Loading'!R46</f>
        <v>24</v>
      </c>
      <c r="J46" s="276">
        <f>'6.5 Base Year 5 Staff Loading'!R46</f>
        <v>24</v>
      </c>
      <c r="K46" s="276">
        <f>'6.6 Base Year 6 Staff Loading'!L46</f>
        <v>10</v>
      </c>
      <c r="L46" s="276"/>
      <c r="M46" s="276">
        <f>SUM(F46:L46)</f>
        <v>130</v>
      </c>
      <c r="N46" s="316">
        <f>D46*M46</f>
        <v>7800</v>
      </c>
      <c r="O46" s="110"/>
      <c r="P46" s="110"/>
      <c r="Q46" s="110"/>
      <c r="R46" s="452">
        <f t="shared" si="23"/>
        <v>1.2001477104874446E-2</v>
      </c>
      <c r="S46" s="452">
        <f t="shared" si="1"/>
        <v>2</v>
      </c>
      <c r="U46" s="452">
        <f>IF($E46="Y",$M46,0)</f>
        <v>130</v>
      </c>
      <c r="V46" s="452">
        <f>IF($E46="N",$M46,0)</f>
        <v>0</v>
      </c>
      <c r="W46" s="453">
        <f t="shared" si="24"/>
        <v>1</v>
      </c>
    </row>
    <row r="47" spans="1:23" ht="12" x14ac:dyDescent="0.3">
      <c r="A47" s="269"/>
      <c r="B47" s="270"/>
      <c r="C47" s="151"/>
      <c r="D47" s="169"/>
      <c r="E47" s="426"/>
      <c r="F47" s="276">
        <f>'6.1 Base Year 1 Staff Loading'!R47</f>
        <v>0</v>
      </c>
      <c r="G47" s="276">
        <f>'6.2 Base Year 2 Staff Loading'!R47</f>
        <v>0</v>
      </c>
      <c r="H47" s="276">
        <f>'6.3 Base Year 3 Staff Loading'!R47</f>
        <v>0</v>
      </c>
      <c r="I47" s="276">
        <f>'6.4 Base Year 4 Staff Loading'!R47</f>
        <v>0</v>
      </c>
      <c r="J47" s="276">
        <f>'6.5 Base Year 5 Staff Loading'!R47</f>
        <v>0</v>
      </c>
      <c r="K47" s="276">
        <f>'6.6 Base Year 6 Staff Loading'!L47</f>
        <v>0</v>
      </c>
      <c r="L47" s="276"/>
      <c r="M47" s="276">
        <f>SUM(F47:L47)</f>
        <v>0</v>
      </c>
      <c r="N47" s="316">
        <f>D47*M47</f>
        <v>0</v>
      </c>
      <c r="O47" s="110"/>
      <c r="P47" s="110"/>
      <c r="Q47" s="110"/>
      <c r="R47" s="452">
        <f t="shared" si="23"/>
        <v>0</v>
      </c>
      <c r="S47" s="452">
        <f t="shared" si="1"/>
        <v>0</v>
      </c>
      <c r="U47" s="452">
        <f>IF($E47="Y",$M47,0)</f>
        <v>0</v>
      </c>
      <c r="V47" s="452">
        <f>IF($E47="N",$M47,0)</f>
        <v>0</v>
      </c>
      <c r="W47" s="453" t="e">
        <f t="shared" si="24"/>
        <v>#DIV/0!</v>
      </c>
    </row>
    <row r="48" spans="1:23" s="110" customFormat="1" ht="12.5" thickBot="1" x14ac:dyDescent="0.35">
      <c r="A48" s="228"/>
      <c r="B48" s="229" t="s">
        <v>142</v>
      </c>
      <c r="C48" s="230"/>
      <c r="D48" s="232"/>
      <c r="E48" s="427"/>
      <c r="F48" s="233">
        <f>'6.1 Base Year 1 Staff Loading'!R48</f>
        <v>10632</v>
      </c>
      <c r="G48" s="233">
        <f>'6.2 Base Year 2 Staff Loading'!R48</f>
        <v>10632</v>
      </c>
      <c r="H48" s="233">
        <f>'6.3 Base Year 3 Staff Loading'!R48</f>
        <v>10632</v>
      </c>
      <c r="I48" s="233">
        <f>'6.4 Base Year 4 Staff Loading'!R48</f>
        <v>10632</v>
      </c>
      <c r="J48" s="233">
        <f>'6.5 Base Year 5 Staff Loading'!R48</f>
        <v>10632</v>
      </c>
      <c r="K48" s="233">
        <f>'6.6 Base Year 6 Staff Loading'!L48</f>
        <v>4430</v>
      </c>
      <c r="L48" s="233"/>
      <c r="M48" s="233">
        <f t="shared" ref="M48" si="25">SUM(M43:M47)</f>
        <v>57590</v>
      </c>
      <c r="N48" s="317">
        <f>SUM(N43:N47)</f>
        <v>5328700</v>
      </c>
      <c r="O48" s="106"/>
      <c r="P48" s="106"/>
      <c r="Q48" s="106"/>
      <c r="R48" s="235">
        <f>SUM(R43:R47)</f>
        <v>5.3166543574593792</v>
      </c>
      <c r="S48" s="235">
        <f t="shared" si="1"/>
        <v>886</v>
      </c>
      <c r="U48" s="231">
        <f>SUM(U43:U47)</f>
        <v>47190</v>
      </c>
      <c r="V48" s="231">
        <f>SUM(V43:V47)</f>
        <v>10400</v>
      </c>
      <c r="W48" s="413">
        <f>U48/(U48+V48)</f>
        <v>0.81941309255079009</v>
      </c>
    </row>
    <row r="49" spans="1:23" s="110" customFormat="1" ht="12" x14ac:dyDescent="0.3">
      <c r="A49" s="269">
        <v>2.4</v>
      </c>
      <c r="B49" s="274" t="s">
        <v>143</v>
      </c>
      <c r="C49" s="151" t="s">
        <v>144</v>
      </c>
      <c r="D49" s="169">
        <v>130</v>
      </c>
      <c r="E49" s="426" t="s">
        <v>402</v>
      </c>
      <c r="F49" s="276">
        <f>'6.1 Base Year 1 Staff Loading'!R49</f>
        <v>1920</v>
      </c>
      <c r="G49" s="276">
        <f>'6.2 Base Year 2 Staff Loading'!R49</f>
        <v>1920</v>
      </c>
      <c r="H49" s="276">
        <f>'6.3 Base Year 3 Staff Loading'!R49</f>
        <v>1920</v>
      </c>
      <c r="I49" s="276">
        <f>'6.4 Base Year 4 Staff Loading'!R49</f>
        <v>1920</v>
      </c>
      <c r="J49" s="276">
        <f>'6.5 Base Year 5 Staff Loading'!R49</f>
        <v>1920</v>
      </c>
      <c r="K49" s="276">
        <f>'6.6 Base Year 6 Staff Loading'!L49</f>
        <v>800</v>
      </c>
      <c r="L49" s="276"/>
      <c r="M49" s="276">
        <f>SUM(F49:L49)</f>
        <v>10400</v>
      </c>
      <c r="N49" s="316">
        <f>D49*M49</f>
        <v>1352000</v>
      </c>
      <c r="O49" s="106"/>
      <c r="P49" s="106"/>
      <c r="Q49" s="106"/>
      <c r="R49" s="452">
        <f>S49/$P$7</f>
        <v>0.96011816838995567</v>
      </c>
      <c r="S49" s="452">
        <f t="shared" si="1"/>
        <v>160</v>
      </c>
      <c r="T49" s="106"/>
      <c r="U49" s="452">
        <f>IF($E49="Y",$M49,0)</f>
        <v>0</v>
      </c>
      <c r="V49" s="452">
        <f>IF($E49="N",$M49,0)</f>
        <v>10400</v>
      </c>
      <c r="W49" s="453">
        <f>U49/(V49+U49)</f>
        <v>0</v>
      </c>
    </row>
    <row r="50" spans="1:23" s="110" customFormat="1" ht="12" x14ac:dyDescent="0.3">
      <c r="A50" s="269"/>
      <c r="B50" s="270"/>
      <c r="C50" s="151" t="s">
        <v>320</v>
      </c>
      <c r="D50" s="169">
        <v>60</v>
      </c>
      <c r="E50" s="426" t="s">
        <v>404</v>
      </c>
      <c r="F50" s="276">
        <f>'6.1 Base Year 1 Staff Loading'!R50</f>
        <v>4344</v>
      </c>
      <c r="G50" s="276">
        <f>'6.2 Base Year 2 Staff Loading'!R50</f>
        <v>4344</v>
      </c>
      <c r="H50" s="276">
        <f>'6.3 Base Year 3 Staff Loading'!R50</f>
        <v>4344</v>
      </c>
      <c r="I50" s="276">
        <f>'6.4 Base Year 4 Staff Loading'!R50</f>
        <v>4344</v>
      </c>
      <c r="J50" s="276">
        <f>'6.5 Base Year 5 Staff Loading'!R50</f>
        <v>4344</v>
      </c>
      <c r="K50" s="276">
        <f>'6.6 Base Year 6 Staff Loading'!L50</f>
        <v>1810</v>
      </c>
      <c r="L50" s="276"/>
      <c r="M50" s="276">
        <f>SUM(F50:L50)</f>
        <v>23530</v>
      </c>
      <c r="N50" s="316">
        <f>D50*M50</f>
        <v>1411800</v>
      </c>
      <c r="O50" s="106"/>
      <c r="P50" s="106"/>
      <c r="Q50" s="106"/>
      <c r="R50" s="452">
        <f t="shared" ref="R50:R53" si="26">S50/$P$7</f>
        <v>2.1722673559822745</v>
      </c>
      <c r="S50" s="452">
        <f t="shared" si="1"/>
        <v>362</v>
      </c>
      <c r="T50" s="106"/>
      <c r="U50" s="452">
        <f>IF($E50="Y",$M50,0)</f>
        <v>23530</v>
      </c>
      <c r="V50" s="452">
        <f>IF($E50="N",$M50,0)</f>
        <v>0</v>
      </c>
      <c r="W50" s="453">
        <f t="shared" ref="W50:W53" si="27">U50/(V50+U50)</f>
        <v>1</v>
      </c>
    </row>
    <row r="51" spans="1:23" s="110" customFormat="1" ht="12" x14ac:dyDescent="0.3">
      <c r="A51" s="269"/>
      <c r="B51" s="270"/>
      <c r="C51" s="151" t="s">
        <v>321</v>
      </c>
      <c r="D51" s="169">
        <v>80</v>
      </c>
      <c r="E51" s="426" t="s">
        <v>404</v>
      </c>
      <c r="F51" s="276">
        <f>'6.1 Base Year 1 Staff Loading'!R51</f>
        <v>4344</v>
      </c>
      <c r="G51" s="276">
        <f>'6.2 Base Year 2 Staff Loading'!R51</f>
        <v>4344</v>
      </c>
      <c r="H51" s="276">
        <f>'6.3 Base Year 3 Staff Loading'!R51</f>
        <v>4344</v>
      </c>
      <c r="I51" s="276">
        <f>'6.4 Base Year 4 Staff Loading'!R51</f>
        <v>4344</v>
      </c>
      <c r="J51" s="276">
        <f>'6.5 Base Year 5 Staff Loading'!R51</f>
        <v>4344</v>
      </c>
      <c r="K51" s="276">
        <f>'6.6 Base Year 6 Staff Loading'!L51</f>
        <v>1810</v>
      </c>
      <c r="L51" s="276"/>
      <c r="M51" s="276">
        <f>SUM(F51:L51)</f>
        <v>23530</v>
      </c>
      <c r="N51" s="316">
        <f>D51*M51</f>
        <v>1882400</v>
      </c>
      <c r="R51" s="452">
        <f t="shared" si="26"/>
        <v>2.1722673559822745</v>
      </c>
      <c r="S51" s="452">
        <f t="shared" si="1"/>
        <v>362</v>
      </c>
      <c r="T51" s="106"/>
      <c r="U51" s="452">
        <f>IF($E51="Y",$M51,0)</f>
        <v>23530</v>
      </c>
      <c r="V51" s="452">
        <f>IF($E51="N",$M51,0)</f>
        <v>0</v>
      </c>
      <c r="W51" s="453">
        <f t="shared" si="27"/>
        <v>1</v>
      </c>
    </row>
    <row r="52" spans="1:23" s="110" customFormat="1" ht="12" x14ac:dyDescent="0.3">
      <c r="A52" s="269"/>
      <c r="B52" s="270"/>
      <c r="C52" s="151"/>
      <c r="D52" s="169"/>
      <c r="E52" s="426"/>
      <c r="F52" s="276">
        <f>'6.1 Base Year 1 Staff Loading'!R52</f>
        <v>0</v>
      </c>
      <c r="G52" s="276">
        <f>'6.2 Base Year 2 Staff Loading'!R52</f>
        <v>0</v>
      </c>
      <c r="H52" s="276">
        <f>'6.3 Base Year 3 Staff Loading'!R52</f>
        <v>0</v>
      </c>
      <c r="I52" s="276">
        <f>'6.4 Base Year 4 Staff Loading'!R52</f>
        <v>0</v>
      </c>
      <c r="J52" s="276">
        <f>'6.5 Base Year 5 Staff Loading'!R52</f>
        <v>0</v>
      </c>
      <c r="K52" s="276">
        <f>'6.6 Base Year 6 Staff Loading'!L52</f>
        <v>0</v>
      </c>
      <c r="L52" s="276"/>
      <c r="M52" s="276">
        <f>SUM(F52:L52)</f>
        <v>0</v>
      </c>
      <c r="N52" s="316">
        <f>D52*M52</f>
        <v>0</v>
      </c>
      <c r="R52" s="452">
        <f t="shared" si="26"/>
        <v>0</v>
      </c>
      <c r="S52" s="452">
        <f t="shared" si="1"/>
        <v>0</v>
      </c>
      <c r="T52" s="106"/>
      <c r="U52" s="452">
        <f>IF($E52="Y",$M52,0)</f>
        <v>0</v>
      </c>
      <c r="V52" s="452">
        <f>IF($E52="N",$M52,0)</f>
        <v>0</v>
      </c>
      <c r="W52" s="453" t="e">
        <f t="shared" si="27"/>
        <v>#DIV/0!</v>
      </c>
    </row>
    <row r="53" spans="1:23" s="110" customFormat="1" ht="12" x14ac:dyDescent="0.3">
      <c r="A53" s="269"/>
      <c r="B53" s="270"/>
      <c r="C53" s="151"/>
      <c r="D53" s="169"/>
      <c r="E53" s="426"/>
      <c r="F53" s="276">
        <f>'6.1 Base Year 1 Staff Loading'!R53</f>
        <v>0</v>
      </c>
      <c r="G53" s="276">
        <f>'6.2 Base Year 2 Staff Loading'!R53</f>
        <v>0</v>
      </c>
      <c r="H53" s="276">
        <f>'6.3 Base Year 3 Staff Loading'!R53</f>
        <v>0</v>
      </c>
      <c r="I53" s="276">
        <f>'6.4 Base Year 4 Staff Loading'!R53</f>
        <v>0</v>
      </c>
      <c r="J53" s="276">
        <f>'6.5 Base Year 5 Staff Loading'!R53</f>
        <v>0</v>
      </c>
      <c r="K53" s="276">
        <f>'6.6 Base Year 6 Staff Loading'!L53</f>
        <v>0</v>
      </c>
      <c r="L53" s="276"/>
      <c r="M53" s="276">
        <f>SUM(F53:L53)</f>
        <v>0</v>
      </c>
      <c r="N53" s="316">
        <f>D53*M53</f>
        <v>0</v>
      </c>
      <c r="R53" s="452">
        <f t="shared" si="26"/>
        <v>0</v>
      </c>
      <c r="S53" s="452">
        <f t="shared" si="1"/>
        <v>0</v>
      </c>
      <c r="T53" s="106"/>
      <c r="U53" s="452">
        <f>IF($E53="Y",$M53,0)</f>
        <v>0</v>
      </c>
      <c r="V53" s="452">
        <f>IF($E53="N",$M53,0)</f>
        <v>0</v>
      </c>
      <c r="W53" s="453" t="e">
        <f t="shared" si="27"/>
        <v>#DIV/0!</v>
      </c>
    </row>
    <row r="54" spans="1:23" s="110" customFormat="1" ht="12.5" thickBot="1" x14ac:dyDescent="0.35">
      <c r="A54" s="228"/>
      <c r="B54" s="229" t="s">
        <v>145</v>
      </c>
      <c r="C54" s="230"/>
      <c r="D54" s="232"/>
      <c r="E54" s="427"/>
      <c r="F54" s="233">
        <f>'6.1 Base Year 1 Staff Loading'!R54</f>
        <v>10608</v>
      </c>
      <c r="G54" s="233">
        <f>'6.2 Base Year 2 Staff Loading'!R54</f>
        <v>10608</v>
      </c>
      <c r="H54" s="233">
        <f>'6.3 Base Year 3 Staff Loading'!R54</f>
        <v>10608</v>
      </c>
      <c r="I54" s="233">
        <f>'6.4 Base Year 4 Staff Loading'!R54</f>
        <v>10608</v>
      </c>
      <c r="J54" s="233">
        <f>'6.5 Base Year 5 Staff Loading'!R54</f>
        <v>10608</v>
      </c>
      <c r="K54" s="233">
        <f>'6.6 Base Year 6 Staff Loading'!L54</f>
        <v>4420</v>
      </c>
      <c r="L54" s="233"/>
      <c r="M54" s="233">
        <f t="shared" ref="M54" si="28">SUM(M49:M53)</f>
        <v>57460</v>
      </c>
      <c r="N54" s="317">
        <f>SUM(N49:N53)</f>
        <v>4646200</v>
      </c>
      <c r="O54" s="106"/>
      <c r="P54" s="106"/>
      <c r="Q54" s="106"/>
      <c r="R54" s="235">
        <f>SUM(R49:R53)</f>
        <v>5.3046528803545048</v>
      </c>
      <c r="S54" s="235">
        <f t="shared" si="1"/>
        <v>884</v>
      </c>
      <c r="U54" s="231">
        <f>SUM(U49:U53)</f>
        <v>47060</v>
      </c>
      <c r="V54" s="231">
        <f>SUM(V49:V53)</f>
        <v>10400</v>
      </c>
      <c r="W54" s="413">
        <f>U54/(U54+V54)</f>
        <v>0.8190045248868778</v>
      </c>
    </row>
    <row r="55" spans="1:23" s="110" customFormat="1" ht="12" x14ac:dyDescent="0.3">
      <c r="A55" s="269">
        <v>2.5</v>
      </c>
      <c r="B55" s="274" t="s">
        <v>146</v>
      </c>
      <c r="C55" s="151" t="s">
        <v>317</v>
      </c>
      <c r="D55" s="169">
        <v>130</v>
      </c>
      <c r="E55" s="426" t="s">
        <v>402</v>
      </c>
      <c r="F55" s="276">
        <f>'6.1 Base Year 1 Staff Loading'!R55</f>
        <v>1080</v>
      </c>
      <c r="G55" s="276">
        <f>'6.2 Base Year 2 Staff Loading'!R55</f>
        <v>1080</v>
      </c>
      <c r="H55" s="276">
        <f>'6.3 Base Year 3 Staff Loading'!R55</f>
        <v>1080</v>
      </c>
      <c r="I55" s="276">
        <f>'6.4 Base Year 4 Staff Loading'!R55</f>
        <v>1080</v>
      </c>
      <c r="J55" s="276">
        <f>'6.5 Base Year 5 Staff Loading'!R55</f>
        <v>1080</v>
      </c>
      <c r="K55" s="276">
        <f>'6.6 Base Year 6 Staff Loading'!L55</f>
        <v>450</v>
      </c>
      <c r="L55" s="276"/>
      <c r="M55" s="276">
        <f>SUM(F55:L55)</f>
        <v>5850</v>
      </c>
      <c r="N55" s="316">
        <f>D55*M55</f>
        <v>760500</v>
      </c>
      <c r="O55" s="106"/>
      <c r="P55" s="106"/>
      <c r="Q55" s="106"/>
      <c r="R55" s="452">
        <f>S55/$P$7</f>
        <v>0.54006646971935002</v>
      </c>
      <c r="S55" s="452">
        <f t="shared" si="1"/>
        <v>90</v>
      </c>
      <c r="T55" s="106"/>
      <c r="U55" s="452">
        <f>IF($E55="Y",$M55,0)</f>
        <v>0</v>
      </c>
      <c r="V55" s="452">
        <f>IF($E55="N",$M55,0)</f>
        <v>5850</v>
      </c>
      <c r="W55" s="453">
        <f>U55/(V55+U55)</f>
        <v>0</v>
      </c>
    </row>
    <row r="56" spans="1:23" s="110" customFormat="1" ht="12" x14ac:dyDescent="0.3">
      <c r="A56" s="269"/>
      <c r="B56" s="270"/>
      <c r="C56" s="151"/>
      <c r="D56" s="169"/>
      <c r="E56" s="426"/>
      <c r="F56" s="276">
        <f>'6.1 Base Year 1 Staff Loading'!R56</f>
        <v>0</v>
      </c>
      <c r="G56" s="276">
        <f>'6.2 Base Year 2 Staff Loading'!R56</f>
        <v>0</v>
      </c>
      <c r="H56" s="276">
        <f>'6.3 Base Year 3 Staff Loading'!R56</f>
        <v>0</v>
      </c>
      <c r="I56" s="276">
        <f>'6.4 Base Year 4 Staff Loading'!R56</f>
        <v>0</v>
      </c>
      <c r="J56" s="276">
        <f>'6.5 Base Year 5 Staff Loading'!R56</f>
        <v>0</v>
      </c>
      <c r="K56" s="276">
        <f>'6.6 Base Year 6 Staff Loading'!L56</f>
        <v>0</v>
      </c>
      <c r="L56" s="276"/>
      <c r="M56" s="276">
        <f>SUM(F56:L56)</f>
        <v>0</v>
      </c>
      <c r="N56" s="316">
        <f>D56*M56</f>
        <v>0</v>
      </c>
      <c r="O56" s="106"/>
      <c r="P56" s="106"/>
      <c r="Q56" s="106"/>
      <c r="R56" s="452">
        <f t="shared" ref="R56:R59" si="29">S56/$P$7</f>
        <v>0</v>
      </c>
      <c r="S56" s="452">
        <f t="shared" si="1"/>
        <v>0</v>
      </c>
      <c r="T56" s="106"/>
      <c r="U56" s="452">
        <f>IF($E56="Y",$M56,0)</f>
        <v>0</v>
      </c>
      <c r="V56" s="452">
        <f>IF($E56="N",$M56,0)</f>
        <v>0</v>
      </c>
      <c r="W56" s="453" t="e">
        <f t="shared" ref="W56:W59" si="30">U56/(V56+U56)</f>
        <v>#DIV/0!</v>
      </c>
    </row>
    <row r="57" spans="1:23" s="110" customFormat="1" ht="12" x14ac:dyDescent="0.3">
      <c r="A57" s="269"/>
      <c r="B57" s="270"/>
      <c r="C57" s="151"/>
      <c r="D57" s="169"/>
      <c r="E57" s="426"/>
      <c r="F57" s="276">
        <f>'6.1 Base Year 1 Staff Loading'!R57</f>
        <v>0</v>
      </c>
      <c r="G57" s="276">
        <f>'6.2 Base Year 2 Staff Loading'!R57</f>
        <v>0</v>
      </c>
      <c r="H57" s="276">
        <f>'6.3 Base Year 3 Staff Loading'!R57</f>
        <v>0</v>
      </c>
      <c r="I57" s="276">
        <f>'6.4 Base Year 4 Staff Loading'!R57</f>
        <v>0</v>
      </c>
      <c r="J57" s="276">
        <f>'6.5 Base Year 5 Staff Loading'!R57</f>
        <v>0</v>
      </c>
      <c r="K57" s="276">
        <f>'6.6 Base Year 6 Staff Loading'!L57</f>
        <v>0</v>
      </c>
      <c r="L57" s="276"/>
      <c r="M57" s="276">
        <f>SUM(F57:L57)</f>
        <v>0</v>
      </c>
      <c r="N57" s="316">
        <f>D57*M57</f>
        <v>0</v>
      </c>
      <c r="R57" s="452">
        <f t="shared" si="29"/>
        <v>0</v>
      </c>
      <c r="S57" s="452">
        <f t="shared" si="1"/>
        <v>0</v>
      </c>
      <c r="T57" s="106"/>
      <c r="U57" s="452">
        <f>IF($E57="Y",$M57,0)</f>
        <v>0</v>
      </c>
      <c r="V57" s="452">
        <f>IF($E57="N",$M57,0)</f>
        <v>0</v>
      </c>
      <c r="W57" s="453" t="e">
        <f t="shared" si="30"/>
        <v>#DIV/0!</v>
      </c>
    </row>
    <row r="58" spans="1:23" s="110" customFormat="1" ht="12" x14ac:dyDescent="0.3">
      <c r="A58" s="269"/>
      <c r="B58" s="270"/>
      <c r="C58" s="151"/>
      <c r="D58" s="169"/>
      <c r="E58" s="426"/>
      <c r="F58" s="276">
        <f>'6.1 Base Year 1 Staff Loading'!R58</f>
        <v>0</v>
      </c>
      <c r="G58" s="276">
        <f>'6.2 Base Year 2 Staff Loading'!R58</f>
        <v>0</v>
      </c>
      <c r="H58" s="276">
        <f>'6.3 Base Year 3 Staff Loading'!R58</f>
        <v>0</v>
      </c>
      <c r="I58" s="276">
        <f>'6.4 Base Year 4 Staff Loading'!R58</f>
        <v>0</v>
      </c>
      <c r="J58" s="276">
        <f>'6.5 Base Year 5 Staff Loading'!R58</f>
        <v>0</v>
      </c>
      <c r="K58" s="276">
        <f>'6.6 Base Year 6 Staff Loading'!L58</f>
        <v>0</v>
      </c>
      <c r="L58" s="276"/>
      <c r="M58" s="276">
        <f>SUM(F58:L58)</f>
        <v>0</v>
      </c>
      <c r="N58" s="316">
        <f>D58*M58</f>
        <v>0</v>
      </c>
      <c r="R58" s="452">
        <f t="shared" si="29"/>
        <v>0</v>
      </c>
      <c r="S58" s="452">
        <f t="shared" si="1"/>
        <v>0</v>
      </c>
      <c r="T58" s="106"/>
      <c r="U58" s="452">
        <f>IF($E58="Y",$M58,0)</f>
        <v>0</v>
      </c>
      <c r="V58" s="452">
        <f>IF($E58="N",$M58,0)</f>
        <v>0</v>
      </c>
      <c r="W58" s="453" t="e">
        <f t="shared" si="30"/>
        <v>#DIV/0!</v>
      </c>
    </row>
    <row r="59" spans="1:23" s="110" customFormat="1" ht="12" x14ac:dyDescent="0.3">
      <c r="A59" s="269"/>
      <c r="B59" s="270"/>
      <c r="C59" s="151"/>
      <c r="D59" s="169"/>
      <c r="E59" s="426"/>
      <c r="F59" s="276">
        <f>'6.1 Base Year 1 Staff Loading'!R59</f>
        <v>0</v>
      </c>
      <c r="G59" s="276">
        <f>'6.2 Base Year 2 Staff Loading'!R59</f>
        <v>0</v>
      </c>
      <c r="H59" s="276">
        <f>'6.3 Base Year 3 Staff Loading'!R59</f>
        <v>0</v>
      </c>
      <c r="I59" s="276">
        <f>'6.4 Base Year 4 Staff Loading'!R59</f>
        <v>0</v>
      </c>
      <c r="J59" s="276">
        <f>'6.5 Base Year 5 Staff Loading'!R59</f>
        <v>0</v>
      </c>
      <c r="K59" s="276">
        <f>'6.6 Base Year 6 Staff Loading'!L59</f>
        <v>0</v>
      </c>
      <c r="L59" s="276"/>
      <c r="M59" s="276">
        <f>SUM(F59:L59)</f>
        <v>0</v>
      </c>
      <c r="N59" s="316">
        <f>D59*M59</f>
        <v>0</v>
      </c>
      <c r="R59" s="452">
        <f t="shared" si="29"/>
        <v>0</v>
      </c>
      <c r="S59" s="452">
        <f t="shared" si="1"/>
        <v>0</v>
      </c>
      <c r="T59" s="106"/>
      <c r="U59" s="452">
        <f>IF($E59="Y",$M59,0)</f>
        <v>0</v>
      </c>
      <c r="V59" s="452">
        <f>IF($E59="N",$M59,0)</f>
        <v>0</v>
      </c>
      <c r="W59" s="453" t="e">
        <f t="shared" si="30"/>
        <v>#DIV/0!</v>
      </c>
    </row>
    <row r="60" spans="1:23" s="110" customFormat="1" ht="12.5" thickBot="1" x14ac:dyDescent="0.35">
      <c r="A60" s="228"/>
      <c r="B60" s="229" t="s">
        <v>147</v>
      </c>
      <c r="C60" s="230"/>
      <c r="D60" s="232"/>
      <c r="E60" s="427"/>
      <c r="F60" s="233">
        <f>'6.1 Base Year 1 Staff Loading'!R60</f>
        <v>1080</v>
      </c>
      <c r="G60" s="233">
        <f>'6.2 Base Year 2 Staff Loading'!R60</f>
        <v>1080</v>
      </c>
      <c r="H60" s="233">
        <f>'6.3 Base Year 3 Staff Loading'!R60</f>
        <v>1080</v>
      </c>
      <c r="I60" s="233">
        <f>'6.4 Base Year 4 Staff Loading'!R60</f>
        <v>1080</v>
      </c>
      <c r="J60" s="233">
        <f>'6.5 Base Year 5 Staff Loading'!R60</f>
        <v>1080</v>
      </c>
      <c r="K60" s="233">
        <f>'6.6 Base Year 6 Staff Loading'!L60</f>
        <v>450</v>
      </c>
      <c r="L60" s="233"/>
      <c r="M60" s="233">
        <f t="shared" ref="M60" si="31">SUM(M55:M59)</f>
        <v>5850</v>
      </c>
      <c r="N60" s="317">
        <f>SUM(N55:N59)</f>
        <v>760500</v>
      </c>
      <c r="O60" s="106"/>
      <c r="P60" s="106"/>
      <c r="Q60" s="106"/>
      <c r="R60" s="235">
        <f>SUM(R55:R59)</f>
        <v>0.54006646971935002</v>
      </c>
      <c r="S60" s="235">
        <f t="shared" si="1"/>
        <v>90</v>
      </c>
      <c r="U60" s="231">
        <f>SUM(U55:U59)</f>
        <v>0</v>
      </c>
      <c r="V60" s="231">
        <f>SUM(V55:V59)</f>
        <v>5850</v>
      </c>
      <c r="W60" s="413">
        <f>U60/(U60+V60)</f>
        <v>0</v>
      </c>
    </row>
    <row r="61" spans="1:23" s="110" customFormat="1" ht="12" x14ac:dyDescent="0.3">
      <c r="A61" s="269">
        <v>2.6</v>
      </c>
      <c r="B61" s="274" t="s">
        <v>148</v>
      </c>
      <c r="C61" s="512" t="s">
        <v>317</v>
      </c>
      <c r="D61" s="169">
        <v>130</v>
      </c>
      <c r="E61" s="426" t="s">
        <v>402</v>
      </c>
      <c r="F61" s="276">
        <f>'6.1 Base Year 1 Staff Loading'!R61</f>
        <v>1920</v>
      </c>
      <c r="G61" s="276">
        <f>'6.2 Base Year 2 Staff Loading'!R61</f>
        <v>1920</v>
      </c>
      <c r="H61" s="276">
        <f>'6.3 Base Year 3 Staff Loading'!R61</f>
        <v>1920</v>
      </c>
      <c r="I61" s="276">
        <f>'6.4 Base Year 4 Staff Loading'!R61</f>
        <v>1920</v>
      </c>
      <c r="J61" s="276">
        <f>'6.5 Base Year 5 Staff Loading'!R61</f>
        <v>1920</v>
      </c>
      <c r="K61" s="276">
        <f>'6.6 Base Year 6 Staff Loading'!L61</f>
        <v>800</v>
      </c>
      <c r="L61" s="276"/>
      <c r="M61" s="276">
        <f>SUM(F61:L61)</f>
        <v>10400</v>
      </c>
      <c r="N61" s="316">
        <f>D61*M61</f>
        <v>1352000</v>
      </c>
      <c r="O61" s="106"/>
      <c r="P61" s="106"/>
      <c r="Q61" s="106"/>
      <c r="R61" s="452">
        <f>('6.1 Base Year 1 Staff Loading'!W61+'6.2 Base Year 2 Staff Loading'!W61+'6.3 Base Year 3 Staff Loading'!W61+'6.4 Base Year 4 Staff Loading'!W61+'6.5 Base Year 5 Staff Loading'!W61+'6.6 Base Year 6 Staff Loading'!Q61)/6</f>
        <v>0.95769613273715903</v>
      </c>
      <c r="S61" s="452">
        <f t="shared" si="1"/>
        <v>160</v>
      </c>
      <c r="U61" s="452">
        <f>IF($E61="Y",$M61,0)</f>
        <v>0</v>
      </c>
      <c r="V61" s="452">
        <f>IF($E61="N",$M61,0)</f>
        <v>10400</v>
      </c>
      <c r="W61" s="453">
        <f>U61/(V61+U61)</f>
        <v>0</v>
      </c>
    </row>
    <row r="62" spans="1:23" ht="12" x14ac:dyDescent="0.3">
      <c r="A62" s="269"/>
      <c r="B62" s="270"/>
      <c r="C62" s="158"/>
      <c r="D62" s="169"/>
      <c r="E62" s="426"/>
      <c r="F62" s="276">
        <f>'6.1 Base Year 1 Staff Loading'!R62</f>
        <v>0</v>
      </c>
      <c r="G62" s="276">
        <f>'6.2 Base Year 2 Staff Loading'!R62</f>
        <v>0</v>
      </c>
      <c r="H62" s="276">
        <f>'6.3 Base Year 3 Staff Loading'!R62</f>
        <v>0</v>
      </c>
      <c r="I62" s="276">
        <f>'6.4 Base Year 4 Staff Loading'!R62</f>
        <v>0</v>
      </c>
      <c r="J62" s="276">
        <f>'6.5 Base Year 5 Staff Loading'!R62</f>
        <v>0</v>
      </c>
      <c r="K62" s="276">
        <f>'6.6 Base Year 6 Staff Loading'!L62</f>
        <v>0</v>
      </c>
      <c r="L62" s="276"/>
      <c r="M62" s="276">
        <f>SUM(F62:L62)</f>
        <v>0</v>
      </c>
      <c r="N62" s="316">
        <f>D62*M62</f>
        <v>0</v>
      </c>
      <c r="R62" s="452">
        <f>('6.1 Base Year 1 Staff Loading'!W62+'6.2 Base Year 2 Staff Loading'!W62+'6.3 Base Year 3 Staff Loading'!W62+'6.4 Base Year 4 Staff Loading'!W62+'6.5 Base Year 5 Staff Loading'!W62+'6.6 Base Year 6 Staff Loading'!Q62)/6</f>
        <v>0</v>
      </c>
      <c r="S62" s="452">
        <f t="shared" si="1"/>
        <v>0</v>
      </c>
      <c r="U62" s="452">
        <f>IF($E62="Y",$M62,0)</f>
        <v>0</v>
      </c>
      <c r="V62" s="452">
        <f>IF($E62="N",$M62,0)</f>
        <v>0</v>
      </c>
      <c r="W62" s="453" t="e">
        <f t="shared" ref="W62:W65" si="32">U62/(V62+U62)</f>
        <v>#DIV/0!</v>
      </c>
    </row>
    <row r="63" spans="1:23" ht="12" x14ac:dyDescent="0.3">
      <c r="A63" s="269"/>
      <c r="B63" s="270"/>
      <c r="C63" s="158"/>
      <c r="D63" s="169"/>
      <c r="E63" s="426"/>
      <c r="F63" s="276">
        <f>'6.1 Base Year 1 Staff Loading'!R63</f>
        <v>0</v>
      </c>
      <c r="G63" s="276">
        <f>'6.2 Base Year 2 Staff Loading'!R63</f>
        <v>0</v>
      </c>
      <c r="H63" s="276">
        <f>'6.3 Base Year 3 Staff Loading'!R63</f>
        <v>0</v>
      </c>
      <c r="I63" s="276">
        <f>'6.4 Base Year 4 Staff Loading'!R63</f>
        <v>0</v>
      </c>
      <c r="J63" s="276">
        <f>'6.5 Base Year 5 Staff Loading'!R63</f>
        <v>0</v>
      </c>
      <c r="K63" s="276">
        <f>'6.6 Base Year 6 Staff Loading'!L63</f>
        <v>0</v>
      </c>
      <c r="L63" s="276"/>
      <c r="M63" s="276">
        <f>SUM(F63:L63)</f>
        <v>0</v>
      </c>
      <c r="N63" s="316">
        <f>D63*M63</f>
        <v>0</v>
      </c>
      <c r="R63" s="452">
        <f>('6.1 Base Year 1 Staff Loading'!W63+'6.2 Base Year 2 Staff Loading'!W63+'6.3 Base Year 3 Staff Loading'!W63+'6.4 Base Year 4 Staff Loading'!W63+'6.5 Base Year 5 Staff Loading'!W63+'6.6 Base Year 6 Staff Loading'!Q63)/6</f>
        <v>0</v>
      </c>
      <c r="S63" s="452">
        <f t="shared" si="1"/>
        <v>0</v>
      </c>
      <c r="U63" s="452">
        <f>IF($E63="Y",$M63,0)</f>
        <v>0</v>
      </c>
      <c r="V63" s="452">
        <f>IF($E63="N",$M63,0)</f>
        <v>0</v>
      </c>
      <c r="W63" s="453" t="e">
        <f t="shared" si="32"/>
        <v>#DIV/0!</v>
      </c>
    </row>
    <row r="64" spans="1:23" ht="12" x14ac:dyDescent="0.3">
      <c r="A64" s="269"/>
      <c r="B64" s="270"/>
      <c r="C64" s="158"/>
      <c r="D64" s="169"/>
      <c r="E64" s="426"/>
      <c r="F64" s="276">
        <f>'6.1 Base Year 1 Staff Loading'!R64</f>
        <v>0</v>
      </c>
      <c r="G64" s="276">
        <f>'6.2 Base Year 2 Staff Loading'!R64</f>
        <v>0</v>
      </c>
      <c r="H64" s="276">
        <f>'6.3 Base Year 3 Staff Loading'!R64</f>
        <v>0</v>
      </c>
      <c r="I64" s="276">
        <f>'6.4 Base Year 4 Staff Loading'!R64</f>
        <v>0</v>
      </c>
      <c r="J64" s="276">
        <f>'6.5 Base Year 5 Staff Loading'!R64</f>
        <v>0</v>
      </c>
      <c r="K64" s="276">
        <f>'6.6 Base Year 6 Staff Loading'!L64</f>
        <v>0</v>
      </c>
      <c r="L64" s="276"/>
      <c r="M64" s="276">
        <f>SUM(F64:L64)</f>
        <v>0</v>
      </c>
      <c r="N64" s="316">
        <f>D64*M64</f>
        <v>0</v>
      </c>
      <c r="O64" s="110"/>
      <c r="P64" s="110"/>
      <c r="Q64" s="110"/>
      <c r="R64" s="452">
        <f>('6.1 Base Year 1 Staff Loading'!W64+'6.2 Base Year 2 Staff Loading'!W64+'6.3 Base Year 3 Staff Loading'!W64+'6.4 Base Year 4 Staff Loading'!W64+'6.5 Base Year 5 Staff Loading'!W64+'6.6 Base Year 6 Staff Loading'!Q64)/6</f>
        <v>0</v>
      </c>
      <c r="S64" s="452">
        <f t="shared" si="1"/>
        <v>0</v>
      </c>
      <c r="U64" s="452">
        <f>IF($E64="Y",$M64,0)</f>
        <v>0</v>
      </c>
      <c r="V64" s="452">
        <f>IF($E64="N",$M64,0)</f>
        <v>0</v>
      </c>
      <c r="W64" s="453" t="e">
        <f t="shared" si="32"/>
        <v>#DIV/0!</v>
      </c>
    </row>
    <row r="65" spans="1:23" ht="12" x14ac:dyDescent="0.3">
      <c r="A65" s="269"/>
      <c r="B65" s="270"/>
      <c r="C65" s="158"/>
      <c r="D65" s="169"/>
      <c r="E65" s="426"/>
      <c r="F65" s="276">
        <f>'6.1 Base Year 1 Staff Loading'!R65</f>
        <v>0</v>
      </c>
      <c r="G65" s="276">
        <f>'6.2 Base Year 2 Staff Loading'!R65</f>
        <v>0</v>
      </c>
      <c r="H65" s="276">
        <f>'6.3 Base Year 3 Staff Loading'!R65</f>
        <v>0</v>
      </c>
      <c r="I65" s="276">
        <f>'6.4 Base Year 4 Staff Loading'!R65</f>
        <v>0</v>
      </c>
      <c r="J65" s="276">
        <f>'6.5 Base Year 5 Staff Loading'!R65</f>
        <v>0</v>
      </c>
      <c r="K65" s="276">
        <f>'6.6 Base Year 6 Staff Loading'!L65</f>
        <v>0</v>
      </c>
      <c r="L65" s="276"/>
      <c r="M65" s="276">
        <f>SUM(F65:L65)</f>
        <v>0</v>
      </c>
      <c r="N65" s="316">
        <f>D65*M65</f>
        <v>0</v>
      </c>
      <c r="O65" s="110"/>
      <c r="P65" s="110"/>
      <c r="Q65" s="110"/>
      <c r="R65" s="452">
        <f>('6.1 Base Year 1 Staff Loading'!W65+'6.2 Base Year 2 Staff Loading'!W65+'6.3 Base Year 3 Staff Loading'!W65+'6.4 Base Year 4 Staff Loading'!W65+'6.5 Base Year 5 Staff Loading'!W65+'6.6 Base Year 6 Staff Loading'!Q65)/6</f>
        <v>0</v>
      </c>
      <c r="S65" s="452">
        <f t="shared" si="1"/>
        <v>0</v>
      </c>
      <c r="U65" s="452">
        <f>IF($E65="Y",$M65,0)</f>
        <v>0</v>
      </c>
      <c r="V65" s="452">
        <f>IF($E65="N",$M65,0)</f>
        <v>0</v>
      </c>
      <c r="W65" s="453" t="e">
        <f t="shared" si="32"/>
        <v>#DIV/0!</v>
      </c>
    </row>
    <row r="66" spans="1:23" s="110" customFormat="1" ht="12" thickBot="1" x14ac:dyDescent="0.3">
      <c r="A66" s="228"/>
      <c r="B66" s="229" t="s">
        <v>149</v>
      </c>
      <c r="C66" s="230"/>
      <c r="D66" s="232"/>
      <c r="E66" s="427"/>
      <c r="F66" s="233">
        <f>'6.1 Base Year 1 Staff Loading'!R66</f>
        <v>1920</v>
      </c>
      <c r="G66" s="233">
        <f>'6.2 Base Year 2 Staff Loading'!R66</f>
        <v>1920</v>
      </c>
      <c r="H66" s="233">
        <f>'6.3 Base Year 3 Staff Loading'!R66</f>
        <v>1920</v>
      </c>
      <c r="I66" s="233">
        <f>'6.4 Base Year 4 Staff Loading'!R66</f>
        <v>1920</v>
      </c>
      <c r="J66" s="233">
        <f>'6.5 Base Year 5 Staff Loading'!R66</f>
        <v>1920</v>
      </c>
      <c r="K66" s="233">
        <f>'6.6 Base Year 6 Staff Loading'!L66</f>
        <v>800</v>
      </c>
      <c r="L66" s="233"/>
      <c r="M66" s="233">
        <f t="shared" ref="M66" si="33">SUM(M61:M65)</f>
        <v>10400</v>
      </c>
      <c r="N66" s="317">
        <f>SUM(N61:N65)</f>
        <v>1352000</v>
      </c>
      <c r="R66" s="235">
        <f>SUM(R61:R65)</f>
        <v>0.95769613273715903</v>
      </c>
      <c r="S66" s="235">
        <f t="shared" si="1"/>
        <v>160</v>
      </c>
      <c r="U66" s="231">
        <f>SUM(U61:U65)</f>
        <v>0</v>
      </c>
      <c r="V66" s="231">
        <f>SUM(V61:V65)</f>
        <v>10400</v>
      </c>
      <c r="W66" s="413">
        <f>U66/(U66+V66)</f>
        <v>0</v>
      </c>
    </row>
    <row r="67" spans="1:23" s="110" customFormat="1" ht="12" x14ac:dyDescent="0.3">
      <c r="A67" s="269">
        <v>2.7</v>
      </c>
      <c r="B67" s="274" t="s">
        <v>150</v>
      </c>
      <c r="C67" s="151"/>
      <c r="D67" s="169"/>
      <c r="E67" s="426"/>
      <c r="F67" s="276">
        <f>'6.1 Base Year 1 Staff Loading'!R67</f>
        <v>0</v>
      </c>
      <c r="G67" s="276">
        <f>'6.2 Base Year 2 Staff Loading'!R67</f>
        <v>0</v>
      </c>
      <c r="H67" s="276">
        <f>'6.3 Base Year 3 Staff Loading'!R67</f>
        <v>0</v>
      </c>
      <c r="I67" s="276">
        <f>'6.4 Base Year 4 Staff Loading'!R67</f>
        <v>0</v>
      </c>
      <c r="J67" s="276">
        <f>'6.5 Base Year 5 Staff Loading'!R67</f>
        <v>0</v>
      </c>
      <c r="K67" s="276">
        <f>'6.6 Base Year 6 Staff Loading'!L67</f>
        <v>0</v>
      </c>
      <c r="L67" s="276"/>
      <c r="M67" s="276">
        <f>SUM(F67:L67)</f>
        <v>0</v>
      </c>
      <c r="N67" s="316">
        <f>D67*M67</f>
        <v>0</v>
      </c>
      <c r="O67" s="106"/>
      <c r="P67" s="106"/>
      <c r="Q67" s="106"/>
      <c r="R67" s="452">
        <f>S67/$P$7</f>
        <v>0</v>
      </c>
      <c r="S67" s="452">
        <f t="shared" si="1"/>
        <v>0</v>
      </c>
      <c r="U67" s="452">
        <f>IF($E67="Y",$M67,0)</f>
        <v>0</v>
      </c>
      <c r="V67" s="452">
        <f>IF($E67="N",$M67,0)</f>
        <v>0</v>
      </c>
      <c r="W67" s="453" t="e">
        <f>U67/(V67+U67)</f>
        <v>#DIV/0!</v>
      </c>
    </row>
    <row r="68" spans="1:23" ht="12" x14ac:dyDescent="0.3">
      <c r="A68" s="269"/>
      <c r="B68" s="270"/>
      <c r="C68" s="151"/>
      <c r="D68" s="169"/>
      <c r="E68" s="426"/>
      <c r="F68" s="276">
        <f>'6.1 Base Year 1 Staff Loading'!R68</f>
        <v>0</v>
      </c>
      <c r="G68" s="276">
        <f>'6.2 Base Year 2 Staff Loading'!R68</f>
        <v>0</v>
      </c>
      <c r="H68" s="276">
        <f>'6.3 Base Year 3 Staff Loading'!R68</f>
        <v>0</v>
      </c>
      <c r="I68" s="276">
        <f>'6.4 Base Year 4 Staff Loading'!R68</f>
        <v>0</v>
      </c>
      <c r="J68" s="276">
        <f>'6.5 Base Year 5 Staff Loading'!R68</f>
        <v>0</v>
      </c>
      <c r="K68" s="276">
        <f>'6.6 Base Year 6 Staff Loading'!L68</f>
        <v>0</v>
      </c>
      <c r="L68" s="276"/>
      <c r="M68" s="276">
        <f>SUM(F68:L68)</f>
        <v>0</v>
      </c>
      <c r="N68" s="316">
        <f>D68*M68</f>
        <v>0</v>
      </c>
      <c r="R68" s="452">
        <f t="shared" ref="R68:R71" si="34">S68/$P$7</f>
        <v>0</v>
      </c>
      <c r="S68" s="452">
        <f t="shared" si="1"/>
        <v>0</v>
      </c>
      <c r="U68" s="452">
        <f>IF($E68="Y",$M68,0)</f>
        <v>0</v>
      </c>
      <c r="V68" s="452">
        <f>IF($E68="N",$M68,0)</f>
        <v>0</v>
      </c>
      <c r="W68" s="453" t="e">
        <f t="shared" ref="W68:W71" si="35">U68/(V68+U68)</f>
        <v>#DIV/0!</v>
      </c>
    </row>
    <row r="69" spans="1:23" ht="12" x14ac:dyDescent="0.3">
      <c r="A69" s="269"/>
      <c r="B69" s="270"/>
      <c r="C69" s="151"/>
      <c r="D69" s="169"/>
      <c r="E69" s="426"/>
      <c r="F69" s="276">
        <f>'6.1 Base Year 1 Staff Loading'!R69</f>
        <v>0</v>
      </c>
      <c r="G69" s="276">
        <f>'6.2 Base Year 2 Staff Loading'!R69</f>
        <v>0</v>
      </c>
      <c r="H69" s="276">
        <f>'6.3 Base Year 3 Staff Loading'!R69</f>
        <v>0</v>
      </c>
      <c r="I69" s="276">
        <f>'6.4 Base Year 4 Staff Loading'!R69</f>
        <v>0</v>
      </c>
      <c r="J69" s="276">
        <f>'6.5 Base Year 5 Staff Loading'!R69</f>
        <v>0</v>
      </c>
      <c r="K69" s="276">
        <f>'6.6 Base Year 6 Staff Loading'!L69</f>
        <v>0</v>
      </c>
      <c r="L69" s="276"/>
      <c r="M69" s="276">
        <f>SUM(F69:L69)</f>
        <v>0</v>
      </c>
      <c r="N69" s="316">
        <f>D69*M69</f>
        <v>0</v>
      </c>
      <c r="R69" s="452">
        <f t="shared" si="34"/>
        <v>0</v>
      </c>
      <c r="S69" s="452">
        <f t="shared" si="1"/>
        <v>0</v>
      </c>
      <c r="U69" s="452">
        <f>IF($E69="Y",$M69,0)</f>
        <v>0</v>
      </c>
      <c r="V69" s="452">
        <f>IF($E69="N",$M69,0)</f>
        <v>0</v>
      </c>
      <c r="W69" s="453" t="e">
        <f t="shared" si="35"/>
        <v>#DIV/0!</v>
      </c>
    </row>
    <row r="70" spans="1:23" ht="12" x14ac:dyDescent="0.3">
      <c r="A70" s="269"/>
      <c r="B70" s="270"/>
      <c r="C70" s="151"/>
      <c r="D70" s="169"/>
      <c r="E70" s="426"/>
      <c r="F70" s="276">
        <f>'6.1 Base Year 1 Staff Loading'!R70</f>
        <v>0</v>
      </c>
      <c r="G70" s="276">
        <f>'6.2 Base Year 2 Staff Loading'!R70</f>
        <v>0</v>
      </c>
      <c r="H70" s="276">
        <f>'6.3 Base Year 3 Staff Loading'!R70</f>
        <v>0</v>
      </c>
      <c r="I70" s="276">
        <f>'6.4 Base Year 4 Staff Loading'!R70</f>
        <v>0</v>
      </c>
      <c r="J70" s="276">
        <f>'6.5 Base Year 5 Staff Loading'!R70</f>
        <v>0</v>
      </c>
      <c r="K70" s="276">
        <f>'6.6 Base Year 6 Staff Loading'!L70</f>
        <v>0</v>
      </c>
      <c r="L70" s="276"/>
      <c r="M70" s="276">
        <f>SUM(F70:L70)</f>
        <v>0</v>
      </c>
      <c r="N70" s="316">
        <f>D70*M70</f>
        <v>0</v>
      </c>
      <c r="R70" s="452">
        <f t="shared" si="34"/>
        <v>0</v>
      </c>
      <c r="S70" s="452">
        <f t="shared" si="1"/>
        <v>0</v>
      </c>
      <c r="U70" s="452">
        <f>IF($E70="Y",$M70,0)</f>
        <v>0</v>
      </c>
      <c r="V70" s="452">
        <f>IF($E70="N",$M70,0)</f>
        <v>0</v>
      </c>
      <c r="W70" s="453" t="e">
        <f t="shared" si="35"/>
        <v>#DIV/0!</v>
      </c>
    </row>
    <row r="71" spans="1:23" ht="12" x14ac:dyDescent="0.3">
      <c r="A71" s="269"/>
      <c r="B71" s="270"/>
      <c r="C71" s="151"/>
      <c r="D71" s="169"/>
      <c r="E71" s="426"/>
      <c r="F71" s="276">
        <f>'6.1 Base Year 1 Staff Loading'!R71</f>
        <v>0</v>
      </c>
      <c r="G71" s="276">
        <f>'6.2 Base Year 2 Staff Loading'!R71</f>
        <v>0</v>
      </c>
      <c r="H71" s="276">
        <f>'6.3 Base Year 3 Staff Loading'!R71</f>
        <v>0</v>
      </c>
      <c r="I71" s="276">
        <f>'6.4 Base Year 4 Staff Loading'!R71</f>
        <v>0</v>
      </c>
      <c r="J71" s="276">
        <f>'6.5 Base Year 5 Staff Loading'!R71</f>
        <v>0</v>
      </c>
      <c r="K71" s="276">
        <f>'6.6 Base Year 6 Staff Loading'!L71</f>
        <v>0</v>
      </c>
      <c r="L71" s="276"/>
      <c r="M71" s="276">
        <f>SUM(F71:L71)</f>
        <v>0</v>
      </c>
      <c r="N71" s="316">
        <f>D71*M71</f>
        <v>0</v>
      </c>
      <c r="R71" s="452">
        <f t="shared" si="34"/>
        <v>0</v>
      </c>
      <c r="S71" s="452">
        <f t="shared" si="1"/>
        <v>0</v>
      </c>
      <c r="U71" s="452">
        <f>IF($E71="Y",$M71,0)</f>
        <v>0</v>
      </c>
      <c r="V71" s="452">
        <f>IF($E71="N",$M71,0)</f>
        <v>0</v>
      </c>
      <c r="W71" s="453" t="e">
        <f t="shared" si="35"/>
        <v>#DIV/0!</v>
      </c>
    </row>
    <row r="72" spans="1:23" s="110" customFormat="1" ht="12.5" thickBot="1" x14ac:dyDescent="0.35">
      <c r="A72" s="228"/>
      <c r="B72" s="229" t="s">
        <v>151</v>
      </c>
      <c r="C72" s="230"/>
      <c r="D72" s="232"/>
      <c r="E72" s="427"/>
      <c r="F72" s="233">
        <f>'6.1 Base Year 1 Staff Loading'!R72</f>
        <v>0</v>
      </c>
      <c r="G72" s="233">
        <f>'6.2 Base Year 2 Staff Loading'!R72</f>
        <v>0</v>
      </c>
      <c r="H72" s="233">
        <f>'6.3 Base Year 3 Staff Loading'!R72</f>
        <v>0</v>
      </c>
      <c r="I72" s="233">
        <f>'6.4 Base Year 4 Staff Loading'!R72</f>
        <v>0</v>
      </c>
      <c r="J72" s="233">
        <f>'6.5 Base Year 5 Staff Loading'!R72</f>
        <v>0</v>
      </c>
      <c r="K72" s="233">
        <f>'6.6 Base Year 6 Staff Loading'!L72</f>
        <v>0</v>
      </c>
      <c r="L72" s="233"/>
      <c r="M72" s="233">
        <f t="shared" ref="M72" si="36">SUM(M67:M71)</f>
        <v>0</v>
      </c>
      <c r="N72" s="317">
        <f>SUM(N67:N71)</f>
        <v>0</v>
      </c>
      <c r="O72" s="106"/>
      <c r="P72" s="106"/>
      <c r="Q72" s="106"/>
      <c r="R72" s="235">
        <f>SUM(R67:R71)</f>
        <v>0</v>
      </c>
      <c r="S72" s="235">
        <f t="shared" si="1"/>
        <v>0</v>
      </c>
      <c r="U72" s="231">
        <f>SUM(U67:U71)</f>
        <v>0</v>
      </c>
      <c r="V72" s="231">
        <f>SUM(V67:V71)</f>
        <v>0</v>
      </c>
      <c r="W72" s="413" t="e">
        <f>U72/(U72+V72)</f>
        <v>#DIV/0!</v>
      </c>
    </row>
    <row r="73" spans="1:23" s="110" customFormat="1" ht="10.15" customHeight="1" thickBot="1" x14ac:dyDescent="0.35">
      <c r="A73" s="149"/>
      <c r="B73" s="150"/>
      <c r="C73" s="151"/>
      <c r="D73" s="169"/>
      <c r="E73" s="426"/>
      <c r="F73" s="154">
        <f>'6.1 Base Year 1 Staff Loading'!R73</f>
        <v>0</v>
      </c>
      <c r="G73" s="154">
        <f>'6.2 Base Year 2 Staff Loading'!R73</f>
        <v>0</v>
      </c>
      <c r="H73" s="154">
        <f>'6.3 Base Year 3 Staff Loading'!R73</f>
        <v>0</v>
      </c>
      <c r="I73" s="154">
        <f>'6.4 Base Year 4 Staff Loading'!R73</f>
        <v>0</v>
      </c>
      <c r="J73" s="154">
        <f>'6.5 Base Year 5 Staff Loading'!R73</f>
        <v>0</v>
      </c>
      <c r="K73" s="154">
        <f>'6.6 Base Year 6 Staff Loading'!L73</f>
        <v>0</v>
      </c>
      <c r="L73" s="154"/>
      <c r="M73" s="154"/>
      <c r="N73" s="322"/>
      <c r="O73" s="106"/>
      <c r="P73" s="106"/>
      <c r="Q73" s="106"/>
      <c r="R73" s="235"/>
      <c r="S73" s="235">
        <f t="shared" si="1"/>
        <v>0</v>
      </c>
      <c r="U73" s="235"/>
      <c r="V73" s="235"/>
      <c r="W73" s="417"/>
    </row>
    <row r="74" spans="1:23" s="110" customFormat="1" ht="13" thickBot="1" x14ac:dyDescent="0.3">
      <c r="A74" s="251"/>
      <c r="B74" s="252" t="s">
        <v>152</v>
      </c>
      <c r="C74" s="253"/>
      <c r="D74" s="254"/>
      <c r="E74" s="429"/>
      <c r="F74" s="254">
        <f>'6.1 Base Year 1 Staff Loading'!R74</f>
        <v>30000</v>
      </c>
      <c r="G74" s="254">
        <f>'6.2 Base Year 2 Staff Loading'!R74</f>
        <v>30000</v>
      </c>
      <c r="H74" s="254">
        <f>'6.3 Base Year 3 Staff Loading'!R74</f>
        <v>30000</v>
      </c>
      <c r="I74" s="254">
        <f>'6.4 Base Year 4 Staff Loading'!R74</f>
        <v>30000</v>
      </c>
      <c r="J74" s="254">
        <f>'6.5 Base Year 5 Staff Loading'!R74</f>
        <v>30000</v>
      </c>
      <c r="K74" s="254">
        <f>'6.6 Base Year 6 Staff Loading'!L74</f>
        <v>12500</v>
      </c>
      <c r="L74" s="254"/>
      <c r="M74" s="254">
        <f t="shared" ref="M74:N74" si="37">SUM(M36,M42,M48,M54,M60,M66,M72)</f>
        <v>162500</v>
      </c>
      <c r="N74" s="319">
        <f t="shared" si="37"/>
        <v>16266900</v>
      </c>
      <c r="R74" s="254">
        <f t="shared" ref="R74" si="38">SUM(R36,R42,R48,R54,R60,R66,R72)</f>
        <v>14.999424345440261</v>
      </c>
      <c r="S74" s="254">
        <f t="shared" ref="S74:S127" si="39">M74/65</f>
        <v>2500</v>
      </c>
      <c r="U74" s="254">
        <f t="shared" ref="U74:V74" si="40">SUM(U36,U42,U48,U54,U60,U66,U72)</f>
        <v>94250</v>
      </c>
      <c r="V74" s="254">
        <f t="shared" si="40"/>
        <v>68250</v>
      </c>
      <c r="W74" s="418">
        <f>U74/(U74+V74)</f>
        <v>0.57999999999999996</v>
      </c>
    </row>
    <row r="75" spans="1:23" ht="12" x14ac:dyDescent="0.3">
      <c r="A75" s="149"/>
      <c r="B75" s="155"/>
      <c r="C75" s="156"/>
      <c r="D75" s="159"/>
      <c r="E75" s="431"/>
      <c r="F75" s="154">
        <f>'6.1 Base Year 1 Staff Loading'!R75</f>
        <v>0</v>
      </c>
      <c r="G75" s="154">
        <f>'6.2 Base Year 2 Staff Loading'!R75</f>
        <v>0</v>
      </c>
      <c r="H75" s="154">
        <f>'6.3 Base Year 3 Staff Loading'!R75</f>
        <v>0</v>
      </c>
      <c r="I75" s="154">
        <f>'6.4 Base Year 4 Staff Loading'!R75</f>
        <v>0</v>
      </c>
      <c r="J75" s="154">
        <f>'6.5 Base Year 5 Staff Loading'!R75</f>
        <v>0</v>
      </c>
      <c r="K75" s="154">
        <f>'6.6 Base Year 6 Staff Loading'!L75</f>
        <v>0</v>
      </c>
      <c r="L75" s="154"/>
      <c r="M75" s="154"/>
      <c r="N75" s="322"/>
      <c r="O75" s="110"/>
      <c r="P75" s="110"/>
      <c r="Q75" s="110"/>
      <c r="R75" s="157"/>
      <c r="S75" s="157"/>
      <c r="U75" s="157"/>
      <c r="V75" s="157"/>
      <c r="W75" s="421"/>
    </row>
    <row r="76" spans="1:23" ht="13" x14ac:dyDescent="0.3">
      <c r="A76" s="237">
        <v>3</v>
      </c>
      <c r="B76" s="245" t="s">
        <v>153</v>
      </c>
      <c r="C76" s="239"/>
      <c r="D76" s="239"/>
      <c r="E76" s="425"/>
      <c r="F76" s="244">
        <f>'6.1 Base Year 1 Staff Loading'!R76</f>
        <v>0</v>
      </c>
      <c r="G76" s="244">
        <f>'6.2 Base Year 2 Staff Loading'!R76</f>
        <v>0</v>
      </c>
      <c r="H76" s="244">
        <f>'6.3 Base Year 3 Staff Loading'!R76</f>
        <v>0</v>
      </c>
      <c r="I76" s="244">
        <f>'6.4 Base Year 4 Staff Loading'!R76</f>
        <v>0</v>
      </c>
      <c r="J76" s="244">
        <f>'6.5 Base Year 5 Staff Loading'!R76</f>
        <v>0</v>
      </c>
      <c r="K76" s="244">
        <f>'6.6 Base Year 6 Staff Loading'!L76</f>
        <v>0</v>
      </c>
      <c r="L76" s="244"/>
      <c r="M76" s="240"/>
      <c r="N76" s="323"/>
      <c r="O76" s="110"/>
      <c r="P76" s="110"/>
      <c r="Q76" s="110"/>
      <c r="R76" s="239"/>
      <c r="S76" s="239"/>
      <c r="U76" s="239"/>
      <c r="V76" s="239"/>
      <c r="W76" s="416"/>
    </row>
    <row r="77" spans="1:23" ht="12" x14ac:dyDescent="0.3">
      <c r="A77" s="269">
        <v>3.1</v>
      </c>
      <c r="B77" s="274" t="s">
        <v>153</v>
      </c>
      <c r="C77" s="151" t="s">
        <v>318</v>
      </c>
      <c r="D77" s="169">
        <v>127</v>
      </c>
      <c r="E77" s="426" t="s">
        <v>402</v>
      </c>
      <c r="F77" s="276">
        <f>'6.1 Base Year 1 Staff Loading'!R77</f>
        <v>1920</v>
      </c>
      <c r="G77" s="276">
        <f>'6.2 Base Year 2 Staff Loading'!R77</f>
        <v>1920</v>
      </c>
      <c r="H77" s="276">
        <f>'6.3 Base Year 3 Staff Loading'!R77</f>
        <v>1920</v>
      </c>
      <c r="I77" s="276">
        <f>'6.4 Base Year 4 Staff Loading'!R77</f>
        <v>1920</v>
      </c>
      <c r="J77" s="276">
        <f>'6.5 Base Year 5 Staff Loading'!R77</f>
        <v>1920</v>
      </c>
      <c r="K77" s="276">
        <f>'6.6 Base Year 6 Staff Loading'!L77</f>
        <v>800</v>
      </c>
      <c r="L77" s="276"/>
      <c r="M77" s="276">
        <f>SUM(F77:L77)</f>
        <v>10400</v>
      </c>
      <c r="N77" s="316">
        <f>D77*M77</f>
        <v>1320800</v>
      </c>
      <c r="R77" s="452">
        <f>S77/$P$7</f>
        <v>0.96011816838995567</v>
      </c>
      <c r="S77" s="452">
        <f t="shared" si="39"/>
        <v>160</v>
      </c>
      <c r="U77" s="452">
        <f>IF($E77="Y",$M77,0)</f>
        <v>0</v>
      </c>
      <c r="V77" s="452">
        <f>IF($E77="N",$M77,0)</f>
        <v>10400</v>
      </c>
      <c r="W77" s="453">
        <f>U77/(V77+U77)</f>
        <v>0</v>
      </c>
    </row>
    <row r="78" spans="1:23" ht="12" x14ac:dyDescent="0.3">
      <c r="A78" s="269"/>
      <c r="B78" s="270"/>
      <c r="C78" s="151"/>
      <c r="D78" s="169"/>
      <c r="E78" s="426"/>
      <c r="F78" s="276">
        <f>'6.1 Base Year 1 Staff Loading'!R78</f>
        <v>0</v>
      </c>
      <c r="G78" s="276">
        <f>'6.2 Base Year 2 Staff Loading'!R78</f>
        <v>0</v>
      </c>
      <c r="H78" s="276">
        <f>'6.3 Base Year 3 Staff Loading'!R78</f>
        <v>0</v>
      </c>
      <c r="I78" s="276">
        <f>'6.4 Base Year 4 Staff Loading'!R78</f>
        <v>0</v>
      </c>
      <c r="J78" s="276">
        <f>'6.5 Base Year 5 Staff Loading'!R78</f>
        <v>0</v>
      </c>
      <c r="K78" s="276">
        <f>'6.6 Base Year 6 Staff Loading'!L78</f>
        <v>0</v>
      </c>
      <c r="L78" s="276"/>
      <c r="M78" s="276">
        <f>SUM(F78:L78)</f>
        <v>0</v>
      </c>
      <c r="N78" s="316">
        <f>D78*M78</f>
        <v>0</v>
      </c>
      <c r="R78" s="452">
        <f t="shared" ref="R78:R81" si="41">S78/$P$7</f>
        <v>0</v>
      </c>
      <c r="S78" s="452">
        <f t="shared" si="39"/>
        <v>0</v>
      </c>
      <c r="U78" s="452">
        <f>IF($E78="Y",$M78,0)</f>
        <v>0</v>
      </c>
      <c r="V78" s="452">
        <f>IF($E78="N",$M78,0)</f>
        <v>0</v>
      </c>
      <c r="W78" s="453" t="e">
        <f t="shared" ref="W78:W81" si="42">U78/(V78+U78)</f>
        <v>#DIV/0!</v>
      </c>
    </row>
    <row r="79" spans="1:23" s="110" customFormat="1" ht="12" x14ac:dyDescent="0.3">
      <c r="A79" s="269"/>
      <c r="B79" s="270"/>
      <c r="C79" s="151"/>
      <c r="D79" s="169"/>
      <c r="E79" s="426"/>
      <c r="F79" s="276">
        <f>'6.1 Base Year 1 Staff Loading'!R79</f>
        <v>0</v>
      </c>
      <c r="G79" s="276">
        <f>'6.2 Base Year 2 Staff Loading'!R79</f>
        <v>0</v>
      </c>
      <c r="H79" s="276">
        <f>'6.3 Base Year 3 Staff Loading'!R79</f>
        <v>0</v>
      </c>
      <c r="I79" s="276">
        <f>'6.4 Base Year 4 Staff Loading'!R79</f>
        <v>0</v>
      </c>
      <c r="J79" s="276">
        <f>'6.5 Base Year 5 Staff Loading'!R79</f>
        <v>0</v>
      </c>
      <c r="K79" s="276">
        <f>'6.6 Base Year 6 Staff Loading'!L79</f>
        <v>0</v>
      </c>
      <c r="L79" s="276"/>
      <c r="M79" s="276">
        <f>SUM(F79:L79)</f>
        <v>0</v>
      </c>
      <c r="N79" s="316">
        <f>D79*M79</f>
        <v>0</v>
      </c>
      <c r="O79" s="106"/>
      <c r="P79" s="106"/>
      <c r="Q79" s="106"/>
      <c r="R79" s="452">
        <f t="shared" si="41"/>
        <v>0</v>
      </c>
      <c r="S79" s="452">
        <f t="shared" si="39"/>
        <v>0</v>
      </c>
      <c r="U79" s="452">
        <f>IF($E79="Y",$M79,0)</f>
        <v>0</v>
      </c>
      <c r="V79" s="452">
        <f>IF($E79="N",$M79,0)</f>
        <v>0</v>
      </c>
      <c r="W79" s="453" t="e">
        <f t="shared" si="42"/>
        <v>#DIV/0!</v>
      </c>
    </row>
    <row r="80" spans="1:23" s="110" customFormat="1" ht="12" x14ac:dyDescent="0.3">
      <c r="A80" s="269"/>
      <c r="B80" s="270"/>
      <c r="C80" s="151"/>
      <c r="D80" s="169"/>
      <c r="E80" s="426"/>
      <c r="F80" s="276">
        <f>'6.1 Base Year 1 Staff Loading'!R80</f>
        <v>0</v>
      </c>
      <c r="G80" s="276">
        <f>'6.2 Base Year 2 Staff Loading'!R80</f>
        <v>0</v>
      </c>
      <c r="H80" s="276">
        <f>'6.3 Base Year 3 Staff Loading'!R80</f>
        <v>0</v>
      </c>
      <c r="I80" s="276">
        <f>'6.4 Base Year 4 Staff Loading'!R80</f>
        <v>0</v>
      </c>
      <c r="J80" s="276">
        <f>'6.5 Base Year 5 Staff Loading'!R80</f>
        <v>0</v>
      </c>
      <c r="K80" s="276">
        <f>'6.6 Base Year 6 Staff Loading'!L80</f>
        <v>0</v>
      </c>
      <c r="L80" s="276"/>
      <c r="M80" s="276">
        <f>SUM(F80:L80)</f>
        <v>0</v>
      </c>
      <c r="N80" s="316">
        <f>D80*M80</f>
        <v>0</v>
      </c>
      <c r="O80" s="106"/>
      <c r="P80" s="106"/>
      <c r="Q80" s="106"/>
      <c r="R80" s="452">
        <f t="shared" si="41"/>
        <v>0</v>
      </c>
      <c r="S80" s="452">
        <f t="shared" si="39"/>
        <v>0</v>
      </c>
      <c r="U80" s="452">
        <f>IF($E80="Y",$M80,0)</f>
        <v>0</v>
      </c>
      <c r="V80" s="452">
        <f>IF($E80="N",$M80,0)</f>
        <v>0</v>
      </c>
      <c r="W80" s="453" t="e">
        <f t="shared" si="42"/>
        <v>#DIV/0!</v>
      </c>
    </row>
    <row r="81" spans="1:23" ht="14.25" customHeight="1" x14ac:dyDescent="0.3">
      <c r="A81" s="269"/>
      <c r="B81" s="270"/>
      <c r="C81" s="151"/>
      <c r="D81" s="169"/>
      <c r="E81" s="426"/>
      <c r="F81" s="276">
        <f>'6.1 Base Year 1 Staff Loading'!R81</f>
        <v>0</v>
      </c>
      <c r="G81" s="276">
        <f>'6.2 Base Year 2 Staff Loading'!R81</f>
        <v>0</v>
      </c>
      <c r="H81" s="276">
        <f>'6.3 Base Year 3 Staff Loading'!R81</f>
        <v>0</v>
      </c>
      <c r="I81" s="276">
        <f>'6.4 Base Year 4 Staff Loading'!R81</f>
        <v>0</v>
      </c>
      <c r="J81" s="276">
        <f>'6.5 Base Year 5 Staff Loading'!R81</f>
        <v>0</v>
      </c>
      <c r="K81" s="276">
        <f>'6.6 Base Year 6 Staff Loading'!L81</f>
        <v>0</v>
      </c>
      <c r="L81" s="276"/>
      <c r="M81" s="276">
        <f>SUM(F81:L81)</f>
        <v>0</v>
      </c>
      <c r="N81" s="316">
        <f>D81*M81</f>
        <v>0</v>
      </c>
      <c r="R81" s="452">
        <f t="shared" si="41"/>
        <v>0</v>
      </c>
      <c r="S81" s="452">
        <f t="shared" si="39"/>
        <v>0</v>
      </c>
      <c r="U81" s="452">
        <f>IF($E81="Y",$M81,0)</f>
        <v>0</v>
      </c>
      <c r="V81" s="452">
        <f>IF($E81="N",$M81,0)</f>
        <v>0</v>
      </c>
      <c r="W81" s="453" t="e">
        <f t="shared" si="42"/>
        <v>#DIV/0!</v>
      </c>
    </row>
    <row r="82" spans="1:23" s="109" customFormat="1" ht="13.5" thickBot="1" x14ac:dyDescent="0.35">
      <c r="A82" s="228"/>
      <c r="B82" s="229" t="s">
        <v>154</v>
      </c>
      <c r="C82" s="230"/>
      <c r="D82" s="232"/>
      <c r="E82" s="427"/>
      <c r="F82" s="233">
        <f>'6.1 Base Year 1 Staff Loading'!R82</f>
        <v>1920</v>
      </c>
      <c r="G82" s="233">
        <f>'6.2 Base Year 2 Staff Loading'!R82</f>
        <v>1920</v>
      </c>
      <c r="H82" s="233">
        <f>'6.3 Base Year 3 Staff Loading'!R82</f>
        <v>1920</v>
      </c>
      <c r="I82" s="233">
        <f>'6.4 Base Year 4 Staff Loading'!R82</f>
        <v>1920</v>
      </c>
      <c r="J82" s="233">
        <f>'6.5 Base Year 5 Staff Loading'!R82</f>
        <v>1920</v>
      </c>
      <c r="K82" s="233">
        <f>'6.6 Base Year 6 Staff Loading'!L82</f>
        <v>800</v>
      </c>
      <c r="L82" s="233"/>
      <c r="M82" s="233">
        <f t="shared" ref="M82" si="43">SUM(M77:M81)</f>
        <v>10400</v>
      </c>
      <c r="N82" s="317">
        <f>SUM(N77:N81)</f>
        <v>1320800</v>
      </c>
      <c r="O82" s="106"/>
      <c r="P82" s="106"/>
      <c r="Q82" s="106"/>
      <c r="R82" s="235">
        <f>SUM(R77:R81)</f>
        <v>0.96011816838995567</v>
      </c>
      <c r="S82" s="235">
        <f t="shared" si="39"/>
        <v>160</v>
      </c>
      <c r="U82" s="231">
        <f>SUM(U77:U81)</f>
        <v>0</v>
      </c>
      <c r="V82" s="231">
        <f>SUM(V77:V81)</f>
        <v>10400</v>
      </c>
      <c r="W82" s="413">
        <f>U82/(U82+V82)</f>
        <v>0</v>
      </c>
    </row>
    <row r="83" spans="1:23" ht="10.15" customHeight="1" x14ac:dyDescent="0.3">
      <c r="A83" s="149"/>
      <c r="B83" s="150"/>
      <c r="C83" s="151"/>
      <c r="D83" s="169"/>
      <c r="E83" s="426"/>
      <c r="F83" s="154">
        <f>'6.1 Base Year 1 Staff Loading'!R83</f>
        <v>0</v>
      </c>
      <c r="G83" s="154">
        <f>'6.2 Base Year 2 Staff Loading'!R83</f>
        <v>0</v>
      </c>
      <c r="H83" s="154">
        <f>'6.3 Base Year 3 Staff Loading'!R83</f>
        <v>0</v>
      </c>
      <c r="I83" s="154">
        <f>'6.4 Base Year 4 Staff Loading'!R83</f>
        <v>0</v>
      </c>
      <c r="J83" s="154">
        <f>'6.5 Base Year 5 Staff Loading'!R83</f>
        <v>0</v>
      </c>
      <c r="K83" s="154">
        <f>'6.6 Base Year 6 Staff Loading'!L83</f>
        <v>0</v>
      </c>
      <c r="L83" s="154"/>
      <c r="M83" s="154"/>
      <c r="N83" s="322"/>
      <c r="O83" s="110"/>
      <c r="P83" s="110"/>
      <c r="Q83" s="110"/>
      <c r="R83" s="152"/>
      <c r="S83" s="152"/>
      <c r="U83" s="152"/>
      <c r="V83" s="152"/>
      <c r="W83" s="412"/>
    </row>
    <row r="84" spans="1:23" ht="13.5" thickBot="1" x14ac:dyDescent="0.35">
      <c r="A84" s="251"/>
      <c r="B84" s="252" t="s">
        <v>154</v>
      </c>
      <c r="C84" s="253"/>
      <c r="D84" s="254"/>
      <c r="E84" s="429"/>
      <c r="F84" s="254">
        <f>'6.1 Base Year 1 Staff Loading'!R84</f>
        <v>1920</v>
      </c>
      <c r="G84" s="254">
        <f>'6.2 Base Year 2 Staff Loading'!R84</f>
        <v>1920</v>
      </c>
      <c r="H84" s="254">
        <f>'6.3 Base Year 3 Staff Loading'!R84</f>
        <v>1920</v>
      </c>
      <c r="I84" s="254">
        <f>'6.4 Base Year 4 Staff Loading'!R84</f>
        <v>1920</v>
      </c>
      <c r="J84" s="254">
        <f>'6.5 Base Year 5 Staff Loading'!R84</f>
        <v>1920</v>
      </c>
      <c r="K84" s="254">
        <f>'6.6 Base Year 6 Staff Loading'!L84</f>
        <v>800</v>
      </c>
      <c r="L84" s="254"/>
      <c r="M84" s="254">
        <f t="shared" ref="M84:N84" si="44">SUM(M82,)</f>
        <v>10400</v>
      </c>
      <c r="N84" s="319">
        <f t="shared" si="44"/>
        <v>1320800</v>
      </c>
      <c r="R84" s="254">
        <f>SUM(R82,)</f>
        <v>0.96011816838995567</v>
      </c>
      <c r="S84" s="254">
        <f t="shared" si="39"/>
        <v>160</v>
      </c>
      <c r="U84" s="254">
        <f>SUM(U82,)</f>
        <v>0</v>
      </c>
      <c r="V84" s="254">
        <f>SUM(V82,)</f>
        <v>10400</v>
      </c>
      <c r="W84" s="418">
        <f>SUM(W82,)</f>
        <v>0</v>
      </c>
    </row>
    <row r="85" spans="1:23" ht="12" x14ac:dyDescent="0.3">
      <c r="A85" s="149"/>
      <c r="B85" s="155"/>
      <c r="C85" s="156"/>
      <c r="D85" s="159"/>
      <c r="E85" s="431"/>
      <c r="F85" s="154">
        <f>'6.1 Base Year 1 Staff Loading'!R85</f>
        <v>0</v>
      </c>
      <c r="G85" s="154">
        <f>'6.2 Base Year 2 Staff Loading'!R85</f>
        <v>0</v>
      </c>
      <c r="H85" s="154">
        <f>'6.3 Base Year 3 Staff Loading'!R85</f>
        <v>0</v>
      </c>
      <c r="I85" s="154">
        <f>'6.4 Base Year 4 Staff Loading'!R85</f>
        <v>0</v>
      </c>
      <c r="J85" s="154">
        <f>'6.5 Base Year 5 Staff Loading'!R85</f>
        <v>0</v>
      </c>
      <c r="K85" s="154">
        <f>'6.6 Base Year 6 Staff Loading'!L85</f>
        <v>0</v>
      </c>
      <c r="L85" s="154"/>
      <c r="M85" s="154"/>
      <c r="N85" s="322"/>
      <c r="O85" s="110"/>
      <c r="P85" s="110"/>
      <c r="Q85" s="110"/>
      <c r="R85" s="157"/>
      <c r="S85" s="157"/>
      <c r="U85" s="157"/>
      <c r="V85" s="157"/>
      <c r="W85" s="421"/>
    </row>
    <row r="86" spans="1:23" ht="13" x14ac:dyDescent="0.3">
      <c r="A86" s="237">
        <v>4</v>
      </c>
      <c r="B86" s="245" t="s">
        <v>156</v>
      </c>
      <c r="C86" s="239"/>
      <c r="D86" s="239"/>
      <c r="E86" s="425"/>
      <c r="F86" s="244">
        <f>'6.1 Base Year 1 Staff Loading'!R86</f>
        <v>0</v>
      </c>
      <c r="G86" s="244">
        <f>'6.2 Base Year 2 Staff Loading'!R86</f>
        <v>0</v>
      </c>
      <c r="H86" s="244">
        <f>'6.3 Base Year 3 Staff Loading'!R86</f>
        <v>0</v>
      </c>
      <c r="I86" s="244">
        <f>'6.4 Base Year 4 Staff Loading'!R86</f>
        <v>0</v>
      </c>
      <c r="J86" s="244">
        <f>'6.5 Base Year 5 Staff Loading'!R86</f>
        <v>0</v>
      </c>
      <c r="K86" s="244">
        <f>'6.6 Base Year 6 Staff Loading'!L86</f>
        <v>0</v>
      </c>
      <c r="L86" s="244"/>
      <c r="M86" s="240"/>
      <c r="N86" s="323"/>
      <c r="O86" s="110"/>
      <c r="P86" s="110"/>
      <c r="Q86" s="110"/>
      <c r="R86" s="239"/>
      <c r="S86" s="239"/>
      <c r="U86" s="239"/>
      <c r="V86" s="239"/>
      <c r="W86" s="416"/>
    </row>
    <row r="87" spans="1:23" ht="12" x14ac:dyDescent="0.3">
      <c r="A87" s="269">
        <v>4.0999999999999996</v>
      </c>
      <c r="B87" s="270" t="s">
        <v>156</v>
      </c>
      <c r="C87" s="151" t="s">
        <v>157</v>
      </c>
      <c r="D87" s="169">
        <v>150</v>
      </c>
      <c r="E87" s="426" t="s">
        <v>402</v>
      </c>
      <c r="F87" s="276">
        <f>'6.1 Base Year 1 Staff Loading'!R87</f>
        <v>1920</v>
      </c>
      <c r="G87" s="276">
        <f>'6.2 Base Year 2 Staff Loading'!R87</f>
        <v>1920</v>
      </c>
      <c r="H87" s="276">
        <f>'6.3 Base Year 3 Staff Loading'!R87</f>
        <v>1920</v>
      </c>
      <c r="I87" s="276">
        <f>'6.4 Base Year 4 Staff Loading'!R87</f>
        <v>1920</v>
      </c>
      <c r="J87" s="276">
        <f>'6.5 Base Year 5 Staff Loading'!R87</f>
        <v>1920</v>
      </c>
      <c r="K87" s="276">
        <f>'6.6 Base Year 6 Staff Loading'!L87</f>
        <v>800</v>
      </c>
      <c r="L87" s="276"/>
      <c r="M87" s="276">
        <f>SUM(F87:L87)</f>
        <v>10400</v>
      </c>
      <c r="N87" s="316">
        <f>D87*M87</f>
        <v>1560000</v>
      </c>
      <c r="O87" s="110"/>
      <c r="P87" s="110"/>
      <c r="Q87" s="110"/>
      <c r="R87" s="452">
        <f>S87/$P$7</f>
        <v>0.96011816838995567</v>
      </c>
      <c r="S87" s="452">
        <f t="shared" si="39"/>
        <v>160</v>
      </c>
      <c r="U87" s="452">
        <f>IF($E87="Y",$M87,0)</f>
        <v>0</v>
      </c>
      <c r="V87" s="452">
        <f>IF($E87="N",$M87,0)</f>
        <v>10400</v>
      </c>
      <c r="W87" s="453">
        <f>U87/(V87+U87)</f>
        <v>0</v>
      </c>
    </row>
    <row r="88" spans="1:23" s="110" customFormat="1" x14ac:dyDescent="0.25">
      <c r="A88" s="269"/>
      <c r="B88" s="270"/>
      <c r="C88" s="151" t="s">
        <v>317</v>
      </c>
      <c r="D88" s="169">
        <v>130</v>
      </c>
      <c r="E88" s="426" t="s">
        <v>402</v>
      </c>
      <c r="F88" s="276">
        <f>'6.1 Base Year 1 Staff Loading'!R88</f>
        <v>1272</v>
      </c>
      <c r="G88" s="276">
        <f>'6.2 Base Year 2 Staff Loading'!R88</f>
        <v>1272</v>
      </c>
      <c r="H88" s="276">
        <f>'6.3 Base Year 3 Staff Loading'!R88</f>
        <v>1272</v>
      </c>
      <c r="I88" s="276">
        <f>'6.4 Base Year 4 Staff Loading'!R88</f>
        <v>1272</v>
      </c>
      <c r="J88" s="276">
        <f>'6.5 Base Year 5 Staff Loading'!R88</f>
        <v>1272</v>
      </c>
      <c r="K88" s="276">
        <f>'6.6 Base Year 6 Staff Loading'!L88</f>
        <v>530</v>
      </c>
      <c r="L88" s="276"/>
      <c r="M88" s="276">
        <f>SUM(F88:L88)</f>
        <v>6890</v>
      </c>
      <c r="N88" s="316">
        <f>D88*M88</f>
        <v>895700</v>
      </c>
      <c r="R88" s="452">
        <f t="shared" ref="R88:R91" si="45">S88/$P$7</f>
        <v>0.63607828655834564</v>
      </c>
      <c r="S88" s="452">
        <f t="shared" si="39"/>
        <v>106</v>
      </c>
      <c r="U88" s="452">
        <f>IF($E88="Y",$M88,0)</f>
        <v>0</v>
      </c>
      <c r="V88" s="452">
        <f>IF($E88="N",$M88,0)</f>
        <v>6890</v>
      </c>
      <c r="W88" s="453">
        <f t="shared" ref="W88:W91" si="46">U88/(V88+U88)</f>
        <v>0</v>
      </c>
    </row>
    <row r="89" spans="1:23" ht="14.25" customHeight="1" x14ac:dyDescent="0.3">
      <c r="A89" s="269"/>
      <c r="B89" s="270"/>
      <c r="C89" s="151" t="s">
        <v>158</v>
      </c>
      <c r="D89" s="169">
        <v>140.75</v>
      </c>
      <c r="E89" s="426" t="s">
        <v>402</v>
      </c>
      <c r="F89" s="276">
        <f>'6.1 Base Year 1 Staff Loading'!R89</f>
        <v>1920</v>
      </c>
      <c r="G89" s="276">
        <f>'6.2 Base Year 2 Staff Loading'!R89</f>
        <v>1920</v>
      </c>
      <c r="H89" s="276">
        <f>'6.3 Base Year 3 Staff Loading'!R89</f>
        <v>1920</v>
      </c>
      <c r="I89" s="276">
        <f>'6.4 Base Year 4 Staff Loading'!R89</f>
        <v>1920</v>
      </c>
      <c r="J89" s="276">
        <f>'6.5 Base Year 5 Staff Loading'!R89</f>
        <v>1920</v>
      </c>
      <c r="K89" s="276">
        <f>'6.6 Base Year 6 Staff Loading'!L89</f>
        <v>800</v>
      </c>
      <c r="L89" s="276"/>
      <c r="M89" s="276">
        <f>SUM(F89:L89)</f>
        <v>10400</v>
      </c>
      <c r="N89" s="316">
        <f>D89*M89</f>
        <v>1463800</v>
      </c>
      <c r="O89" s="110"/>
      <c r="P89" s="110"/>
      <c r="Q89" s="110"/>
      <c r="R89" s="452">
        <f t="shared" si="45"/>
        <v>0.96011816838995567</v>
      </c>
      <c r="S89" s="452">
        <f t="shared" si="39"/>
        <v>160</v>
      </c>
      <c r="U89" s="452">
        <f>IF($E89="Y",$M89,0)</f>
        <v>0</v>
      </c>
      <c r="V89" s="452">
        <f>IF($E89="N",$M89,0)</f>
        <v>10400</v>
      </c>
      <c r="W89" s="453">
        <f t="shared" si="46"/>
        <v>0</v>
      </c>
    </row>
    <row r="90" spans="1:23" s="110" customFormat="1" x14ac:dyDescent="0.25">
      <c r="A90" s="269"/>
      <c r="B90" s="270"/>
      <c r="C90" s="151" t="s">
        <v>159</v>
      </c>
      <c r="D90" s="169">
        <v>80</v>
      </c>
      <c r="E90" s="426" t="s">
        <v>404</v>
      </c>
      <c r="F90" s="276">
        <f>'6.1 Base Year 1 Staff Loading'!R90</f>
        <v>960</v>
      </c>
      <c r="G90" s="276">
        <f>'6.2 Base Year 2 Staff Loading'!R90</f>
        <v>960</v>
      </c>
      <c r="H90" s="276">
        <f>'6.3 Base Year 3 Staff Loading'!R90</f>
        <v>960</v>
      </c>
      <c r="I90" s="276">
        <f>'6.4 Base Year 4 Staff Loading'!R90</f>
        <v>960</v>
      </c>
      <c r="J90" s="276">
        <f>'6.5 Base Year 5 Staff Loading'!R90</f>
        <v>960</v>
      </c>
      <c r="K90" s="276">
        <f>'6.6 Base Year 6 Staff Loading'!L90</f>
        <v>400</v>
      </c>
      <c r="L90" s="276"/>
      <c r="M90" s="276">
        <f>SUM(F90:L90)</f>
        <v>5200</v>
      </c>
      <c r="N90" s="316">
        <f>D90*M90</f>
        <v>416000</v>
      </c>
      <c r="R90" s="452">
        <f t="shared" si="45"/>
        <v>0.48005908419497784</v>
      </c>
      <c r="S90" s="452">
        <f t="shared" si="39"/>
        <v>80</v>
      </c>
      <c r="U90" s="452">
        <f>IF($E90="Y",$M90,0)</f>
        <v>5200</v>
      </c>
      <c r="V90" s="452">
        <f>IF($E90="N",$M90,0)</f>
        <v>0</v>
      </c>
      <c r="W90" s="453">
        <f t="shared" si="46"/>
        <v>1</v>
      </c>
    </row>
    <row r="91" spans="1:23" ht="14.25" customHeight="1" x14ac:dyDescent="0.3">
      <c r="A91" s="269"/>
      <c r="B91" s="270"/>
      <c r="C91" s="151"/>
      <c r="D91" s="169"/>
      <c r="E91" s="426"/>
      <c r="F91" s="276">
        <f>'6.1 Base Year 1 Staff Loading'!R91</f>
        <v>0</v>
      </c>
      <c r="G91" s="276">
        <f>'6.2 Base Year 2 Staff Loading'!R91</f>
        <v>0</v>
      </c>
      <c r="H91" s="276">
        <f>'6.3 Base Year 3 Staff Loading'!R91</f>
        <v>0</v>
      </c>
      <c r="I91" s="276">
        <f>'6.4 Base Year 4 Staff Loading'!R91</f>
        <v>0</v>
      </c>
      <c r="J91" s="276">
        <f>'6.5 Base Year 5 Staff Loading'!R91</f>
        <v>0</v>
      </c>
      <c r="K91" s="276">
        <f>'6.6 Base Year 6 Staff Loading'!L91</f>
        <v>0</v>
      </c>
      <c r="L91" s="276"/>
      <c r="M91" s="276">
        <f>SUM(F91:L91)</f>
        <v>0</v>
      </c>
      <c r="N91" s="316">
        <f>D91*M91</f>
        <v>0</v>
      </c>
      <c r="O91" s="110"/>
      <c r="P91" s="110"/>
      <c r="Q91" s="110"/>
      <c r="R91" s="452">
        <f t="shared" si="45"/>
        <v>0</v>
      </c>
      <c r="S91" s="452">
        <f t="shared" si="39"/>
        <v>0</v>
      </c>
      <c r="U91" s="452">
        <f>IF($E91="Y",$M91,0)</f>
        <v>0</v>
      </c>
      <c r="V91" s="452">
        <f>IF($E91="N",$M91,0)</f>
        <v>0</v>
      </c>
      <c r="W91" s="453" t="e">
        <f t="shared" si="46"/>
        <v>#DIV/0!</v>
      </c>
    </row>
    <row r="92" spans="1:23" s="109" customFormat="1" ht="13.5" thickBot="1" x14ac:dyDescent="0.35">
      <c r="A92" s="228"/>
      <c r="B92" s="229" t="s">
        <v>160</v>
      </c>
      <c r="C92" s="230"/>
      <c r="D92" s="232"/>
      <c r="E92" s="427"/>
      <c r="F92" s="233">
        <f>'6.1 Base Year 1 Staff Loading'!R92</f>
        <v>6072</v>
      </c>
      <c r="G92" s="233">
        <f>'6.2 Base Year 2 Staff Loading'!R92</f>
        <v>6072</v>
      </c>
      <c r="H92" s="233">
        <f>'6.3 Base Year 3 Staff Loading'!R92</f>
        <v>6072</v>
      </c>
      <c r="I92" s="233">
        <f>'6.4 Base Year 4 Staff Loading'!R92</f>
        <v>6072</v>
      </c>
      <c r="J92" s="233">
        <f>'6.5 Base Year 5 Staff Loading'!R92</f>
        <v>6072</v>
      </c>
      <c r="K92" s="233">
        <f>'6.6 Base Year 6 Staff Loading'!L92</f>
        <v>2530</v>
      </c>
      <c r="L92" s="233"/>
      <c r="M92" s="233">
        <f t="shared" ref="M92" si="47">SUM(M87:M91)</f>
        <v>32890</v>
      </c>
      <c r="N92" s="317">
        <f>SUM(N87:N91)</f>
        <v>4335500</v>
      </c>
      <c r="O92" s="106"/>
      <c r="P92" s="106"/>
      <c r="Q92" s="106"/>
      <c r="R92" s="235">
        <f>SUM(R87:R91)</f>
        <v>3.0363737075332349</v>
      </c>
      <c r="S92" s="235">
        <f t="shared" si="39"/>
        <v>506</v>
      </c>
      <c r="U92" s="231">
        <f>SUM(U87:U91)</f>
        <v>5200</v>
      </c>
      <c r="V92" s="231">
        <f>SUM(V87:V91)</f>
        <v>27690</v>
      </c>
      <c r="W92" s="413">
        <f>U92/(U92+V92)</f>
        <v>0.15810276679841898</v>
      </c>
    </row>
    <row r="93" spans="1:23" ht="10.15" customHeight="1" x14ac:dyDescent="0.3">
      <c r="A93" s="149"/>
      <c r="B93" s="150"/>
      <c r="C93" s="151"/>
      <c r="D93" s="169"/>
      <c r="E93" s="426"/>
      <c r="F93" s="154">
        <f>'6.1 Base Year 1 Staff Loading'!R93</f>
        <v>0</v>
      </c>
      <c r="G93" s="154">
        <f>'6.2 Base Year 2 Staff Loading'!R93</f>
        <v>0</v>
      </c>
      <c r="H93" s="154">
        <f>'6.3 Base Year 3 Staff Loading'!R93</f>
        <v>0</v>
      </c>
      <c r="I93" s="154">
        <f>'6.4 Base Year 4 Staff Loading'!R93</f>
        <v>0</v>
      </c>
      <c r="J93" s="154">
        <f>'6.5 Base Year 5 Staff Loading'!R93</f>
        <v>0</v>
      </c>
      <c r="K93" s="154">
        <f>'6.6 Base Year 6 Staff Loading'!L93</f>
        <v>0</v>
      </c>
      <c r="L93" s="154"/>
      <c r="M93" s="154"/>
      <c r="N93" s="322"/>
      <c r="R93" s="152"/>
      <c r="S93" s="152"/>
      <c r="U93" s="152"/>
      <c r="V93" s="152"/>
      <c r="W93" s="412"/>
    </row>
    <row r="94" spans="1:23" ht="13.5" thickBot="1" x14ac:dyDescent="0.35">
      <c r="A94" s="251"/>
      <c r="B94" s="252" t="s">
        <v>160</v>
      </c>
      <c r="C94" s="253"/>
      <c r="D94" s="254"/>
      <c r="E94" s="429"/>
      <c r="F94" s="254">
        <f>'6.1 Base Year 1 Staff Loading'!R94</f>
        <v>6072</v>
      </c>
      <c r="G94" s="254">
        <f>'6.2 Base Year 2 Staff Loading'!R94</f>
        <v>6072</v>
      </c>
      <c r="H94" s="254">
        <f>'6.3 Base Year 3 Staff Loading'!R94</f>
        <v>6072</v>
      </c>
      <c r="I94" s="254">
        <f>'6.4 Base Year 4 Staff Loading'!R94</f>
        <v>6072</v>
      </c>
      <c r="J94" s="254">
        <f>'6.5 Base Year 5 Staff Loading'!R94</f>
        <v>6072</v>
      </c>
      <c r="K94" s="254">
        <f>'6.6 Base Year 6 Staff Loading'!L94</f>
        <v>2530</v>
      </c>
      <c r="L94" s="254"/>
      <c r="M94" s="254">
        <f t="shared" ref="M94:N94" si="48">SUM(M92,)</f>
        <v>32890</v>
      </c>
      <c r="N94" s="319">
        <f t="shared" si="48"/>
        <v>4335500</v>
      </c>
      <c r="R94" s="254">
        <f>SUM(R92,)</f>
        <v>3.0363737075332349</v>
      </c>
      <c r="S94" s="254">
        <f t="shared" si="39"/>
        <v>506</v>
      </c>
      <c r="U94" s="254">
        <f>SUM(U92,)</f>
        <v>5200</v>
      </c>
      <c r="V94" s="254">
        <f>SUM(V92,)</f>
        <v>27690</v>
      </c>
      <c r="W94" s="418">
        <f>U94/(U94+V94)</f>
        <v>0.15810276679841898</v>
      </c>
    </row>
    <row r="95" spans="1:23" ht="12" x14ac:dyDescent="0.3">
      <c r="A95" s="160"/>
      <c r="B95" s="150"/>
      <c r="C95" s="151"/>
      <c r="D95" s="153"/>
      <c r="E95" s="432"/>
      <c r="F95" s="154">
        <f>'6.1 Base Year 1 Staff Loading'!R95</f>
        <v>0</v>
      </c>
      <c r="G95" s="154">
        <f>'6.2 Base Year 2 Staff Loading'!R95</f>
        <v>0</v>
      </c>
      <c r="H95" s="154">
        <f>'6.3 Base Year 3 Staff Loading'!R95</f>
        <v>0</v>
      </c>
      <c r="I95" s="154">
        <f>'6.4 Base Year 4 Staff Loading'!R95</f>
        <v>0</v>
      </c>
      <c r="J95" s="154">
        <f>'6.5 Base Year 5 Staff Loading'!R95</f>
        <v>0</v>
      </c>
      <c r="K95" s="154">
        <f>'6.6 Base Year 6 Staff Loading'!L95</f>
        <v>0</v>
      </c>
      <c r="L95" s="154"/>
      <c r="M95" s="154"/>
      <c r="N95" s="322"/>
      <c r="R95" s="151"/>
      <c r="S95" s="151"/>
      <c r="U95" s="151"/>
      <c r="V95" s="151"/>
      <c r="W95" s="412"/>
    </row>
    <row r="96" spans="1:23" ht="13" x14ac:dyDescent="0.3">
      <c r="A96" s="237">
        <v>5</v>
      </c>
      <c r="B96" s="245" t="s">
        <v>161</v>
      </c>
      <c r="C96" s="239"/>
      <c r="D96" s="239"/>
      <c r="E96" s="425"/>
      <c r="F96" s="244">
        <f>'6.1 Base Year 1 Staff Loading'!R96</f>
        <v>0</v>
      </c>
      <c r="G96" s="244">
        <f>'6.2 Base Year 2 Staff Loading'!R96</f>
        <v>0</v>
      </c>
      <c r="H96" s="244">
        <f>'6.3 Base Year 3 Staff Loading'!R96</f>
        <v>0</v>
      </c>
      <c r="I96" s="244">
        <f>'6.4 Base Year 4 Staff Loading'!R96</f>
        <v>0</v>
      </c>
      <c r="J96" s="244">
        <f>'6.5 Base Year 5 Staff Loading'!R96</f>
        <v>0</v>
      </c>
      <c r="K96" s="244">
        <f>'6.6 Base Year 6 Staff Loading'!L96</f>
        <v>0</v>
      </c>
      <c r="L96" s="244"/>
      <c r="M96" s="240"/>
      <c r="N96" s="323"/>
      <c r="R96" s="239"/>
      <c r="S96" s="239"/>
      <c r="U96" s="239"/>
      <c r="V96" s="239"/>
      <c r="W96" s="416"/>
    </row>
    <row r="97" spans="1:23" ht="12" x14ac:dyDescent="0.3">
      <c r="A97" s="269">
        <v>5.0999999999999996</v>
      </c>
      <c r="B97" s="270" t="s">
        <v>162</v>
      </c>
      <c r="C97" s="151" t="s">
        <v>163</v>
      </c>
      <c r="D97" s="169">
        <v>140</v>
      </c>
      <c r="E97" s="426" t="s">
        <v>402</v>
      </c>
      <c r="F97" s="276">
        <f>'6.1 Base Year 1 Staff Loading'!R97</f>
        <v>1800</v>
      </c>
      <c r="G97" s="276">
        <f>'6.2 Base Year 2 Staff Loading'!R97</f>
        <v>1800</v>
      </c>
      <c r="H97" s="276">
        <f>'6.3 Base Year 3 Staff Loading'!R97</f>
        <v>1800</v>
      </c>
      <c r="I97" s="276">
        <f>'6.4 Base Year 4 Staff Loading'!R97</f>
        <v>1800</v>
      </c>
      <c r="J97" s="276">
        <f>'6.5 Base Year 5 Staff Loading'!R97</f>
        <v>1800</v>
      </c>
      <c r="K97" s="276">
        <f>'6.6 Base Year 6 Staff Loading'!L97</f>
        <v>750</v>
      </c>
      <c r="L97" s="276"/>
      <c r="M97" s="276">
        <f>SUM(F97:L97)</f>
        <v>9750</v>
      </c>
      <c r="N97" s="316">
        <f>D97*M97</f>
        <v>1365000</v>
      </c>
      <c r="R97" s="452">
        <f>S97/$P$7</f>
        <v>0.90011078286558344</v>
      </c>
      <c r="S97" s="452">
        <f t="shared" si="39"/>
        <v>150</v>
      </c>
      <c r="U97" s="452">
        <f>IF($E97="Y",$M97,0)</f>
        <v>0</v>
      </c>
      <c r="V97" s="452">
        <f>IF($E97="N",$M97,0)</f>
        <v>9750</v>
      </c>
      <c r="W97" s="453">
        <f>U97/(V97+U97)</f>
        <v>0</v>
      </c>
    </row>
    <row r="98" spans="1:23" s="110" customFormat="1" ht="12" x14ac:dyDescent="0.3">
      <c r="A98" s="269"/>
      <c r="B98" s="270"/>
      <c r="C98" s="151"/>
      <c r="D98" s="169"/>
      <c r="E98" s="426"/>
      <c r="F98" s="276">
        <f>'6.1 Base Year 1 Staff Loading'!R98</f>
        <v>0</v>
      </c>
      <c r="G98" s="276">
        <f>'6.2 Base Year 2 Staff Loading'!R98</f>
        <v>0</v>
      </c>
      <c r="H98" s="276">
        <f>'6.3 Base Year 3 Staff Loading'!R98</f>
        <v>0</v>
      </c>
      <c r="I98" s="276">
        <f>'6.4 Base Year 4 Staff Loading'!R98</f>
        <v>0</v>
      </c>
      <c r="J98" s="276">
        <f>'6.5 Base Year 5 Staff Loading'!R98</f>
        <v>0</v>
      </c>
      <c r="K98" s="276">
        <f>'6.6 Base Year 6 Staff Loading'!L98</f>
        <v>0</v>
      </c>
      <c r="L98" s="276"/>
      <c r="M98" s="276">
        <f>SUM(F98:L98)</f>
        <v>0</v>
      </c>
      <c r="N98" s="316">
        <f>D98*M98</f>
        <v>0</v>
      </c>
      <c r="O98" s="106"/>
      <c r="P98" s="106"/>
      <c r="Q98" s="106"/>
      <c r="R98" s="452">
        <f t="shared" ref="R98:R101" si="49">S98/$P$7</f>
        <v>0</v>
      </c>
      <c r="S98" s="452">
        <f t="shared" si="39"/>
        <v>0</v>
      </c>
      <c r="U98" s="452">
        <f>IF($E98="Y",$M98,0)</f>
        <v>0</v>
      </c>
      <c r="V98" s="452">
        <f>IF($E98="N",$M98,0)</f>
        <v>0</v>
      </c>
      <c r="W98" s="453" t="e">
        <f t="shared" ref="W98:W101" si="50">U98/(V98+U98)</f>
        <v>#DIV/0!</v>
      </c>
    </row>
    <row r="99" spans="1:23" ht="12" x14ac:dyDescent="0.3">
      <c r="A99" s="269"/>
      <c r="B99" s="270"/>
      <c r="C99" s="151"/>
      <c r="D99" s="169"/>
      <c r="E99" s="426"/>
      <c r="F99" s="276">
        <f>'6.1 Base Year 1 Staff Loading'!R99</f>
        <v>0</v>
      </c>
      <c r="G99" s="276">
        <f>'6.2 Base Year 2 Staff Loading'!R99</f>
        <v>0</v>
      </c>
      <c r="H99" s="276">
        <f>'6.3 Base Year 3 Staff Loading'!R99</f>
        <v>0</v>
      </c>
      <c r="I99" s="276">
        <f>'6.4 Base Year 4 Staff Loading'!R99</f>
        <v>0</v>
      </c>
      <c r="J99" s="276">
        <f>'6.5 Base Year 5 Staff Loading'!R99</f>
        <v>0</v>
      </c>
      <c r="K99" s="276">
        <f>'6.6 Base Year 6 Staff Loading'!L99</f>
        <v>0</v>
      </c>
      <c r="L99" s="276"/>
      <c r="M99" s="276">
        <f>SUM(F99:L99)</f>
        <v>0</v>
      </c>
      <c r="N99" s="316">
        <f>D99*M99</f>
        <v>0</v>
      </c>
      <c r="R99" s="452">
        <f t="shared" si="49"/>
        <v>0</v>
      </c>
      <c r="S99" s="452">
        <f t="shared" si="39"/>
        <v>0</v>
      </c>
      <c r="U99" s="452">
        <f>IF($E99="Y",$M99,0)</f>
        <v>0</v>
      </c>
      <c r="V99" s="452">
        <f>IF($E99="N",$M99,0)</f>
        <v>0</v>
      </c>
      <c r="W99" s="453" t="e">
        <f t="shared" si="50"/>
        <v>#DIV/0!</v>
      </c>
    </row>
    <row r="100" spans="1:23" s="110" customFormat="1" ht="12" x14ac:dyDescent="0.3">
      <c r="A100" s="269"/>
      <c r="B100" s="270"/>
      <c r="C100" s="151"/>
      <c r="D100" s="169"/>
      <c r="E100" s="426"/>
      <c r="F100" s="276">
        <f>'6.1 Base Year 1 Staff Loading'!R100</f>
        <v>0</v>
      </c>
      <c r="G100" s="276">
        <f>'6.2 Base Year 2 Staff Loading'!R100</f>
        <v>0</v>
      </c>
      <c r="H100" s="276">
        <f>'6.3 Base Year 3 Staff Loading'!R100</f>
        <v>0</v>
      </c>
      <c r="I100" s="276">
        <f>'6.4 Base Year 4 Staff Loading'!R100</f>
        <v>0</v>
      </c>
      <c r="J100" s="276">
        <f>'6.5 Base Year 5 Staff Loading'!R100</f>
        <v>0</v>
      </c>
      <c r="K100" s="276">
        <f>'6.6 Base Year 6 Staff Loading'!L100</f>
        <v>0</v>
      </c>
      <c r="L100" s="276"/>
      <c r="M100" s="276">
        <f>SUM(F100:L100)</f>
        <v>0</v>
      </c>
      <c r="N100" s="316">
        <f>D100*M100</f>
        <v>0</v>
      </c>
      <c r="O100" s="106"/>
      <c r="P100" s="106"/>
      <c r="Q100" s="106"/>
      <c r="R100" s="452">
        <f t="shared" si="49"/>
        <v>0</v>
      </c>
      <c r="S100" s="452">
        <f t="shared" si="39"/>
        <v>0</v>
      </c>
      <c r="U100" s="452">
        <f>IF($E100="Y",$M100,0)</f>
        <v>0</v>
      </c>
      <c r="V100" s="452">
        <f>IF($E100="N",$M100,0)</f>
        <v>0</v>
      </c>
      <c r="W100" s="453" t="e">
        <f t="shared" si="50"/>
        <v>#DIV/0!</v>
      </c>
    </row>
    <row r="101" spans="1:23" ht="12" x14ac:dyDescent="0.3">
      <c r="A101" s="269"/>
      <c r="B101" s="270"/>
      <c r="C101" s="151"/>
      <c r="D101" s="169"/>
      <c r="E101" s="426"/>
      <c r="F101" s="276">
        <f>'6.1 Base Year 1 Staff Loading'!R101</f>
        <v>0</v>
      </c>
      <c r="G101" s="276">
        <f>'6.2 Base Year 2 Staff Loading'!R101</f>
        <v>0</v>
      </c>
      <c r="H101" s="276">
        <f>'6.3 Base Year 3 Staff Loading'!R101</f>
        <v>0</v>
      </c>
      <c r="I101" s="276">
        <f>'6.4 Base Year 4 Staff Loading'!R101</f>
        <v>0</v>
      </c>
      <c r="J101" s="276">
        <f>'6.5 Base Year 5 Staff Loading'!R101</f>
        <v>0</v>
      </c>
      <c r="K101" s="276">
        <f>'6.6 Base Year 6 Staff Loading'!L101</f>
        <v>0</v>
      </c>
      <c r="L101" s="276"/>
      <c r="M101" s="276">
        <f>SUM(F101:L101)</f>
        <v>0</v>
      </c>
      <c r="N101" s="316">
        <f>D101*M101</f>
        <v>0</v>
      </c>
      <c r="R101" s="452">
        <f t="shared" si="49"/>
        <v>0</v>
      </c>
      <c r="S101" s="452">
        <f t="shared" si="39"/>
        <v>0</v>
      </c>
      <c r="U101" s="452">
        <f>IF($E101="Y",$M101,0)</f>
        <v>0</v>
      </c>
      <c r="V101" s="452">
        <f>IF($E101="N",$M101,0)</f>
        <v>0</v>
      </c>
      <c r="W101" s="453" t="e">
        <f t="shared" si="50"/>
        <v>#DIV/0!</v>
      </c>
    </row>
    <row r="102" spans="1:23" ht="12.5" thickBot="1" x14ac:dyDescent="0.35">
      <c r="A102" s="228"/>
      <c r="B102" s="229" t="s">
        <v>322</v>
      </c>
      <c r="C102" s="230"/>
      <c r="D102" s="232"/>
      <c r="E102" s="427"/>
      <c r="F102" s="233">
        <f>'6.1 Base Year 1 Staff Loading'!R102</f>
        <v>1800</v>
      </c>
      <c r="G102" s="233">
        <f>'6.2 Base Year 2 Staff Loading'!R102</f>
        <v>1800</v>
      </c>
      <c r="H102" s="233">
        <f>'6.3 Base Year 3 Staff Loading'!R102</f>
        <v>1800</v>
      </c>
      <c r="I102" s="233">
        <f>'6.4 Base Year 4 Staff Loading'!R102</f>
        <v>1800</v>
      </c>
      <c r="J102" s="233">
        <f>'6.5 Base Year 5 Staff Loading'!R102</f>
        <v>1800</v>
      </c>
      <c r="K102" s="233">
        <f>'6.6 Base Year 6 Staff Loading'!L102</f>
        <v>750</v>
      </c>
      <c r="L102" s="233"/>
      <c r="M102" s="233">
        <f t="shared" ref="M102" si="51">SUM(M97:M101)</f>
        <v>9750</v>
      </c>
      <c r="N102" s="317">
        <f>SUM(N97:N101)</f>
        <v>1365000</v>
      </c>
      <c r="R102" s="235">
        <f>SUM(R97:R101)</f>
        <v>0.90011078286558344</v>
      </c>
      <c r="S102" s="235">
        <f t="shared" si="39"/>
        <v>150</v>
      </c>
      <c r="U102" s="231">
        <f>SUM(U97:U101)</f>
        <v>0</v>
      </c>
      <c r="V102" s="231">
        <f>SUM(V97:V101)</f>
        <v>9750</v>
      </c>
      <c r="W102" s="413">
        <f>U102/(U102+V102)</f>
        <v>0</v>
      </c>
    </row>
    <row r="103" spans="1:23" ht="12" x14ac:dyDescent="0.3">
      <c r="A103" s="269">
        <v>5.2</v>
      </c>
      <c r="B103" s="270" t="s">
        <v>165</v>
      </c>
      <c r="C103" s="151" t="s">
        <v>323</v>
      </c>
      <c r="D103" s="169">
        <v>120</v>
      </c>
      <c r="E103" s="426" t="s">
        <v>402</v>
      </c>
      <c r="F103" s="276">
        <f>'6.1 Base Year 1 Staff Loading'!R103</f>
        <v>432</v>
      </c>
      <c r="G103" s="276">
        <f>'6.2 Base Year 2 Staff Loading'!R103</f>
        <v>432</v>
      </c>
      <c r="H103" s="276">
        <f>'6.3 Base Year 3 Staff Loading'!R103</f>
        <v>432</v>
      </c>
      <c r="I103" s="276">
        <f>'6.4 Base Year 4 Staff Loading'!R103</f>
        <v>432</v>
      </c>
      <c r="J103" s="276">
        <f>'6.5 Base Year 5 Staff Loading'!R103</f>
        <v>432</v>
      </c>
      <c r="K103" s="276">
        <f>'6.6 Base Year 6 Staff Loading'!L103</f>
        <v>180</v>
      </c>
      <c r="L103" s="276"/>
      <c r="M103" s="276">
        <f>SUM(F103:L103)</f>
        <v>2340</v>
      </c>
      <c r="N103" s="316">
        <f>D103*M103</f>
        <v>280800</v>
      </c>
      <c r="O103" s="110"/>
      <c r="P103" s="110"/>
      <c r="Q103" s="110"/>
      <c r="R103" s="452">
        <f>S103/$P$7</f>
        <v>0.21602658788774001</v>
      </c>
      <c r="S103" s="452">
        <f t="shared" si="39"/>
        <v>36</v>
      </c>
      <c r="U103" s="452">
        <f>IF($E103="Y",$M103,0)</f>
        <v>0</v>
      </c>
      <c r="V103" s="452">
        <f>IF($E103="N",$M103,0)</f>
        <v>2340</v>
      </c>
      <c r="W103" s="453">
        <f>U103/(V103+U103)</f>
        <v>0</v>
      </c>
    </row>
    <row r="104" spans="1:23" s="110" customFormat="1" x14ac:dyDescent="0.25">
      <c r="A104" s="269"/>
      <c r="B104" s="270"/>
      <c r="C104" s="151"/>
      <c r="D104" s="169"/>
      <c r="E104" s="426"/>
      <c r="F104" s="276">
        <f>'6.1 Base Year 1 Staff Loading'!R104</f>
        <v>0</v>
      </c>
      <c r="G104" s="276">
        <f>'6.2 Base Year 2 Staff Loading'!R104</f>
        <v>0</v>
      </c>
      <c r="H104" s="276">
        <f>'6.3 Base Year 3 Staff Loading'!R104</f>
        <v>0</v>
      </c>
      <c r="I104" s="276">
        <f>'6.4 Base Year 4 Staff Loading'!R104</f>
        <v>0</v>
      </c>
      <c r="J104" s="276">
        <f>'6.5 Base Year 5 Staff Loading'!R104</f>
        <v>0</v>
      </c>
      <c r="K104" s="276">
        <f>'6.6 Base Year 6 Staff Loading'!L104</f>
        <v>0</v>
      </c>
      <c r="L104" s="276"/>
      <c r="M104" s="276">
        <f>SUM(F104:L104)</f>
        <v>0</v>
      </c>
      <c r="N104" s="316">
        <f>D104*M104</f>
        <v>0</v>
      </c>
      <c r="R104" s="452">
        <f t="shared" ref="R104:R107" si="52">S104/$P$7</f>
        <v>0</v>
      </c>
      <c r="S104" s="452">
        <f t="shared" si="39"/>
        <v>0</v>
      </c>
      <c r="U104" s="452">
        <f>IF($E104="Y",$M104,0)</f>
        <v>0</v>
      </c>
      <c r="V104" s="452">
        <f>IF($E104="N",$M104,0)</f>
        <v>0</v>
      </c>
      <c r="W104" s="453" t="e">
        <f t="shared" ref="W104:W107" si="53">U104/(V104+U104)</f>
        <v>#DIV/0!</v>
      </c>
    </row>
    <row r="105" spans="1:23" s="110" customFormat="1" x14ac:dyDescent="0.25">
      <c r="A105" s="269"/>
      <c r="B105" s="270"/>
      <c r="C105" s="151"/>
      <c r="D105" s="169"/>
      <c r="E105" s="426"/>
      <c r="F105" s="276">
        <f>'6.1 Base Year 1 Staff Loading'!R105</f>
        <v>0</v>
      </c>
      <c r="G105" s="276">
        <f>'6.2 Base Year 2 Staff Loading'!R105</f>
        <v>0</v>
      </c>
      <c r="H105" s="276">
        <f>'6.3 Base Year 3 Staff Loading'!R105</f>
        <v>0</v>
      </c>
      <c r="I105" s="276">
        <f>'6.4 Base Year 4 Staff Loading'!R105</f>
        <v>0</v>
      </c>
      <c r="J105" s="276">
        <f>'6.5 Base Year 5 Staff Loading'!R105</f>
        <v>0</v>
      </c>
      <c r="K105" s="276">
        <f>'6.6 Base Year 6 Staff Loading'!L105</f>
        <v>0</v>
      </c>
      <c r="L105" s="276"/>
      <c r="M105" s="276">
        <f>SUM(F105:L105)</f>
        <v>0</v>
      </c>
      <c r="N105" s="316">
        <f>D105*M105</f>
        <v>0</v>
      </c>
      <c r="R105" s="452">
        <f t="shared" si="52"/>
        <v>0</v>
      </c>
      <c r="S105" s="452">
        <f t="shared" si="39"/>
        <v>0</v>
      </c>
      <c r="U105" s="452">
        <f>IF($E105="Y",$M105,0)</f>
        <v>0</v>
      </c>
      <c r="V105" s="452">
        <f>IF($E105="N",$M105,0)</f>
        <v>0</v>
      </c>
      <c r="W105" s="453" t="e">
        <f t="shared" si="53"/>
        <v>#DIV/0!</v>
      </c>
    </row>
    <row r="106" spans="1:23" ht="12" x14ac:dyDescent="0.3">
      <c r="A106" s="269"/>
      <c r="B106" s="270"/>
      <c r="C106" s="151"/>
      <c r="D106" s="169"/>
      <c r="E106" s="426"/>
      <c r="F106" s="276">
        <f>'6.1 Base Year 1 Staff Loading'!R106</f>
        <v>0</v>
      </c>
      <c r="G106" s="276">
        <f>'6.2 Base Year 2 Staff Loading'!R106</f>
        <v>0</v>
      </c>
      <c r="H106" s="276">
        <f>'6.3 Base Year 3 Staff Loading'!R106</f>
        <v>0</v>
      </c>
      <c r="I106" s="276">
        <f>'6.4 Base Year 4 Staff Loading'!R106</f>
        <v>0</v>
      </c>
      <c r="J106" s="276">
        <f>'6.5 Base Year 5 Staff Loading'!R106</f>
        <v>0</v>
      </c>
      <c r="K106" s="276">
        <f>'6.6 Base Year 6 Staff Loading'!L106</f>
        <v>0</v>
      </c>
      <c r="L106" s="276"/>
      <c r="M106" s="276">
        <f>SUM(F106:L106)</f>
        <v>0</v>
      </c>
      <c r="N106" s="316">
        <f>D106*M106</f>
        <v>0</v>
      </c>
      <c r="R106" s="452">
        <f t="shared" si="52"/>
        <v>0</v>
      </c>
      <c r="S106" s="452">
        <f t="shared" si="39"/>
        <v>0</v>
      </c>
      <c r="U106" s="452">
        <f>IF($E106="Y",$M106,0)</f>
        <v>0</v>
      </c>
      <c r="V106" s="452">
        <f>IF($E106="N",$M106,0)</f>
        <v>0</v>
      </c>
      <c r="W106" s="453" t="e">
        <f t="shared" si="53"/>
        <v>#DIV/0!</v>
      </c>
    </row>
    <row r="107" spans="1:23" ht="12" x14ac:dyDescent="0.3">
      <c r="A107" s="269"/>
      <c r="B107" s="270"/>
      <c r="C107" s="151"/>
      <c r="D107" s="169"/>
      <c r="E107" s="426"/>
      <c r="F107" s="276">
        <f>'6.1 Base Year 1 Staff Loading'!R107</f>
        <v>0</v>
      </c>
      <c r="G107" s="276">
        <f>'6.2 Base Year 2 Staff Loading'!R107</f>
        <v>0</v>
      </c>
      <c r="H107" s="276">
        <f>'6.3 Base Year 3 Staff Loading'!R107</f>
        <v>0</v>
      </c>
      <c r="I107" s="276">
        <f>'6.4 Base Year 4 Staff Loading'!R107</f>
        <v>0</v>
      </c>
      <c r="J107" s="276">
        <f>'6.5 Base Year 5 Staff Loading'!R107</f>
        <v>0</v>
      </c>
      <c r="K107" s="276">
        <f>'6.6 Base Year 6 Staff Loading'!L107</f>
        <v>0</v>
      </c>
      <c r="L107" s="276"/>
      <c r="M107" s="276">
        <f>SUM(F107:L107)</f>
        <v>0</v>
      </c>
      <c r="N107" s="316">
        <f>D107*M107</f>
        <v>0</v>
      </c>
      <c r="R107" s="452">
        <f t="shared" si="52"/>
        <v>0</v>
      </c>
      <c r="S107" s="452">
        <f t="shared" si="39"/>
        <v>0</v>
      </c>
      <c r="U107" s="452">
        <f>IF($E107="Y",$M107,0)</f>
        <v>0</v>
      </c>
      <c r="V107" s="452">
        <f>IF($E107="N",$M107,0)</f>
        <v>0</v>
      </c>
      <c r="W107" s="453" t="e">
        <f t="shared" si="53"/>
        <v>#DIV/0!</v>
      </c>
    </row>
    <row r="108" spans="1:23" ht="12.5" thickBot="1" x14ac:dyDescent="0.35">
      <c r="A108" s="228"/>
      <c r="B108" s="229" t="s">
        <v>166</v>
      </c>
      <c r="C108" s="230"/>
      <c r="D108" s="232"/>
      <c r="E108" s="427"/>
      <c r="F108" s="233">
        <f>'6.1 Base Year 1 Staff Loading'!R108</f>
        <v>432</v>
      </c>
      <c r="G108" s="233">
        <f>'6.2 Base Year 2 Staff Loading'!R108</f>
        <v>432</v>
      </c>
      <c r="H108" s="233">
        <f>'6.3 Base Year 3 Staff Loading'!R108</f>
        <v>432</v>
      </c>
      <c r="I108" s="233">
        <f>'6.4 Base Year 4 Staff Loading'!R108</f>
        <v>432</v>
      </c>
      <c r="J108" s="233">
        <f>'6.5 Base Year 5 Staff Loading'!R108</f>
        <v>432</v>
      </c>
      <c r="K108" s="233">
        <f>'6.6 Base Year 6 Staff Loading'!L108</f>
        <v>180</v>
      </c>
      <c r="L108" s="233"/>
      <c r="M108" s="233">
        <f t="shared" ref="M108" si="54">SUM(M103:M107)</f>
        <v>2340</v>
      </c>
      <c r="N108" s="317">
        <f>SUM(N103:N107)</f>
        <v>280800</v>
      </c>
      <c r="R108" s="235">
        <f>SUM(R103:R107)</f>
        <v>0.21602658788774001</v>
      </c>
      <c r="S108" s="235">
        <f t="shared" si="39"/>
        <v>36</v>
      </c>
      <c r="U108" s="231">
        <f>SUM(U103:U107)</f>
        <v>0</v>
      </c>
      <c r="V108" s="231">
        <f>SUM(V103:V107)</f>
        <v>2340</v>
      </c>
      <c r="W108" s="413">
        <f>U108/(U108+V108)</f>
        <v>0</v>
      </c>
    </row>
    <row r="109" spans="1:23" ht="12" x14ac:dyDescent="0.3">
      <c r="A109" s="269">
        <v>5.3</v>
      </c>
      <c r="B109" s="270" t="s">
        <v>167</v>
      </c>
      <c r="C109" s="151" t="s">
        <v>324</v>
      </c>
      <c r="D109" s="169">
        <v>130</v>
      </c>
      <c r="E109" s="426" t="s">
        <v>402</v>
      </c>
      <c r="F109" s="276">
        <f>'6.1 Base Year 1 Staff Loading'!R109</f>
        <v>480</v>
      </c>
      <c r="G109" s="276">
        <f>'6.2 Base Year 2 Staff Loading'!R109</f>
        <v>480</v>
      </c>
      <c r="H109" s="276">
        <f>'6.3 Base Year 3 Staff Loading'!R109</f>
        <v>480</v>
      </c>
      <c r="I109" s="276">
        <f>'6.4 Base Year 4 Staff Loading'!R109</f>
        <v>480</v>
      </c>
      <c r="J109" s="276">
        <f>'6.5 Base Year 5 Staff Loading'!R109</f>
        <v>480</v>
      </c>
      <c r="K109" s="276">
        <f>'6.6 Base Year 6 Staff Loading'!L109</f>
        <v>200</v>
      </c>
      <c r="L109" s="276"/>
      <c r="M109" s="276">
        <f>SUM(F109:L109)</f>
        <v>2600</v>
      </c>
      <c r="N109" s="316">
        <f>D109*M109</f>
        <v>338000</v>
      </c>
      <c r="R109" s="452">
        <f>S109/$P$7</f>
        <v>0.24002954209748892</v>
      </c>
      <c r="S109" s="452">
        <f t="shared" si="39"/>
        <v>40</v>
      </c>
      <c r="U109" s="452">
        <f>IF($E109="Y",$M109,0)</f>
        <v>0</v>
      </c>
      <c r="V109" s="452">
        <f>IF($E109="N",$M109,0)</f>
        <v>2600</v>
      </c>
      <c r="W109" s="453">
        <f>U109/(V109+U109)</f>
        <v>0</v>
      </c>
    </row>
    <row r="110" spans="1:23" s="110" customFormat="1" ht="12" x14ac:dyDescent="0.3">
      <c r="A110" s="269"/>
      <c r="B110" s="270"/>
      <c r="C110" s="151"/>
      <c r="D110" s="169"/>
      <c r="E110" s="426"/>
      <c r="F110" s="276">
        <f>'6.1 Base Year 1 Staff Loading'!R110</f>
        <v>0</v>
      </c>
      <c r="G110" s="276">
        <f>'6.2 Base Year 2 Staff Loading'!R110</f>
        <v>0</v>
      </c>
      <c r="H110" s="276">
        <f>'6.3 Base Year 3 Staff Loading'!R110</f>
        <v>0</v>
      </c>
      <c r="I110" s="276">
        <f>'6.4 Base Year 4 Staff Loading'!R110</f>
        <v>0</v>
      </c>
      <c r="J110" s="276">
        <f>'6.5 Base Year 5 Staff Loading'!R110</f>
        <v>0</v>
      </c>
      <c r="K110" s="276">
        <f>'6.6 Base Year 6 Staff Loading'!L110</f>
        <v>0</v>
      </c>
      <c r="L110" s="276"/>
      <c r="M110" s="276">
        <f>SUM(F110:L110)</f>
        <v>0</v>
      </c>
      <c r="N110" s="316">
        <f>D110*M110</f>
        <v>0</v>
      </c>
      <c r="O110" s="111"/>
      <c r="P110" s="111"/>
      <c r="Q110" s="111"/>
      <c r="R110" s="452">
        <f t="shared" ref="R110:R113" si="55">S110/$P$7</f>
        <v>0</v>
      </c>
      <c r="S110" s="452">
        <f t="shared" si="39"/>
        <v>0</v>
      </c>
      <c r="U110" s="452">
        <f>IF($E110="Y",$M110,0)</f>
        <v>0</v>
      </c>
      <c r="V110" s="452">
        <f>IF($E110="N",$M110,0)</f>
        <v>0</v>
      </c>
      <c r="W110" s="453" t="e">
        <f t="shared" ref="W110:W113" si="56">U110/(V110+U110)</f>
        <v>#DIV/0!</v>
      </c>
    </row>
    <row r="111" spans="1:23" ht="12" x14ac:dyDescent="0.3">
      <c r="A111" s="269"/>
      <c r="B111" s="270"/>
      <c r="C111" s="151"/>
      <c r="D111" s="169"/>
      <c r="E111" s="426"/>
      <c r="F111" s="276">
        <f>'6.1 Base Year 1 Staff Loading'!R111</f>
        <v>0</v>
      </c>
      <c r="G111" s="276">
        <f>'6.2 Base Year 2 Staff Loading'!R111</f>
        <v>0</v>
      </c>
      <c r="H111" s="276">
        <f>'6.3 Base Year 3 Staff Loading'!R111</f>
        <v>0</v>
      </c>
      <c r="I111" s="276">
        <f>'6.4 Base Year 4 Staff Loading'!R111</f>
        <v>0</v>
      </c>
      <c r="J111" s="276">
        <f>'6.5 Base Year 5 Staff Loading'!R111</f>
        <v>0</v>
      </c>
      <c r="K111" s="276">
        <f>'6.6 Base Year 6 Staff Loading'!L111</f>
        <v>0</v>
      </c>
      <c r="L111" s="276"/>
      <c r="M111" s="276">
        <f>SUM(F111:L111)</f>
        <v>0</v>
      </c>
      <c r="N111" s="316">
        <f>D111*M111</f>
        <v>0</v>
      </c>
      <c r="R111" s="452">
        <f t="shared" si="55"/>
        <v>0</v>
      </c>
      <c r="S111" s="452">
        <f t="shared" si="39"/>
        <v>0</v>
      </c>
      <c r="U111" s="452">
        <f>IF($E111="Y",$M111,0)</f>
        <v>0</v>
      </c>
      <c r="V111" s="452">
        <f>IF($E111="N",$M111,0)</f>
        <v>0</v>
      </c>
      <c r="W111" s="453" t="e">
        <f t="shared" si="56"/>
        <v>#DIV/0!</v>
      </c>
    </row>
    <row r="112" spans="1:23" s="110" customFormat="1" ht="12" x14ac:dyDescent="0.3">
      <c r="A112" s="269"/>
      <c r="B112" s="270"/>
      <c r="C112" s="151"/>
      <c r="D112" s="169"/>
      <c r="E112" s="426"/>
      <c r="F112" s="276">
        <f>'6.1 Base Year 1 Staff Loading'!R112</f>
        <v>0</v>
      </c>
      <c r="G112" s="276">
        <f>'6.2 Base Year 2 Staff Loading'!R112</f>
        <v>0</v>
      </c>
      <c r="H112" s="276">
        <f>'6.3 Base Year 3 Staff Loading'!R112</f>
        <v>0</v>
      </c>
      <c r="I112" s="276">
        <f>'6.4 Base Year 4 Staff Loading'!R112</f>
        <v>0</v>
      </c>
      <c r="J112" s="276">
        <f>'6.5 Base Year 5 Staff Loading'!R112</f>
        <v>0</v>
      </c>
      <c r="K112" s="276">
        <f>'6.6 Base Year 6 Staff Loading'!L112</f>
        <v>0</v>
      </c>
      <c r="L112" s="276"/>
      <c r="M112" s="276">
        <f>SUM(F112:L112)</f>
        <v>0</v>
      </c>
      <c r="N112" s="316">
        <f>D112*M112</f>
        <v>0</v>
      </c>
      <c r="O112" s="106"/>
      <c r="P112" s="106"/>
      <c r="Q112" s="106"/>
      <c r="R112" s="452">
        <f t="shared" si="55"/>
        <v>0</v>
      </c>
      <c r="S112" s="452">
        <f t="shared" si="39"/>
        <v>0</v>
      </c>
      <c r="U112" s="452">
        <f>IF($E112="Y",$M112,0)</f>
        <v>0</v>
      </c>
      <c r="V112" s="452">
        <f>IF($E112="N",$M112,0)</f>
        <v>0</v>
      </c>
      <c r="W112" s="453" t="e">
        <f t="shared" si="56"/>
        <v>#DIV/0!</v>
      </c>
    </row>
    <row r="113" spans="1:23" ht="12" x14ac:dyDescent="0.3">
      <c r="A113" s="269"/>
      <c r="B113" s="270"/>
      <c r="C113" s="151"/>
      <c r="D113" s="169"/>
      <c r="E113" s="426"/>
      <c r="F113" s="276">
        <f>'6.1 Base Year 1 Staff Loading'!R113</f>
        <v>0</v>
      </c>
      <c r="G113" s="276">
        <f>'6.2 Base Year 2 Staff Loading'!R113</f>
        <v>0</v>
      </c>
      <c r="H113" s="276">
        <f>'6.3 Base Year 3 Staff Loading'!R113</f>
        <v>0</v>
      </c>
      <c r="I113" s="276">
        <f>'6.4 Base Year 4 Staff Loading'!R113</f>
        <v>0</v>
      </c>
      <c r="J113" s="276">
        <f>'6.5 Base Year 5 Staff Loading'!R113</f>
        <v>0</v>
      </c>
      <c r="K113" s="276">
        <f>'6.6 Base Year 6 Staff Loading'!L113</f>
        <v>0</v>
      </c>
      <c r="L113" s="276"/>
      <c r="M113" s="276">
        <f>SUM(F113:L113)</f>
        <v>0</v>
      </c>
      <c r="N113" s="316">
        <f>D113*M113</f>
        <v>0</v>
      </c>
      <c r="R113" s="452">
        <f t="shared" si="55"/>
        <v>0</v>
      </c>
      <c r="S113" s="452">
        <f t="shared" si="39"/>
        <v>0</v>
      </c>
      <c r="U113" s="452">
        <f>IF($E113="Y",$M113,0)</f>
        <v>0</v>
      </c>
      <c r="V113" s="452">
        <f>IF($E113="N",$M113,0)</f>
        <v>0</v>
      </c>
      <c r="W113" s="453" t="e">
        <f t="shared" si="56"/>
        <v>#DIV/0!</v>
      </c>
    </row>
    <row r="114" spans="1:23" ht="12.5" thickBot="1" x14ac:dyDescent="0.35">
      <c r="A114" s="228"/>
      <c r="B114" s="229" t="s">
        <v>168</v>
      </c>
      <c r="C114" s="230"/>
      <c r="D114" s="232"/>
      <c r="E114" s="427"/>
      <c r="F114" s="233">
        <f>'6.1 Base Year 1 Staff Loading'!R114</f>
        <v>480</v>
      </c>
      <c r="G114" s="233">
        <f>'6.2 Base Year 2 Staff Loading'!R114</f>
        <v>480</v>
      </c>
      <c r="H114" s="233">
        <f>'6.3 Base Year 3 Staff Loading'!R114</f>
        <v>480</v>
      </c>
      <c r="I114" s="233">
        <f>'6.4 Base Year 4 Staff Loading'!R114</f>
        <v>480</v>
      </c>
      <c r="J114" s="233">
        <f>'6.5 Base Year 5 Staff Loading'!R114</f>
        <v>480</v>
      </c>
      <c r="K114" s="233">
        <f>'6.6 Base Year 6 Staff Loading'!L114</f>
        <v>200</v>
      </c>
      <c r="L114" s="233"/>
      <c r="M114" s="233">
        <f t="shared" ref="M114" si="57">SUM(M109:M113)</f>
        <v>2600</v>
      </c>
      <c r="N114" s="317">
        <f>SUM(N109:N113)</f>
        <v>338000</v>
      </c>
      <c r="R114" s="235">
        <f>SUM(R109:R113)</f>
        <v>0.24002954209748892</v>
      </c>
      <c r="S114" s="235">
        <f t="shared" si="39"/>
        <v>40</v>
      </c>
      <c r="U114" s="231">
        <f>SUM(U109:U113)</f>
        <v>0</v>
      </c>
      <c r="V114" s="231">
        <f>SUM(V109:V113)</f>
        <v>2600</v>
      </c>
      <c r="W114" s="413">
        <f>U114/(U114+V114)</f>
        <v>0</v>
      </c>
    </row>
    <row r="115" spans="1:23" ht="12" x14ac:dyDescent="0.3">
      <c r="A115" s="269">
        <v>5.4</v>
      </c>
      <c r="B115" s="270" t="s">
        <v>169</v>
      </c>
      <c r="C115" s="512" t="s">
        <v>325</v>
      </c>
      <c r="D115" s="169">
        <v>100</v>
      </c>
      <c r="E115" s="426" t="s">
        <v>404</v>
      </c>
      <c r="F115" s="276">
        <f>'6.1 Base Year 1 Staff Loading'!R115</f>
        <v>1164</v>
      </c>
      <c r="G115" s="276">
        <f>'6.2 Base Year 2 Staff Loading'!R115</f>
        <v>1164</v>
      </c>
      <c r="H115" s="276">
        <f>'6.3 Base Year 3 Staff Loading'!R115</f>
        <v>1164</v>
      </c>
      <c r="I115" s="276">
        <f>'6.4 Base Year 4 Staff Loading'!R115</f>
        <v>1164</v>
      </c>
      <c r="J115" s="276">
        <f>'6.5 Base Year 5 Staff Loading'!R115</f>
        <v>1164</v>
      </c>
      <c r="K115" s="276">
        <f>'6.6 Base Year 6 Staff Loading'!L115</f>
        <v>485</v>
      </c>
      <c r="L115" s="276"/>
      <c r="M115" s="276">
        <f>SUM(F115:L115)</f>
        <v>6305</v>
      </c>
      <c r="N115" s="316">
        <f>D115*M115</f>
        <v>630500</v>
      </c>
      <c r="R115" s="452">
        <f>S115/$P$7</f>
        <v>0.58207163958641062</v>
      </c>
      <c r="S115" s="452">
        <f t="shared" si="39"/>
        <v>97</v>
      </c>
      <c r="U115" s="452">
        <f>IF($E115="Y",$M115,0)</f>
        <v>6305</v>
      </c>
      <c r="V115" s="452">
        <f>IF($E115="N",$M115,0)</f>
        <v>0</v>
      </c>
      <c r="W115" s="453">
        <f>U115/(V115+U115)</f>
        <v>1</v>
      </c>
    </row>
    <row r="116" spans="1:23" s="110" customFormat="1" ht="12" x14ac:dyDescent="0.3">
      <c r="A116" s="269"/>
      <c r="B116" s="270"/>
      <c r="C116" s="158"/>
      <c r="D116" s="169"/>
      <c r="E116" s="426"/>
      <c r="F116" s="276">
        <f>'6.1 Base Year 1 Staff Loading'!R116</f>
        <v>0</v>
      </c>
      <c r="G116" s="276">
        <f>'6.2 Base Year 2 Staff Loading'!R116</f>
        <v>0</v>
      </c>
      <c r="H116" s="276">
        <f>'6.3 Base Year 3 Staff Loading'!R116</f>
        <v>0</v>
      </c>
      <c r="I116" s="276">
        <f>'6.4 Base Year 4 Staff Loading'!R116</f>
        <v>0</v>
      </c>
      <c r="J116" s="276">
        <f>'6.5 Base Year 5 Staff Loading'!R116</f>
        <v>0</v>
      </c>
      <c r="K116" s="276">
        <f>'6.6 Base Year 6 Staff Loading'!L116</f>
        <v>0</v>
      </c>
      <c r="L116" s="276"/>
      <c r="M116" s="276">
        <f>SUM(F116:L116)</f>
        <v>0</v>
      </c>
      <c r="N116" s="316">
        <f>D116*M116</f>
        <v>0</v>
      </c>
      <c r="O116" s="106"/>
      <c r="P116" s="106"/>
      <c r="Q116" s="106"/>
      <c r="R116" s="452">
        <f t="shared" ref="R116:R119" si="58">S116/$P$7</f>
        <v>0</v>
      </c>
      <c r="S116" s="452">
        <f t="shared" si="39"/>
        <v>0</v>
      </c>
      <c r="U116" s="452">
        <f>IF($E116="Y",$M116,0)</f>
        <v>0</v>
      </c>
      <c r="V116" s="452">
        <f>IF($E116="N",$M116,0)</f>
        <v>0</v>
      </c>
      <c r="W116" s="453" t="e">
        <f t="shared" ref="W116:W119" si="59">U116/(V116+U116)</f>
        <v>#DIV/0!</v>
      </c>
    </row>
    <row r="117" spans="1:23" s="110" customFormat="1" ht="12" x14ac:dyDescent="0.3">
      <c r="A117" s="269"/>
      <c r="B117" s="270"/>
      <c r="C117" s="158"/>
      <c r="D117" s="169"/>
      <c r="E117" s="426"/>
      <c r="F117" s="276">
        <f>'6.1 Base Year 1 Staff Loading'!R117</f>
        <v>0</v>
      </c>
      <c r="G117" s="276">
        <f>'6.2 Base Year 2 Staff Loading'!R117</f>
        <v>0</v>
      </c>
      <c r="H117" s="276">
        <f>'6.3 Base Year 3 Staff Loading'!R117</f>
        <v>0</v>
      </c>
      <c r="I117" s="276">
        <f>'6.4 Base Year 4 Staff Loading'!R117</f>
        <v>0</v>
      </c>
      <c r="J117" s="276">
        <f>'6.5 Base Year 5 Staff Loading'!R117</f>
        <v>0</v>
      </c>
      <c r="K117" s="276">
        <f>'6.6 Base Year 6 Staff Loading'!L117</f>
        <v>0</v>
      </c>
      <c r="L117" s="276"/>
      <c r="M117" s="276">
        <f>SUM(F117:L117)</f>
        <v>0</v>
      </c>
      <c r="N117" s="316">
        <f>D117*M117</f>
        <v>0</v>
      </c>
      <c r="O117" s="106"/>
      <c r="P117" s="106"/>
      <c r="Q117" s="106"/>
      <c r="R117" s="452">
        <f t="shared" si="58"/>
        <v>0</v>
      </c>
      <c r="S117" s="452">
        <f t="shared" si="39"/>
        <v>0</v>
      </c>
      <c r="U117" s="452">
        <f>IF($E117="Y",$M117,0)</f>
        <v>0</v>
      </c>
      <c r="V117" s="452">
        <f>IF($E117="N",$M117,0)</f>
        <v>0</v>
      </c>
      <c r="W117" s="453" t="e">
        <f t="shared" si="59"/>
        <v>#DIV/0!</v>
      </c>
    </row>
    <row r="118" spans="1:23" s="110" customFormat="1" ht="12" x14ac:dyDescent="0.3">
      <c r="A118" s="269"/>
      <c r="B118" s="270"/>
      <c r="C118" s="158"/>
      <c r="D118" s="169"/>
      <c r="E118" s="426"/>
      <c r="F118" s="276">
        <f>'6.1 Base Year 1 Staff Loading'!R118</f>
        <v>0</v>
      </c>
      <c r="G118" s="276">
        <f>'6.2 Base Year 2 Staff Loading'!R118</f>
        <v>0</v>
      </c>
      <c r="H118" s="276">
        <f>'6.3 Base Year 3 Staff Loading'!R118</f>
        <v>0</v>
      </c>
      <c r="I118" s="276">
        <f>'6.4 Base Year 4 Staff Loading'!R118</f>
        <v>0</v>
      </c>
      <c r="J118" s="276">
        <f>'6.5 Base Year 5 Staff Loading'!R118</f>
        <v>0</v>
      </c>
      <c r="K118" s="276">
        <f>'6.6 Base Year 6 Staff Loading'!L118</f>
        <v>0</v>
      </c>
      <c r="L118" s="276"/>
      <c r="M118" s="276">
        <f>SUM(F118:L118)</f>
        <v>0</v>
      </c>
      <c r="N118" s="316">
        <f>D118*M118</f>
        <v>0</v>
      </c>
      <c r="O118" s="106"/>
      <c r="P118" s="106"/>
      <c r="Q118" s="106"/>
      <c r="R118" s="452">
        <f t="shared" si="58"/>
        <v>0</v>
      </c>
      <c r="S118" s="452">
        <f t="shared" si="39"/>
        <v>0</v>
      </c>
      <c r="U118" s="452">
        <f>IF($E118="Y",$M118,0)</f>
        <v>0</v>
      </c>
      <c r="V118" s="452">
        <f>IF($E118="N",$M118,0)</f>
        <v>0</v>
      </c>
      <c r="W118" s="453" t="e">
        <f t="shared" si="59"/>
        <v>#DIV/0!</v>
      </c>
    </row>
    <row r="119" spans="1:23" ht="14.25" customHeight="1" x14ac:dyDescent="0.3">
      <c r="A119" s="269"/>
      <c r="B119" s="270"/>
      <c r="C119" s="158"/>
      <c r="D119" s="169"/>
      <c r="E119" s="426"/>
      <c r="F119" s="276">
        <f>'6.1 Base Year 1 Staff Loading'!R119</f>
        <v>0</v>
      </c>
      <c r="G119" s="276">
        <f>'6.2 Base Year 2 Staff Loading'!R119</f>
        <v>0</v>
      </c>
      <c r="H119" s="276">
        <f>'6.3 Base Year 3 Staff Loading'!R119</f>
        <v>0</v>
      </c>
      <c r="I119" s="276">
        <f>'6.4 Base Year 4 Staff Loading'!R119</f>
        <v>0</v>
      </c>
      <c r="J119" s="276">
        <f>'6.5 Base Year 5 Staff Loading'!R119</f>
        <v>0</v>
      </c>
      <c r="K119" s="276">
        <f>'6.6 Base Year 6 Staff Loading'!L119</f>
        <v>0</v>
      </c>
      <c r="L119" s="276"/>
      <c r="M119" s="276">
        <f>SUM(F119:L119)</f>
        <v>0</v>
      </c>
      <c r="N119" s="316">
        <f>D119*M119</f>
        <v>0</v>
      </c>
      <c r="R119" s="452">
        <f t="shared" si="58"/>
        <v>0</v>
      </c>
      <c r="S119" s="452">
        <f t="shared" si="39"/>
        <v>0</v>
      </c>
      <c r="U119" s="452">
        <f>IF($E119="Y",$M119,0)</f>
        <v>0</v>
      </c>
      <c r="V119" s="452">
        <f>IF($E119="N",$M119,0)</f>
        <v>0</v>
      </c>
      <c r="W119" s="453" t="e">
        <f t="shared" si="59"/>
        <v>#DIV/0!</v>
      </c>
    </row>
    <row r="120" spans="1:23" s="109" customFormat="1" ht="13.5" thickBot="1" x14ac:dyDescent="0.35">
      <c r="A120" s="228"/>
      <c r="B120" s="229" t="s">
        <v>170</v>
      </c>
      <c r="C120" s="230"/>
      <c r="D120" s="232"/>
      <c r="E120" s="427"/>
      <c r="F120" s="233">
        <f>'6.1 Base Year 1 Staff Loading'!R120</f>
        <v>1164</v>
      </c>
      <c r="G120" s="233">
        <f>'6.2 Base Year 2 Staff Loading'!R120</f>
        <v>1164</v>
      </c>
      <c r="H120" s="233">
        <f>'6.3 Base Year 3 Staff Loading'!R120</f>
        <v>1164</v>
      </c>
      <c r="I120" s="233">
        <f>'6.4 Base Year 4 Staff Loading'!R120</f>
        <v>1164</v>
      </c>
      <c r="J120" s="233">
        <f>'6.5 Base Year 5 Staff Loading'!R120</f>
        <v>1164</v>
      </c>
      <c r="K120" s="233">
        <f>'6.6 Base Year 6 Staff Loading'!L120</f>
        <v>485</v>
      </c>
      <c r="L120" s="233"/>
      <c r="M120" s="233">
        <f t="shared" ref="M120" si="60">SUM(M115:M119)</f>
        <v>6305</v>
      </c>
      <c r="N120" s="317">
        <f>SUM(N115:N119)</f>
        <v>630500</v>
      </c>
      <c r="O120" s="106"/>
      <c r="P120" s="106"/>
      <c r="Q120" s="106"/>
      <c r="R120" s="235">
        <f>SUM(R115:R119)</f>
        <v>0.58207163958641062</v>
      </c>
      <c r="S120" s="235">
        <f t="shared" si="39"/>
        <v>97</v>
      </c>
      <c r="U120" s="231">
        <f>SUM(U115:U119)</f>
        <v>6305</v>
      </c>
      <c r="V120" s="231">
        <f>SUM(V115:V119)</f>
        <v>0</v>
      </c>
      <c r="W120" s="413">
        <f>U120/(U120+V120)</f>
        <v>1</v>
      </c>
    </row>
    <row r="121" spans="1:23" ht="10.15" customHeight="1" x14ac:dyDescent="0.3">
      <c r="A121" s="149"/>
      <c r="B121" s="150"/>
      <c r="C121" s="158"/>
      <c r="D121" s="169"/>
      <c r="E121" s="426"/>
      <c r="F121" s="154">
        <f>'6.1 Base Year 1 Staff Loading'!R121</f>
        <v>0</v>
      </c>
      <c r="G121" s="154">
        <f>'6.2 Base Year 2 Staff Loading'!R121</f>
        <v>0</v>
      </c>
      <c r="H121" s="154">
        <f>'6.3 Base Year 3 Staff Loading'!R121</f>
        <v>0</v>
      </c>
      <c r="I121" s="154">
        <f>'6.4 Base Year 4 Staff Loading'!R121</f>
        <v>0</v>
      </c>
      <c r="J121" s="154">
        <f>'6.5 Base Year 5 Staff Loading'!R121</f>
        <v>0</v>
      </c>
      <c r="K121" s="154">
        <f>'6.6 Base Year 6 Staff Loading'!L121</f>
        <v>0</v>
      </c>
      <c r="L121" s="154"/>
      <c r="M121" s="154"/>
      <c r="N121" s="322"/>
      <c r="R121" s="152"/>
      <c r="S121" s="152"/>
      <c r="U121" s="152"/>
      <c r="V121" s="152"/>
      <c r="W121" s="412"/>
    </row>
    <row r="122" spans="1:23" ht="13.5" thickBot="1" x14ac:dyDescent="0.35">
      <c r="A122" s="251"/>
      <c r="B122" s="252" t="s">
        <v>164</v>
      </c>
      <c r="C122" s="253"/>
      <c r="D122" s="254"/>
      <c r="E122" s="429"/>
      <c r="F122" s="254">
        <f>'6.1 Base Year 1 Staff Loading'!R122</f>
        <v>3876</v>
      </c>
      <c r="G122" s="254">
        <f>'6.2 Base Year 2 Staff Loading'!R122</f>
        <v>3876</v>
      </c>
      <c r="H122" s="254">
        <f>'6.3 Base Year 3 Staff Loading'!R122</f>
        <v>3876</v>
      </c>
      <c r="I122" s="254">
        <f>'6.4 Base Year 4 Staff Loading'!R122</f>
        <v>3876</v>
      </c>
      <c r="J122" s="254">
        <f>'6.5 Base Year 5 Staff Loading'!R122</f>
        <v>3876</v>
      </c>
      <c r="K122" s="254">
        <f>'6.6 Base Year 6 Staff Loading'!L122</f>
        <v>1615</v>
      </c>
      <c r="L122" s="254"/>
      <c r="M122" s="254">
        <f t="shared" ref="M122:N122" si="61">SUM(M102,M108,M114,M120)</f>
        <v>20995</v>
      </c>
      <c r="N122" s="319">
        <f t="shared" si="61"/>
        <v>2614300</v>
      </c>
      <c r="R122" s="254">
        <f>SUM(R102,R108,R114,R120)</f>
        <v>1.9382385524372232</v>
      </c>
      <c r="S122" s="254">
        <f t="shared" si="39"/>
        <v>323</v>
      </c>
      <c r="U122" s="254">
        <f>SUM(U102,U108,U114,U120)</f>
        <v>6305</v>
      </c>
      <c r="V122" s="254">
        <f>SUM(V102,V108,V114,V120)</f>
        <v>14690</v>
      </c>
      <c r="W122" s="418">
        <f>U122/(U122+V122)</f>
        <v>0.30030959752321984</v>
      </c>
    </row>
    <row r="123" spans="1:23" ht="12" x14ac:dyDescent="0.3">
      <c r="A123" s="160"/>
      <c r="B123" s="150"/>
      <c r="C123" s="151"/>
      <c r="D123" s="153"/>
      <c r="E123" s="432"/>
      <c r="F123" s="154">
        <f>'6.1 Base Year 1 Staff Loading'!R123</f>
        <v>0</v>
      </c>
      <c r="G123" s="154">
        <f>'6.2 Base Year 2 Staff Loading'!R123</f>
        <v>0</v>
      </c>
      <c r="H123" s="154">
        <f>'6.3 Base Year 3 Staff Loading'!R123</f>
        <v>0</v>
      </c>
      <c r="I123" s="154">
        <f>'6.4 Base Year 4 Staff Loading'!R123</f>
        <v>0</v>
      </c>
      <c r="J123" s="154">
        <f>'6.5 Base Year 5 Staff Loading'!R123</f>
        <v>0</v>
      </c>
      <c r="K123" s="154">
        <f>'6.6 Base Year 6 Staff Loading'!L123</f>
        <v>0</v>
      </c>
      <c r="L123" s="154"/>
      <c r="M123" s="154"/>
      <c r="N123" s="322"/>
      <c r="R123" s="151"/>
      <c r="S123" s="151"/>
      <c r="U123" s="151"/>
      <c r="V123" s="151"/>
      <c r="W123" s="412"/>
    </row>
    <row r="124" spans="1:23" ht="13" x14ac:dyDescent="0.3">
      <c r="A124" s="237">
        <v>6</v>
      </c>
      <c r="B124" s="266" t="s">
        <v>171</v>
      </c>
      <c r="C124" s="239"/>
      <c r="D124" s="239"/>
      <c r="E124" s="425"/>
      <c r="F124" s="244">
        <f>'6.1 Base Year 1 Staff Loading'!R124</f>
        <v>0</v>
      </c>
      <c r="G124" s="244">
        <f>'6.2 Base Year 2 Staff Loading'!R124</f>
        <v>0</v>
      </c>
      <c r="H124" s="244">
        <f>'6.3 Base Year 3 Staff Loading'!R124</f>
        <v>0</v>
      </c>
      <c r="I124" s="244">
        <f>'6.4 Base Year 4 Staff Loading'!R124</f>
        <v>0</v>
      </c>
      <c r="J124" s="244">
        <f>'6.5 Base Year 5 Staff Loading'!R124</f>
        <v>0</v>
      </c>
      <c r="K124" s="244">
        <f>'6.6 Base Year 6 Staff Loading'!L124</f>
        <v>0</v>
      </c>
      <c r="L124" s="244"/>
      <c r="M124" s="240"/>
      <c r="N124" s="323"/>
      <c r="R124" s="239"/>
      <c r="S124" s="239"/>
      <c r="U124" s="239"/>
      <c r="V124" s="239"/>
      <c r="W124" s="416"/>
    </row>
    <row r="125" spans="1:23" ht="12" x14ac:dyDescent="0.3">
      <c r="A125" s="269">
        <v>6.1</v>
      </c>
      <c r="B125" s="274" t="s">
        <v>172</v>
      </c>
      <c r="C125" s="151" t="s">
        <v>136</v>
      </c>
      <c r="D125" s="169">
        <v>140</v>
      </c>
      <c r="E125" s="426" t="s">
        <v>402</v>
      </c>
      <c r="F125" s="276">
        <f>'6.1 Base Year 1 Staff Loading'!R125</f>
        <v>480</v>
      </c>
      <c r="G125" s="276">
        <f>'6.2 Base Year 2 Staff Loading'!R125</f>
        <v>480</v>
      </c>
      <c r="H125" s="276">
        <f>'6.3 Base Year 3 Staff Loading'!R125</f>
        <v>480</v>
      </c>
      <c r="I125" s="276">
        <f>'6.4 Base Year 4 Staff Loading'!R125</f>
        <v>480</v>
      </c>
      <c r="J125" s="276">
        <f>'6.5 Base Year 5 Staff Loading'!R125</f>
        <v>480</v>
      </c>
      <c r="K125" s="276">
        <f>'6.6 Base Year 6 Staff Loading'!L125</f>
        <v>200</v>
      </c>
      <c r="L125" s="276"/>
      <c r="M125" s="276">
        <f>SUM(F125:L125)</f>
        <v>2600</v>
      </c>
      <c r="N125" s="316">
        <f>D125*M125</f>
        <v>364000</v>
      </c>
      <c r="R125" s="452">
        <f>S125/$P$7</f>
        <v>0.24002954209748892</v>
      </c>
      <c r="S125" s="452">
        <f t="shared" si="39"/>
        <v>40</v>
      </c>
      <c r="U125" s="452">
        <f>IF($E125="Y",$M125,0)</f>
        <v>0</v>
      </c>
      <c r="V125" s="452">
        <f>IF($E125="N",$M125,0)</f>
        <v>2600</v>
      </c>
      <c r="W125" s="453">
        <f>U125/(V125+U125)</f>
        <v>0</v>
      </c>
    </row>
    <row r="126" spans="1:23" s="110" customFormat="1" ht="12" x14ac:dyDescent="0.3">
      <c r="A126" s="269"/>
      <c r="B126" s="270"/>
      <c r="C126" s="151"/>
      <c r="D126" s="169"/>
      <c r="E126" s="426"/>
      <c r="F126" s="276">
        <f>'6.1 Base Year 1 Staff Loading'!R126</f>
        <v>0</v>
      </c>
      <c r="G126" s="276">
        <f>'6.2 Base Year 2 Staff Loading'!R126</f>
        <v>0</v>
      </c>
      <c r="H126" s="276">
        <f>'6.3 Base Year 3 Staff Loading'!R126</f>
        <v>0</v>
      </c>
      <c r="I126" s="276">
        <f>'6.4 Base Year 4 Staff Loading'!R126</f>
        <v>0</v>
      </c>
      <c r="J126" s="276">
        <f>'6.5 Base Year 5 Staff Loading'!R126</f>
        <v>0</v>
      </c>
      <c r="K126" s="276">
        <f>'6.6 Base Year 6 Staff Loading'!L126</f>
        <v>0</v>
      </c>
      <c r="L126" s="276"/>
      <c r="M126" s="276">
        <f>SUM(F126:L126)</f>
        <v>0</v>
      </c>
      <c r="N126" s="316">
        <f>D126*M126</f>
        <v>0</v>
      </c>
      <c r="O126" s="106"/>
      <c r="P126" s="106"/>
      <c r="Q126" s="106"/>
      <c r="R126" s="452">
        <f t="shared" ref="R126:R129" si="62">S126/$P$7</f>
        <v>0</v>
      </c>
      <c r="S126" s="452">
        <f t="shared" si="39"/>
        <v>0</v>
      </c>
      <c r="U126" s="452">
        <f>IF($E126="Y",$M126,0)</f>
        <v>0</v>
      </c>
      <c r="V126" s="452">
        <f>IF($E126="N",$M126,0)</f>
        <v>0</v>
      </c>
      <c r="W126" s="453" t="e">
        <f t="shared" ref="W126:W129" si="63">U126/(V126+U126)</f>
        <v>#DIV/0!</v>
      </c>
    </row>
    <row r="127" spans="1:23" ht="12" x14ac:dyDescent="0.3">
      <c r="A127" s="269"/>
      <c r="B127" s="270"/>
      <c r="C127" s="151"/>
      <c r="D127" s="169"/>
      <c r="E127" s="426"/>
      <c r="F127" s="276">
        <f>'6.1 Base Year 1 Staff Loading'!R127</f>
        <v>0</v>
      </c>
      <c r="G127" s="276">
        <f>'6.2 Base Year 2 Staff Loading'!R127</f>
        <v>0</v>
      </c>
      <c r="H127" s="276">
        <f>'6.3 Base Year 3 Staff Loading'!R127</f>
        <v>0</v>
      </c>
      <c r="I127" s="276">
        <f>'6.4 Base Year 4 Staff Loading'!R127</f>
        <v>0</v>
      </c>
      <c r="J127" s="276">
        <f>'6.5 Base Year 5 Staff Loading'!R127</f>
        <v>0</v>
      </c>
      <c r="K127" s="276">
        <f>'6.6 Base Year 6 Staff Loading'!L127</f>
        <v>0</v>
      </c>
      <c r="L127" s="276"/>
      <c r="M127" s="276">
        <f>SUM(F127:L127)</f>
        <v>0</v>
      </c>
      <c r="N127" s="316">
        <f>D127*M127</f>
        <v>0</v>
      </c>
      <c r="R127" s="452">
        <f t="shared" si="62"/>
        <v>0</v>
      </c>
      <c r="S127" s="452">
        <f t="shared" si="39"/>
        <v>0</v>
      </c>
      <c r="U127" s="452">
        <f>IF($E127="Y",$M127,0)</f>
        <v>0</v>
      </c>
      <c r="V127" s="452">
        <f>IF($E127="N",$M127,0)</f>
        <v>0</v>
      </c>
      <c r="W127" s="453" t="e">
        <f t="shared" si="63"/>
        <v>#DIV/0!</v>
      </c>
    </row>
    <row r="128" spans="1:23" ht="12" x14ac:dyDescent="0.3">
      <c r="A128" s="269"/>
      <c r="B128" s="270"/>
      <c r="C128" s="151"/>
      <c r="D128" s="169"/>
      <c r="E128" s="426"/>
      <c r="F128" s="276">
        <f>'6.1 Base Year 1 Staff Loading'!R128</f>
        <v>0</v>
      </c>
      <c r="G128" s="276">
        <f>'6.2 Base Year 2 Staff Loading'!R128</f>
        <v>0</v>
      </c>
      <c r="H128" s="276">
        <f>'6.3 Base Year 3 Staff Loading'!R128</f>
        <v>0</v>
      </c>
      <c r="I128" s="276">
        <f>'6.4 Base Year 4 Staff Loading'!R128</f>
        <v>0</v>
      </c>
      <c r="J128" s="276">
        <f>'6.5 Base Year 5 Staff Loading'!R128</f>
        <v>0</v>
      </c>
      <c r="K128" s="276">
        <f>'6.6 Base Year 6 Staff Loading'!L128</f>
        <v>0</v>
      </c>
      <c r="L128" s="276"/>
      <c r="M128" s="276">
        <f>SUM(F128:L128)</f>
        <v>0</v>
      </c>
      <c r="N128" s="316">
        <f>D128*M128</f>
        <v>0</v>
      </c>
      <c r="R128" s="452">
        <f t="shared" si="62"/>
        <v>0</v>
      </c>
      <c r="S128" s="452">
        <f t="shared" ref="S128:S191" si="64">M128/65</f>
        <v>0</v>
      </c>
      <c r="U128" s="452">
        <f>IF($E128="Y",$M128,0)</f>
        <v>0</v>
      </c>
      <c r="V128" s="452">
        <f>IF($E128="N",$M128,0)</f>
        <v>0</v>
      </c>
      <c r="W128" s="453" t="e">
        <f t="shared" si="63"/>
        <v>#DIV/0!</v>
      </c>
    </row>
    <row r="129" spans="1:23" ht="12" x14ac:dyDescent="0.3">
      <c r="A129" s="269"/>
      <c r="B129" s="270"/>
      <c r="C129" s="151"/>
      <c r="D129" s="169"/>
      <c r="E129" s="426"/>
      <c r="F129" s="276">
        <f>'6.1 Base Year 1 Staff Loading'!R129</f>
        <v>0</v>
      </c>
      <c r="G129" s="276">
        <f>'6.2 Base Year 2 Staff Loading'!R129</f>
        <v>0</v>
      </c>
      <c r="H129" s="276">
        <f>'6.3 Base Year 3 Staff Loading'!R129</f>
        <v>0</v>
      </c>
      <c r="I129" s="276">
        <f>'6.4 Base Year 4 Staff Loading'!R129</f>
        <v>0</v>
      </c>
      <c r="J129" s="276">
        <f>'6.5 Base Year 5 Staff Loading'!R129</f>
        <v>0</v>
      </c>
      <c r="K129" s="276">
        <f>'6.6 Base Year 6 Staff Loading'!L129</f>
        <v>0</v>
      </c>
      <c r="L129" s="276"/>
      <c r="M129" s="276">
        <f>SUM(F129:L129)</f>
        <v>0</v>
      </c>
      <c r="N129" s="316">
        <f>D129*M129</f>
        <v>0</v>
      </c>
      <c r="R129" s="452">
        <f t="shared" si="62"/>
        <v>0</v>
      </c>
      <c r="S129" s="452">
        <f t="shared" si="64"/>
        <v>0</v>
      </c>
      <c r="U129" s="452">
        <f>IF($E129="Y",$M129,0)</f>
        <v>0</v>
      </c>
      <c r="V129" s="452">
        <f>IF($E129="N",$M129,0)</f>
        <v>0</v>
      </c>
      <c r="W129" s="453" t="e">
        <f t="shared" si="63"/>
        <v>#DIV/0!</v>
      </c>
    </row>
    <row r="130" spans="1:23" ht="12.5" thickBot="1" x14ac:dyDescent="0.35">
      <c r="A130" s="228"/>
      <c r="B130" s="229" t="s">
        <v>173</v>
      </c>
      <c r="C130" s="230"/>
      <c r="D130" s="232"/>
      <c r="E130" s="427"/>
      <c r="F130" s="233">
        <f>'6.1 Base Year 1 Staff Loading'!R130</f>
        <v>480</v>
      </c>
      <c r="G130" s="233">
        <f>'6.2 Base Year 2 Staff Loading'!R130</f>
        <v>480</v>
      </c>
      <c r="H130" s="233">
        <f>'6.3 Base Year 3 Staff Loading'!R130</f>
        <v>480</v>
      </c>
      <c r="I130" s="233">
        <f>'6.4 Base Year 4 Staff Loading'!R130</f>
        <v>480</v>
      </c>
      <c r="J130" s="233">
        <f>'6.5 Base Year 5 Staff Loading'!R130</f>
        <v>480</v>
      </c>
      <c r="K130" s="233">
        <f>'6.6 Base Year 6 Staff Loading'!L130</f>
        <v>200</v>
      </c>
      <c r="L130" s="233"/>
      <c r="M130" s="233">
        <f t="shared" ref="M130" si="65">SUM(M125:M129)</f>
        <v>2600</v>
      </c>
      <c r="N130" s="317">
        <f>SUM(N125:N129)</f>
        <v>364000</v>
      </c>
      <c r="R130" s="235">
        <f>SUM(R125:R129)</f>
        <v>0.24002954209748892</v>
      </c>
      <c r="S130" s="235">
        <f t="shared" si="64"/>
        <v>40</v>
      </c>
      <c r="U130" s="231">
        <f>SUM(U125:U129)</f>
        <v>0</v>
      </c>
      <c r="V130" s="231">
        <f>SUM(V125:V129)</f>
        <v>2600</v>
      </c>
      <c r="W130" s="413">
        <f>U130/(U130+V130)</f>
        <v>0</v>
      </c>
    </row>
    <row r="131" spans="1:23" ht="12" x14ac:dyDescent="0.3">
      <c r="A131" s="269">
        <v>6.2</v>
      </c>
      <c r="B131" s="274" t="s">
        <v>174</v>
      </c>
      <c r="C131" s="151" t="s">
        <v>326</v>
      </c>
      <c r="D131" s="169">
        <v>100</v>
      </c>
      <c r="E131" s="426" t="s">
        <v>402</v>
      </c>
      <c r="F131" s="276">
        <f>'6.1 Base Year 1 Staff Loading'!R131</f>
        <v>960</v>
      </c>
      <c r="G131" s="276">
        <f>'6.2 Base Year 2 Staff Loading'!R131</f>
        <v>960</v>
      </c>
      <c r="H131" s="276">
        <f>'6.3 Base Year 3 Staff Loading'!R131</f>
        <v>960</v>
      </c>
      <c r="I131" s="276">
        <f>'6.4 Base Year 4 Staff Loading'!R131</f>
        <v>960</v>
      </c>
      <c r="J131" s="276">
        <f>'6.5 Base Year 5 Staff Loading'!R131</f>
        <v>960</v>
      </c>
      <c r="K131" s="276">
        <f>'6.6 Base Year 6 Staff Loading'!L131</f>
        <v>400</v>
      </c>
      <c r="L131" s="276"/>
      <c r="M131" s="276">
        <f>SUM(F131:L131)</f>
        <v>5200</v>
      </c>
      <c r="N131" s="316">
        <f>D131*M131</f>
        <v>520000</v>
      </c>
      <c r="R131" s="452">
        <f>S131/$P$7</f>
        <v>0.48005908419497784</v>
      </c>
      <c r="S131" s="452">
        <f t="shared" si="64"/>
        <v>80</v>
      </c>
      <c r="U131" s="452">
        <f>IF($E131="Y",$M131,0)</f>
        <v>0</v>
      </c>
      <c r="V131" s="452">
        <f>IF($E131="N",$M131,0)</f>
        <v>5200</v>
      </c>
      <c r="W131" s="453">
        <f>U131/(V131+U131)</f>
        <v>0</v>
      </c>
    </row>
    <row r="132" spans="1:23" s="110" customFormat="1" ht="12" x14ac:dyDescent="0.3">
      <c r="A132" s="269"/>
      <c r="B132" s="270"/>
      <c r="C132" s="151"/>
      <c r="D132" s="169"/>
      <c r="E132" s="426"/>
      <c r="F132" s="276">
        <f>'6.1 Base Year 1 Staff Loading'!R132</f>
        <v>0</v>
      </c>
      <c r="G132" s="276">
        <f>'6.2 Base Year 2 Staff Loading'!R132</f>
        <v>0</v>
      </c>
      <c r="H132" s="276">
        <f>'6.3 Base Year 3 Staff Loading'!R132</f>
        <v>0</v>
      </c>
      <c r="I132" s="276">
        <f>'6.4 Base Year 4 Staff Loading'!R132</f>
        <v>0</v>
      </c>
      <c r="J132" s="276">
        <f>'6.5 Base Year 5 Staff Loading'!R132</f>
        <v>0</v>
      </c>
      <c r="K132" s="276">
        <f>'6.6 Base Year 6 Staff Loading'!L132</f>
        <v>0</v>
      </c>
      <c r="L132" s="276"/>
      <c r="M132" s="276">
        <f>SUM(F132:L132)</f>
        <v>0</v>
      </c>
      <c r="N132" s="316">
        <f>D132*M132</f>
        <v>0</v>
      </c>
      <c r="O132" s="106"/>
      <c r="P132" s="106"/>
      <c r="Q132" s="106"/>
      <c r="R132" s="452">
        <f t="shared" ref="R132:R135" si="66">S132/$P$7</f>
        <v>0</v>
      </c>
      <c r="S132" s="452">
        <f t="shared" si="64"/>
        <v>0</v>
      </c>
      <c r="U132" s="452">
        <f>IF($E132="Y",$M132,0)</f>
        <v>0</v>
      </c>
      <c r="V132" s="452">
        <f>IF($E132="N",$M132,0)</f>
        <v>0</v>
      </c>
      <c r="W132" s="453" t="e">
        <f t="shared" ref="W132:W135" si="67">U132/(V132+U132)</f>
        <v>#DIV/0!</v>
      </c>
    </row>
    <row r="133" spans="1:23" ht="12" x14ac:dyDescent="0.3">
      <c r="A133" s="269"/>
      <c r="B133" s="270"/>
      <c r="C133" s="151"/>
      <c r="D133" s="169"/>
      <c r="E133" s="426"/>
      <c r="F133" s="276">
        <f>'6.1 Base Year 1 Staff Loading'!R133</f>
        <v>0</v>
      </c>
      <c r="G133" s="276">
        <f>'6.2 Base Year 2 Staff Loading'!R133</f>
        <v>0</v>
      </c>
      <c r="H133" s="276">
        <f>'6.3 Base Year 3 Staff Loading'!R133</f>
        <v>0</v>
      </c>
      <c r="I133" s="276">
        <f>'6.4 Base Year 4 Staff Loading'!R133</f>
        <v>0</v>
      </c>
      <c r="J133" s="276">
        <f>'6.5 Base Year 5 Staff Loading'!R133</f>
        <v>0</v>
      </c>
      <c r="K133" s="276">
        <f>'6.6 Base Year 6 Staff Loading'!L133</f>
        <v>0</v>
      </c>
      <c r="L133" s="276"/>
      <c r="M133" s="276">
        <f>SUM(F133:L133)</f>
        <v>0</v>
      </c>
      <c r="N133" s="316">
        <f>D133*M133</f>
        <v>0</v>
      </c>
      <c r="R133" s="452">
        <f t="shared" si="66"/>
        <v>0</v>
      </c>
      <c r="S133" s="452">
        <f t="shared" si="64"/>
        <v>0</v>
      </c>
      <c r="U133" s="452">
        <f>IF($E133="Y",$M133,0)</f>
        <v>0</v>
      </c>
      <c r="V133" s="452">
        <f>IF($E133="N",$M133,0)</f>
        <v>0</v>
      </c>
      <c r="W133" s="453" t="e">
        <f t="shared" si="67"/>
        <v>#DIV/0!</v>
      </c>
    </row>
    <row r="134" spans="1:23" s="110" customFormat="1" ht="12" x14ac:dyDescent="0.3">
      <c r="A134" s="269"/>
      <c r="B134" s="270"/>
      <c r="C134" s="151"/>
      <c r="D134" s="169"/>
      <c r="E134" s="426"/>
      <c r="F134" s="276">
        <f>'6.1 Base Year 1 Staff Loading'!R134</f>
        <v>0</v>
      </c>
      <c r="G134" s="276">
        <f>'6.2 Base Year 2 Staff Loading'!R134</f>
        <v>0</v>
      </c>
      <c r="H134" s="276">
        <f>'6.3 Base Year 3 Staff Loading'!R134</f>
        <v>0</v>
      </c>
      <c r="I134" s="276">
        <f>'6.4 Base Year 4 Staff Loading'!R134</f>
        <v>0</v>
      </c>
      <c r="J134" s="276">
        <f>'6.5 Base Year 5 Staff Loading'!R134</f>
        <v>0</v>
      </c>
      <c r="K134" s="276">
        <f>'6.6 Base Year 6 Staff Loading'!L134</f>
        <v>0</v>
      </c>
      <c r="L134" s="276"/>
      <c r="M134" s="276">
        <f>SUM(F134:L134)</f>
        <v>0</v>
      </c>
      <c r="N134" s="316">
        <f>D134*M134</f>
        <v>0</v>
      </c>
      <c r="O134" s="106"/>
      <c r="P134" s="106"/>
      <c r="Q134" s="106"/>
      <c r="R134" s="452">
        <f t="shared" si="66"/>
        <v>0</v>
      </c>
      <c r="S134" s="452">
        <f t="shared" si="64"/>
        <v>0</v>
      </c>
      <c r="U134" s="452">
        <f>IF($E134="Y",$M134,0)</f>
        <v>0</v>
      </c>
      <c r="V134" s="452">
        <f>IF($E134="N",$M134,0)</f>
        <v>0</v>
      </c>
      <c r="W134" s="453" t="e">
        <f t="shared" si="67"/>
        <v>#DIV/0!</v>
      </c>
    </row>
    <row r="135" spans="1:23" ht="12" x14ac:dyDescent="0.3">
      <c r="A135" s="269"/>
      <c r="B135" s="270"/>
      <c r="C135" s="151"/>
      <c r="D135" s="169"/>
      <c r="E135" s="426"/>
      <c r="F135" s="276">
        <f>'6.1 Base Year 1 Staff Loading'!R135</f>
        <v>0</v>
      </c>
      <c r="G135" s="276">
        <f>'6.2 Base Year 2 Staff Loading'!R135</f>
        <v>0</v>
      </c>
      <c r="H135" s="276">
        <f>'6.3 Base Year 3 Staff Loading'!R135</f>
        <v>0</v>
      </c>
      <c r="I135" s="276">
        <f>'6.4 Base Year 4 Staff Loading'!R135</f>
        <v>0</v>
      </c>
      <c r="J135" s="276">
        <f>'6.5 Base Year 5 Staff Loading'!R135</f>
        <v>0</v>
      </c>
      <c r="K135" s="276">
        <f>'6.6 Base Year 6 Staff Loading'!L135</f>
        <v>0</v>
      </c>
      <c r="L135" s="276"/>
      <c r="M135" s="276">
        <f>SUM(F135:L135)</f>
        <v>0</v>
      </c>
      <c r="N135" s="316">
        <f>D135*M135</f>
        <v>0</v>
      </c>
      <c r="R135" s="452">
        <f t="shared" si="66"/>
        <v>0</v>
      </c>
      <c r="S135" s="452">
        <f t="shared" si="64"/>
        <v>0</v>
      </c>
      <c r="U135" s="452">
        <f>IF($E135="Y",$M135,0)</f>
        <v>0</v>
      </c>
      <c r="V135" s="452">
        <f>IF($E135="N",$M135,0)</f>
        <v>0</v>
      </c>
      <c r="W135" s="453" t="e">
        <f t="shared" si="67"/>
        <v>#DIV/0!</v>
      </c>
    </row>
    <row r="136" spans="1:23" ht="12.5" thickBot="1" x14ac:dyDescent="0.35">
      <c r="A136" s="228"/>
      <c r="B136" s="229" t="s">
        <v>175</v>
      </c>
      <c r="C136" s="230"/>
      <c r="D136" s="232"/>
      <c r="E136" s="427"/>
      <c r="F136" s="233">
        <f>'6.1 Base Year 1 Staff Loading'!R136</f>
        <v>960</v>
      </c>
      <c r="G136" s="233">
        <f>'6.2 Base Year 2 Staff Loading'!R136</f>
        <v>960</v>
      </c>
      <c r="H136" s="233">
        <f>'6.3 Base Year 3 Staff Loading'!R136</f>
        <v>960</v>
      </c>
      <c r="I136" s="233">
        <f>'6.4 Base Year 4 Staff Loading'!R136</f>
        <v>960</v>
      </c>
      <c r="J136" s="233">
        <f>'6.5 Base Year 5 Staff Loading'!R136</f>
        <v>960</v>
      </c>
      <c r="K136" s="233">
        <f>'6.6 Base Year 6 Staff Loading'!L136</f>
        <v>400</v>
      </c>
      <c r="L136" s="233"/>
      <c r="M136" s="233">
        <f t="shared" ref="M136" si="68">SUM(M131:M135)</f>
        <v>5200</v>
      </c>
      <c r="N136" s="317">
        <f>SUM(N131:N135)</f>
        <v>520000</v>
      </c>
      <c r="R136" s="235">
        <f>SUM(R131:R135)</f>
        <v>0.48005908419497784</v>
      </c>
      <c r="S136" s="235">
        <f t="shared" si="64"/>
        <v>80</v>
      </c>
      <c r="U136" s="231">
        <f>SUM(U131:U135)</f>
        <v>0</v>
      </c>
      <c r="V136" s="231">
        <f>SUM(V131:V135)</f>
        <v>5200</v>
      </c>
      <c r="W136" s="413">
        <f>U136/(U136+V136)</f>
        <v>0</v>
      </c>
    </row>
    <row r="137" spans="1:23" ht="12" x14ac:dyDescent="0.3">
      <c r="A137" s="269">
        <v>6.3</v>
      </c>
      <c r="B137" s="274" t="s">
        <v>176</v>
      </c>
      <c r="C137" s="158" t="s">
        <v>324</v>
      </c>
      <c r="D137" s="169">
        <v>130</v>
      </c>
      <c r="E137" s="426" t="s">
        <v>402</v>
      </c>
      <c r="F137" s="276">
        <f>'6.1 Base Year 1 Staff Loading'!R137</f>
        <v>1920</v>
      </c>
      <c r="G137" s="276">
        <f>'6.2 Base Year 2 Staff Loading'!R137</f>
        <v>1920</v>
      </c>
      <c r="H137" s="276">
        <f>'6.3 Base Year 3 Staff Loading'!R137</f>
        <v>1920</v>
      </c>
      <c r="I137" s="276">
        <f>'6.4 Base Year 4 Staff Loading'!R137</f>
        <v>1920</v>
      </c>
      <c r="J137" s="276">
        <f>'6.5 Base Year 5 Staff Loading'!R137</f>
        <v>1920</v>
      </c>
      <c r="K137" s="276">
        <f>'6.6 Base Year 6 Staff Loading'!L137</f>
        <v>800</v>
      </c>
      <c r="L137" s="276"/>
      <c r="M137" s="276">
        <f>SUM(F137:L137)</f>
        <v>10400</v>
      </c>
      <c r="N137" s="316">
        <f>D137*M137</f>
        <v>1352000</v>
      </c>
      <c r="R137" s="452">
        <f>S137/$P$7</f>
        <v>0.96011816838995567</v>
      </c>
      <c r="S137" s="452">
        <f t="shared" si="64"/>
        <v>160</v>
      </c>
      <c r="U137" s="452">
        <f>IF($E137="Y",$M137,0)</f>
        <v>0</v>
      </c>
      <c r="V137" s="452">
        <f>IF($E137="N",$M137,0)</f>
        <v>10400</v>
      </c>
      <c r="W137" s="453">
        <f>U137/(V137+U137)</f>
        <v>0</v>
      </c>
    </row>
    <row r="138" spans="1:23" s="110" customFormat="1" ht="12" x14ac:dyDescent="0.3">
      <c r="A138" s="269"/>
      <c r="B138" s="270"/>
      <c r="C138" s="158"/>
      <c r="D138" s="169"/>
      <c r="E138" s="426"/>
      <c r="F138" s="276">
        <f>'6.1 Base Year 1 Staff Loading'!R138</f>
        <v>0</v>
      </c>
      <c r="G138" s="276">
        <f>'6.2 Base Year 2 Staff Loading'!R138</f>
        <v>0</v>
      </c>
      <c r="H138" s="276">
        <f>'6.3 Base Year 3 Staff Loading'!R138</f>
        <v>0</v>
      </c>
      <c r="I138" s="276">
        <f>'6.4 Base Year 4 Staff Loading'!R138</f>
        <v>0</v>
      </c>
      <c r="J138" s="276">
        <f>'6.5 Base Year 5 Staff Loading'!R138</f>
        <v>0</v>
      </c>
      <c r="K138" s="276">
        <f>'6.6 Base Year 6 Staff Loading'!L138</f>
        <v>0</v>
      </c>
      <c r="L138" s="276"/>
      <c r="M138" s="276">
        <f>SUM(F138:L138)</f>
        <v>0</v>
      </c>
      <c r="N138" s="316">
        <f>D138*M138</f>
        <v>0</v>
      </c>
      <c r="O138" s="106"/>
      <c r="P138" s="106"/>
      <c r="Q138" s="106"/>
      <c r="R138" s="452">
        <f t="shared" ref="R138:R141" si="69">S138/$P$7</f>
        <v>0</v>
      </c>
      <c r="S138" s="452">
        <f t="shared" si="64"/>
        <v>0</v>
      </c>
      <c r="U138" s="452">
        <f>IF($E138="Y",$M138,0)</f>
        <v>0</v>
      </c>
      <c r="V138" s="452">
        <f>IF($E138="N",$M138,0)</f>
        <v>0</v>
      </c>
      <c r="W138" s="453" t="e">
        <f t="shared" ref="W138:W141" si="70">U138/(V138+U138)</f>
        <v>#DIV/0!</v>
      </c>
    </row>
    <row r="139" spans="1:23" s="110" customFormat="1" ht="12" x14ac:dyDescent="0.3">
      <c r="A139" s="269"/>
      <c r="B139" s="270"/>
      <c r="C139" s="158"/>
      <c r="D139" s="169"/>
      <c r="E139" s="426"/>
      <c r="F139" s="276">
        <f>'6.1 Base Year 1 Staff Loading'!R139</f>
        <v>0</v>
      </c>
      <c r="G139" s="276">
        <f>'6.2 Base Year 2 Staff Loading'!R139</f>
        <v>0</v>
      </c>
      <c r="H139" s="276">
        <f>'6.3 Base Year 3 Staff Loading'!R139</f>
        <v>0</v>
      </c>
      <c r="I139" s="276">
        <f>'6.4 Base Year 4 Staff Loading'!R139</f>
        <v>0</v>
      </c>
      <c r="J139" s="276">
        <f>'6.5 Base Year 5 Staff Loading'!R139</f>
        <v>0</v>
      </c>
      <c r="K139" s="276">
        <f>'6.6 Base Year 6 Staff Loading'!L139</f>
        <v>0</v>
      </c>
      <c r="L139" s="276"/>
      <c r="M139" s="276">
        <f>SUM(F139:L139)</f>
        <v>0</v>
      </c>
      <c r="N139" s="316">
        <f>D139*M139</f>
        <v>0</v>
      </c>
      <c r="O139" s="106"/>
      <c r="P139" s="106"/>
      <c r="Q139" s="106"/>
      <c r="R139" s="452">
        <f t="shared" si="69"/>
        <v>0</v>
      </c>
      <c r="S139" s="452">
        <f t="shared" si="64"/>
        <v>0</v>
      </c>
      <c r="U139" s="452">
        <f>IF($E139="Y",$M139,0)</f>
        <v>0</v>
      </c>
      <c r="V139" s="452">
        <f>IF($E139="N",$M139,0)</f>
        <v>0</v>
      </c>
      <c r="W139" s="453" t="e">
        <f t="shared" si="70"/>
        <v>#DIV/0!</v>
      </c>
    </row>
    <row r="140" spans="1:23" s="110" customFormat="1" ht="12" x14ac:dyDescent="0.3">
      <c r="A140" s="269"/>
      <c r="B140" s="270"/>
      <c r="C140" s="158"/>
      <c r="D140" s="169"/>
      <c r="E140" s="426"/>
      <c r="F140" s="276">
        <f>'6.1 Base Year 1 Staff Loading'!R140</f>
        <v>0</v>
      </c>
      <c r="G140" s="276">
        <f>'6.2 Base Year 2 Staff Loading'!R140</f>
        <v>0</v>
      </c>
      <c r="H140" s="276">
        <f>'6.3 Base Year 3 Staff Loading'!R140</f>
        <v>0</v>
      </c>
      <c r="I140" s="276">
        <f>'6.4 Base Year 4 Staff Loading'!R140</f>
        <v>0</v>
      </c>
      <c r="J140" s="276">
        <f>'6.5 Base Year 5 Staff Loading'!R140</f>
        <v>0</v>
      </c>
      <c r="K140" s="276">
        <f>'6.6 Base Year 6 Staff Loading'!L140</f>
        <v>0</v>
      </c>
      <c r="L140" s="276"/>
      <c r="M140" s="276">
        <f>SUM(F140:L140)</f>
        <v>0</v>
      </c>
      <c r="N140" s="316">
        <f>D140*M140</f>
        <v>0</v>
      </c>
      <c r="O140" s="106"/>
      <c r="P140" s="106"/>
      <c r="Q140" s="106"/>
      <c r="R140" s="452">
        <f t="shared" si="69"/>
        <v>0</v>
      </c>
      <c r="S140" s="452">
        <f t="shared" si="64"/>
        <v>0</v>
      </c>
      <c r="U140" s="452">
        <f>IF($E140="Y",$M140,0)</f>
        <v>0</v>
      </c>
      <c r="V140" s="452">
        <f>IF($E140="N",$M140,0)</f>
        <v>0</v>
      </c>
      <c r="W140" s="453" t="e">
        <f t="shared" si="70"/>
        <v>#DIV/0!</v>
      </c>
    </row>
    <row r="141" spans="1:23" ht="14.25" customHeight="1" x14ac:dyDescent="0.3">
      <c r="A141" s="269"/>
      <c r="B141" s="270"/>
      <c r="C141" s="158"/>
      <c r="D141" s="169"/>
      <c r="E141" s="426"/>
      <c r="F141" s="276">
        <f>'6.1 Base Year 1 Staff Loading'!R141</f>
        <v>0</v>
      </c>
      <c r="G141" s="276">
        <f>'6.2 Base Year 2 Staff Loading'!R141</f>
        <v>0</v>
      </c>
      <c r="H141" s="276">
        <f>'6.3 Base Year 3 Staff Loading'!R141</f>
        <v>0</v>
      </c>
      <c r="I141" s="276">
        <f>'6.4 Base Year 4 Staff Loading'!R141</f>
        <v>0</v>
      </c>
      <c r="J141" s="276">
        <f>'6.5 Base Year 5 Staff Loading'!R141</f>
        <v>0</v>
      </c>
      <c r="K141" s="276">
        <f>'6.6 Base Year 6 Staff Loading'!L141</f>
        <v>0</v>
      </c>
      <c r="L141" s="276"/>
      <c r="M141" s="276">
        <f>SUM(F141:L141)</f>
        <v>0</v>
      </c>
      <c r="N141" s="316">
        <f>D141*M141</f>
        <v>0</v>
      </c>
      <c r="R141" s="452">
        <f t="shared" si="69"/>
        <v>0</v>
      </c>
      <c r="S141" s="452">
        <f t="shared" si="64"/>
        <v>0</v>
      </c>
      <c r="U141" s="452">
        <f>IF($E141="Y",$M141,0)</f>
        <v>0</v>
      </c>
      <c r="V141" s="452">
        <f>IF($E141="N",$M141,0)</f>
        <v>0</v>
      </c>
      <c r="W141" s="453" t="e">
        <f t="shared" si="70"/>
        <v>#DIV/0!</v>
      </c>
    </row>
    <row r="142" spans="1:23" s="109" customFormat="1" ht="13.5" thickBot="1" x14ac:dyDescent="0.35">
      <c r="A142" s="228"/>
      <c r="B142" s="229" t="s">
        <v>177</v>
      </c>
      <c r="C142" s="230"/>
      <c r="D142" s="232"/>
      <c r="E142" s="427"/>
      <c r="F142" s="233">
        <f>'6.1 Base Year 1 Staff Loading'!R142</f>
        <v>1920</v>
      </c>
      <c r="G142" s="233">
        <f>'6.2 Base Year 2 Staff Loading'!R142</f>
        <v>1920</v>
      </c>
      <c r="H142" s="233">
        <f>'6.3 Base Year 3 Staff Loading'!R142</f>
        <v>1920</v>
      </c>
      <c r="I142" s="233">
        <f>'6.4 Base Year 4 Staff Loading'!R142</f>
        <v>1920</v>
      </c>
      <c r="J142" s="233">
        <f>'6.5 Base Year 5 Staff Loading'!R142</f>
        <v>1920</v>
      </c>
      <c r="K142" s="233">
        <f>'6.6 Base Year 6 Staff Loading'!L142</f>
        <v>800</v>
      </c>
      <c r="L142" s="233"/>
      <c r="M142" s="233">
        <f t="shared" ref="M142" si="71">SUM(M137:M141)</f>
        <v>10400</v>
      </c>
      <c r="N142" s="317">
        <f>SUM(N137:N141)</f>
        <v>1352000</v>
      </c>
      <c r="O142" s="106"/>
      <c r="P142" s="106"/>
      <c r="Q142" s="106"/>
      <c r="R142" s="235">
        <f>SUM(R137:R141)</f>
        <v>0.96011816838995567</v>
      </c>
      <c r="S142" s="235">
        <f t="shared" si="64"/>
        <v>160</v>
      </c>
      <c r="U142" s="231">
        <f>SUM(U137:U141)</f>
        <v>0</v>
      </c>
      <c r="V142" s="231">
        <f>SUM(V137:V141)</f>
        <v>10400</v>
      </c>
      <c r="W142" s="413">
        <f>U142/(U142+V142)</f>
        <v>0</v>
      </c>
    </row>
    <row r="143" spans="1:23" ht="10.15" customHeight="1" x14ac:dyDescent="0.3">
      <c r="A143" s="149"/>
      <c r="B143" s="150"/>
      <c r="C143" s="158"/>
      <c r="D143" s="169"/>
      <c r="E143" s="426"/>
      <c r="F143" s="154">
        <f>'6.1 Base Year 1 Staff Loading'!R143</f>
        <v>0</v>
      </c>
      <c r="G143" s="154">
        <f>'6.2 Base Year 2 Staff Loading'!R143</f>
        <v>0</v>
      </c>
      <c r="H143" s="154">
        <f>'6.3 Base Year 3 Staff Loading'!R143</f>
        <v>0</v>
      </c>
      <c r="I143" s="154">
        <f>'6.4 Base Year 4 Staff Loading'!R143</f>
        <v>0</v>
      </c>
      <c r="J143" s="154">
        <f>'6.5 Base Year 5 Staff Loading'!R143</f>
        <v>0</v>
      </c>
      <c r="K143" s="154">
        <f>'6.6 Base Year 6 Staff Loading'!L143</f>
        <v>0</v>
      </c>
      <c r="L143" s="154"/>
      <c r="M143" s="154"/>
      <c r="N143" s="322"/>
      <c r="R143" s="152"/>
      <c r="S143" s="152"/>
      <c r="U143" s="152"/>
      <c r="V143" s="152"/>
      <c r="W143" s="412"/>
    </row>
    <row r="144" spans="1:23" ht="13.5" thickBot="1" x14ac:dyDescent="0.35">
      <c r="A144" s="251"/>
      <c r="B144" s="568" t="s">
        <v>178</v>
      </c>
      <c r="C144" s="569"/>
      <c r="D144" s="254"/>
      <c r="E144" s="429"/>
      <c r="F144" s="254">
        <f>'6.1 Base Year 1 Staff Loading'!R144</f>
        <v>3360</v>
      </c>
      <c r="G144" s="254">
        <f>'6.2 Base Year 2 Staff Loading'!R144</f>
        <v>3360</v>
      </c>
      <c r="H144" s="254">
        <f>'6.3 Base Year 3 Staff Loading'!R144</f>
        <v>3360</v>
      </c>
      <c r="I144" s="254">
        <f>'6.4 Base Year 4 Staff Loading'!R144</f>
        <v>3360</v>
      </c>
      <c r="J144" s="254">
        <f>'6.5 Base Year 5 Staff Loading'!R144</f>
        <v>3360</v>
      </c>
      <c r="K144" s="254">
        <f>'6.6 Base Year 6 Staff Loading'!L144</f>
        <v>1400</v>
      </c>
      <c r="L144" s="254"/>
      <c r="M144" s="254">
        <f t="shared" ref="M144:N144" si="72">SUM(M130,M136,M142)</f>
        <v>18200</v>
      </c>
      <c r="N144" s="319">
        <f t="shared" si="72"/>
        <v>2236000</v>
      </c>
      <c r="R144" s="254">
        <f>SUM(R130,R136,R142)</f>
        <v>1.6802067946824224</v>
      </c>
      <c r="S144" s="254">
        <f t="shared" si="64"/>
        <v>280</v>
      </c>
      <c r="U144" s="254">
        <f>SUM(U130,U136,U142)</f>
        <v>0</v>
      </c>
      <c r="V144" s="254">
        <f>SUM(V130,V136,V142)</f>
        <v>18200</v>
      </c>
      <c r="W144" s="418">
        <f>U144/(U144+V144)</f>
        <v>0</v>
      </c>
    </row>
    <row r="145" spans="1:23" ht="12" x14ac:dyDescent="0.3">
      <c r="A145" s="160"/>
      <c r="B145" s="150"/>
      <c r="C145" s="151"/>
      <c r="D145" s="153"/>
      <c r="E145" s="432"/>
      <c r="F145" s="154">
        <f>'6.1 Base Year 1 Staff Loading'!R145</f>
        <v>0</v>
      </c>
      <c r="G145" s="154">
        <f>'6.2 Base Year 2 Staff Loading'!R145</f>
        <v>0</v>
      </c>
      <c r="H145" s="154">
        <f>'6.3 Base Year 3 Staff Loading'!R145</f>
        <v>0</v>
      </c>
      <c r="I145" s="154">
        <f>'6.4 Base Year 4 Staff Loading'!R145</f>
        <v>0</v>
      </c>
      <c r="J145" s="154">
        <f>'6.5 Base Year 5 Staff Loading'!R145</f>
        <v>0</v>
      </c>
      <c r="K145" s="154">
        <f>'6.6 Base Year 6 Staff Loading'!L145</f>
        <v>0</v>
      </c>
      <c r="L145" s="154"/>
      <c r="M145" s="154"/>
      <c r="N145" s="322"/>
      <c r="R145" s="151"/>
      <c r="S145" s="151"/>
      <c r="U145" s="151"/>
      <c r="V145" s="151"/>
      <c r="W145" s="412"/>
    </row>
    <row r="146" spans="1:23" ht="13" x14ac:dyDescent="0.3">
      <c r="A146" s="237">
        <v>7</v>
      </c>
      <c r="B146" s="246" t="s">
        <v>179</v>
      </c>
      <c r="C146" s="239"/>
      <c r="D146" s="239"/>
      <c r="E146" s="425"/>
      <c r="F146" s="244">
        <f>'6.1 Base Year 1 Staff Loading'!R146</f>
        <v>0</v>
      </c>
      <c r="G146" s="244">
        <f>'6.2 Base Year 2 Staff Loading'!R146</f>
        <v>0</v>
      </c>
      <c r="H146" s="244">
        <f>'6.3 Base Year 3 Staff Loading'!R146</f>
        <v>0</v>
      </c>
      <c r="I146" s="244">
        <f>'6.4 Base Year 4 Staff Loading'!R146</f>
        <v>0</v>
      </c>
      <c r="J146" s="244">
        <f>'6.5 Base Year 5 Staff Loading'!R146</f>
        <v>0</v>
      </c>
      <c r="K146" s="244">
        <f>'6.6 Base Year 6 Staff Loading'!L146</f>
        <v>0</v>
      </c>
      <c r="L146" s="244"/>
      <c r="M146" s="240"/>
      <c r="N146" s="323"/>
      <c r="R146" s="239"/>
      <c r="S146" s="239"/>
      <c r="U146" s="239"/>
      <c r="V146" s="239"/>
      <c r="W146" s="416"/>
    </row>
    <row r="147" spans="1:23" ht="12" x14ac:dyDescent="0.3">
      <c r="A147" s="275">
        <v>7.1</v>
      </c>
      <c r="B147" s="270" t="s">
        <v>180</v>
      </c>
      <c r="C147" s="151" t="s">
        <v>181</v>
      </c>
      <c r="D147" s="169">
        <v>150</v>
      </c>
      <c r="E147" s="426" t="s">
        <v>402</v>
      </c>
      <c r="F147" s="276">
        <f>'6.1 Base Year 1 Staff Loading'!R147</f>
        <v>288</v>
      </c>
      <c r="G147" s="276">
        <f>'6.2 Base Year 2 Staff Loading'!R147</f>
        <v>288</v>
      </c>
      <c r="H147" s="276">
        <f>'6.3 Base Year 3 Staff Loading'!R147</f>
        <v>288</v>
      </c>
      <c r="I147" s="276">
        <f>'6.4 Base Year 4 Staff Loading'!R147</f>
        <v>288</v>
      </c>
      <c r="J147" s="276">
        <f>'6.5 Base Year 5 Staff Loading'!R147</f>
        <v>288</v>
      </c>
      <c r="K147" s="276">
        <f>'6.6 Base Year 6 Staff Loading'!L147</f>
        <v>120</v>
      </c>
      <c r="L147" s="276"/>
      <c r="M147" s="276">
        <f>SUM(F147:L147)</f>
        <v>1560</v>
      </c>
      <c r="N147" s="316">
        <f>D147*M147</f>
        <v>234000</v>
      </c>
      <c r="R147" s="452">
        <f>S147/$P$7</f>
        <v>0.14401772525849335</v>
      </c>
      <c r="S147" s="452">
        <f t="shared" si="64"/>
        <v>24</v>
      </c>
      <c r="U147" s="452">
        <f>IF($E147="Y",$M147,0)</f>
        <v>0</v>
      </c>
      <c r="V147" s="452">
        <f>IF($E147="N",$M147,0)</f>
        <v>1560</v>
      </c>
      <c r="W147" s="453">
        <f>U147/(V147+U147)</f>
        <v>0</v>
      </c>
    </row>
    <row r="148" spans="1:23" s="110" customFormat="1" ht="12" x14ac:dyDescent="0.3">
      <c r="A148" s="269"/>
      <c r="B148" s="270"/>
      <c r="C148" s="151"/>
      <c r="D148" s="169"/>
      <c r="E148" s="426"/>
      <c r="F148" s="276">
        <f>'6.1 Base Year 1 Staff Loading'!R148</f>
        <v>0</v>
      </c>
      <c r="G148" s="276">
        <f>'6.2 Base Year 2 Staff Loading'!R148</f>
        <v>0</v>
      </c>
      <c r="H148" s="276">
        <f>'6.3 Base Year 3 Staff Loading'!R148</f>
        <v>0</v>
      </c>
      <c r="I148" s="276">
        <f>'6.4 Base Year 4 Staff Loading'!R148</f>
        <v>0</v>
      </c>
      <c r="J148" s="276">
        <f>'6.5 Base Year 5 Staff Loading'!R148</f>
        <v>0</v>
      </c>
      <c r="K148" s="276">
        <f>'6.6 Base Year 6 Staff Loading'!L148</f>
        <v>0</v>
      </c>
      <c r="L148" s="276"/>
      <c r="M148" s="276">
        <f>SUM(F148:L148)</f>
        <v>0</v>
      </c>
      <c r="N148" s="316">
        <f>D148*M148</f>
        <v>0</v>
      </c>
      <c r="O148" s="107"/>
      <c r="P148" s="107"/>
      <c r="Q148" s="107"/>
      <c r="R148" s="452">
        <f t="shared" ref="R148:R151" si="73">S148/$P$7</f>
        <v>0</v>
      </c>
      <c r="S148" s="452">
        <f t="shared" si="64"/>
        <v>0</v>
      </c>
      <c r="U148" s="452">
        <f>IF($E148="Y",$M148,0)</f>
        <v>0</v>
      </c>
      <c r="V148" s="452">
        <f>IF($E148="N",$M148,0)</f>
        <v>0</v>
      </c>
      <c r="W148" s="453" t="e">
        <f t="shared" ref="W148:W151" si="74">U148/(V148+U148)</f>
        <v>#DIV/0!</v>
      </c>
    </row>
    <row r="149" spans="1:23" s="110" customFormat="1" ht="12" x14ac:dyDescent="0.3">
      <c r="A149" s="269"/>
      <c r="B149" s="270"/>
      <c r="C149" s="151"/>
      <c r="D149" s="169"/>
      <c r="E149" s="426"/>
      <c r="F149" s="276">
        <f>'6.1 Base Year 1 Staff Loading'!R149</f>
        <v>0</v>
      </c>
      <c r="G149" s="276">
        <f>'6.2 Base Year 2 Staff Loading'!R149</f>
        <v>0</v>
      </c>
      <c r="H149" s="276">
        <f>'6.3 Base Year 3 Staff Loading'!R149</f>
        <v>0</v>
      </c>
      <c r="I149" s="276">
        <f>'6.4 Base Year 4 Staff Loading'!R149</f>
        <v>0</v>
      </c>
      <c r="J149" s="276">
        <f>'6.5 Base Year 5 Staff Loading'!R149</f>
        <v>0</v>
      </c>
      <c r="K149" s="276">
        <f>'6.6 Base Year 6 Staff Loading'!L149</f>
        <v>0</v>
      </c>
      <c r="L149" s="276"/>
      <c r="M149" s="276">
        <f>SUM(F149:L149)</f>
        <v>0</v>
      </c>
      <c r="N149" s="316">
        <f>D149*M149</f>
        <v>0</v>
      </c>
      <c r="O149" s="107"/>
      <c r="P149" s="107"/>
      <c r="Q149" s="107"/>
      <c r="R149" s="452">
        <f t="shared" si="73"/>
        <v>0</v>
      </c>
      <c r="S149" s="452">
        <f t="shared" si="64"/>
        <v>0</v>
      </c>
      <c r="U149" s="452">
        <f>IF($E149="Y",$M149,0)</f>
        <v>0</v>
      </c>
      <c r="V149" s="452">
        <f>IF($E149="N",$M149,0)</f>
        <v>0</v>
      </c>
      <c r="W149" s="453" t="e">
        <f t="shared" si="74"/>
        <v>#DIV/0!</v>
      </c>
    </row>
    <row r="150" spans="1:23" ht="12" x14ac:dyDescent="0.3">
      <c r="A150" s="269"/>
      <c r="B150" s="270"/>
      <c r="C150" s="151"/>
      <c r="D150" s="169"/>
      <c r="E150" s="426"/>
      <c r="F150" s="276">
        <f>'6.1 Base Year 1 Staff Loading'!R150</f>
        <v>0</v>
      </c>
      <c r="G150" s="276">
        <f>'6.2 Base Year 2 Staff Loading'!R150</f>
        <v>0</v>
      </c>
      <c r="H150" s="276">
        <f>'6.3 Base Year 3 Staff Loading'!R150</f>
        <v>0</v>
      </c>
      <c r="I150" s="276">
        <f>'6.4 Base Year 4 Staff Loading'!R150</f>
        <v>0</v>
      </c>
      <c r="J150" s="276">
        <f>'6.5 Base Year 5 Staff Loading'!R150</f>
        <v>0</v>
      </c>
      <c r="K150" s="276">
        <f>'6.6 Base Year 6 Staff Loading'!L150</f>
        <v>0</v>
      </c>
      <c r="L150" s="276"/>
      <c r="M150" s="276">
        <f>SUM(F150:L150)</f>
        <v>0</v>
      </c>
      <c r="N150" s="316">
        <f>D150*M150</f>
        <v>0</v>
      </c>
      <c r="O150" s="107"/>
      <c r="P150" s="107"/>
      <c r="Q150" s="107"/>
      <c r="R150" s="452">
        <f t="shared" si="73"/>
        <v>0</v>
      </c>
      <c r="S150" s="452">
        <f t="shared" si="64"/>
        <v>0</v>
      </c>
      <c r="U150" s="452">
        <f>IF($E150="Y",$M150,0)</f>
        <v>0</v>
      </c>
      <c r="V150" s="452">
        <f>IF($E150="N",$M150,0)</f>
        <v>0</v>
      </c>
      <c r="W150" s="453" t="e">
        <f t="shared" si="74"/>
        <v>#DIV/0!</v>
      </c>
    </row>
    <row r="151" spans="1:23" ht="12" x14ac:dyDescent="0.3">
      <c r="A151" s="269"/>
      <c r="B151" s="270"/>
      <c r="C151" s="151"/>
      <c r="D151" s="169"/>
      <c r="E151" s="426"/>
      <c r="F151" s="276">
        <f>'6.1 Base Year 1 Staff Loading'!R151</f>
        <v>0</v>
      </c>
      <c r="G151" s="276">
        <f>'6.2 Base Year 2 Staff Loading'!R151</f>
        <v>0</v>
      </c>
      <c r="H151" s="276">
        <f>'6.3 Base Year 3 Staff Loading'!R151</f>
        <v>0</v>
      </c>
      <c r="I151" s="276">
        <f>'6.4 Base Year 4 Staff Loading'!R151</f>
        <v>0</v>
      </c>
      <c r="J151" s="276">
        <f>'6.5 Base Year 5 Staff Loading'!R151</f>
        <v>0</v>
      </c>
      <c r="K151" s="276">
        <f>'6.6 Base Year 6 Staff Loading'!L151</f>
        <v>0</v>
      </c>
      <c r="L151" s="276"/>
      <c r="M151" s="276">
        <f>SUM(F151:L151)</f>
        <v>0</v>
      </c>
      <c r="N151" s="316">
        <f>D151*M151</f>
        <v>0</v>
      </c>
      <c r="O151" s="107"/>
      <c r="P151" s="107"/>
      <c r="Q151" s="107"/>
      <c r="R151" s="452">
        <f t="shared" si="73"/>
        <v>0</v>
      </c>
      <c r="S151" s="452">
        <f t="shared" si="64"/>
        <v>0</v>
      </c>
      <c r="U151" s="452">
        <f>IF($E151="Y",$M151,0)</f>
        <v>0</v>
      </c>
      <c r="V151" s="452">
        <f>IF($E151="N",$M151,0)</f>
        <v>0</v>
      </c>
      <c r="W151" s="453" t="e">
        <f t="shared" si="74"/>
        <v>#DIV/0!</v>
      </c>
    </row>
    <row r="152" spans="1:23" ht="12.5" thickBot="1" x14ac:dyDescent="0.35">
      <c r="A152" s="228"/>
      <c r="B152" s="229" t="s">
        <v>182</v>
      </c>
      <c r="C152" s="230"/>
      <c r="D152" s="232"/>
      <c r="E152" s="427"/>
      <c r="F152" s="233">
        <f>'6.1 Base Year 1 Staff Loading'!R152</f>
        <v>288</v>
      </c>
      <c r="G152" s="233">
        <f>'6.2 Base Year 2 Staff Loading'!R152</f>
        <v>288</v>
      </c>
      <c r="H152" s="233">
        <f>'6.3 Base Year 3 Staff Loading'!R152</f>
        <v>288</v>
      </c>
      <c r="I152" s="233">
        <f>'6.4 Base Year 4 Staff Loading'!R152</f>
        <v>288</v>
      </c>
      <c r="J152" s="233">
        <f>'6.5 Base Year 5 Staff Loading'!R152</f>
        <v>288</v>
      </c>
      <c r="K152" s="233">
        <f>'6.6 Base Year 6 Staff Loading'!L152</f>
        <v>120</v>
      </c>
      <c r="L152" s="233"/>
      <c r="M152" s="233">
        <f t="shared" ref="M152" si="75">SUM(M147:M151)</f>
        <v>1560</v>
      </c>
      <c r="N152" s="317">
        <f>SUM(N147:N151)</f>
        <v>234000</v>
      </c>
      <c r="O152" s="107"/>
      <c r="P152" s="107"/>
      <c r="Q152" s="107"/>
      <c r="R152" s="235">
        <f>SUM(R147:R151)</f>
        <v>0.14401772525849335</v>
      </c>
      <c r="S152" s="235">
        <f t="shared" si="64"/>
        <v>24</v>
      </c>
      <c r="U152" s="231">
        <f>SUM(U147:U151)</f>
        <v>0</v>
      </c>
      <c r="V152" s="231">
        <f>SUM(V147:V151)</f>
        <v>1560</v>
      </c>
      <c r="W152" s="413">
        <f>U152/(U152+V152)</f>
        <v>0</v>
      </c>
    </row>
    <row r="153" spans="1:23" ht="12" x14ac:dyDescent="0.3">
      <c r="A153" s="275">
        <v>7.2</v>
      </c>
      <c r="B153" s="270" t="s">
        <v>183</v>
      </c>
      <c r="C153" s="151" t="s">
        <v>184</v>
      </c>
      <c r="D153" s="169">
        <v>0</v>
      </c>
      <c r="E153" s="426" t="s">
        <v>402</v>
      </c>
      <c r="F153" s="276">
        <f>'6.1 Base Year 1 Staff Loading'!R153</f>
        <v>288</v>
      </c>
      <c r="G153" s="276">
        <f>'6.2 Base Year 2 Staff Loading'!R153</f>
        <v>288</v>
      </c>
      <c r="H153" s="276">
        <f>'6.3 Base Year 3 Staff Loading'!R153</f>
        <v>288</v>
      </c>
      <c r="I153" s="276">
        <f>'6.4 Base Year 4 Staff Loading'!R153</f>
        <v>288</v>
      </c>
      <c r="J153" s="276">
        <f>'6.5 Base Year 5 Staff Loading'!R153</f>
        <v>288</v>
      </c>
      <c r="K153" s="276">
        <f>'6.6 Base Year 6 Staff Loading'!L153</f>
        <v>120</v>
      </c>
      <c r="L153" s="276"/>
      <c r="M153" s="276">
        <f>SUM(F153:L153)</f>
        <v>1560</v>
      </c>
      <c r="N153" s="316">
        <f>D153*M153</f>
        <v>0</v>
      </c>
      <c r="O153" s="107"/>
      <c r="P153" s="107"/>
      <c r="Q153" s="107"/>
      <c r="R153" s="452">
        <f>S153/$P$7</f>
        <v>0.14401772525849335</v>
      </c>
      <c r="S153" s="452">
        <f t="shared" si="64"/>
        <v>24</v>
      </c>
      <c r="U153" s="452">
        <f>IF($E153="Y",$M153,0)</f>
        <v>0</v>
      </c>
      <c r="V153" s="452">
        <f>IF($E153="N",$M153,0)</f>
        <v>1560</v>
      </c>
      <c r="W153" s="453">
        <f>U153/(V153+U153)</f>
        <v>0</v>
      </c>
    </row>
    <row r="154" spans="1:23" s="110" customFormat="1" ht="12" x14ac:dyDescent="0.3">
      <c r="A154" s="269"/>
      <c r="B154" s="270"/>
      <c r="C154" s="151"/>
      <c r="D154" s="169"/>
      <c r="E154" s="426"/>
      <c r="F154" s="276">
        <f>'6.1 Base Year 1 Staff Loading'!R154</f>
        <v>0</v>
      </c>
      <c r="G154" s="276">
        <f>'6.2 Base Year 2 Staff Loading'!R154</f>
        <v>0</v>
      </c>
      <c r="H154" s="276">
        <f>'6.3 Base Year 3 Staff Loading'!R154</f>
        <v>0</v>
      </c>
      <c r="I154" s="276">
        <f>'6.4 Base Year 4 Staff Loading'!R154</f>
        <v>0</v>
      </c>
      <c r="J154" s="276">
        <f>'6.5 Base Year 5 Staff Loading'!R154</f>
        <v>0</v>
      </c>
      <c r="K154" s="276">
        <f>'6.6 Base Year 6 Staff Loading'!L154</f>
        <v>0</v>
      </c>
      <c r="L154" s="276"/>
      <c r="M154" s="276">
        <f>SUM(F154:L154)</f>
        <v>0</v>
      </c>
      <c r="N154" s="316">
        <f>D154*M154</f>
        <v>0</v>
      </c>
      <c r="O154" s="107"/>
      <c r="P154" s="107"/>
      <c r="Q154" s="107"/>
      <c r="R154" s="452">
        <f t="shared" ref="R154:R157" si="76">S154/$P$7</f>
        <v>0</v>
      </c>
      <c r="S154" s="452">
        <f t="shared" si="64"/>
        <v>0</v>
      </c>
      <c r="U154" s="452">
        <f>IF($E154="Y",$M154,0)</f>
        <v>0</v>
      </c>
      <c r="V154" s="452">
        <f>IF($E154="N",$M154,0)</f>
        <v>0</v>
      </c>
      <c r="W154" s="453" t="e">
        <f t="shared" ref="W154:W157" si="77">U154/(V154+U154)</f>
        <v>#DIV/0!</v>
      </c>
    </row>
    <row r="155" spans="1:23" ht="12" x14ac:dyDescent="0.3">
      <c r="A155" s="269"/>
      <c r="B155" s="270"/>
      <c r="C155" s="151"/>
      <c r="D155" s="169"/>
      <c r="E155" s="426"/>
      <c r="F155" s="276">
        <f>'6.1 Base Year 1 Staff Loading'!R155</f>
        <v>0</v>
      </c>
      <c r="G155" s="276">
        <f>'6.2 Base Year 2 Staff Loading'!R155</f>
        <v>0</v>
      </c>
      <c r="H155" s="276">
        <f>'6.3 Base Year 3 Staff Loading'!R155</f>
        <v>0</v>
      </c>
      <c r="I155" s="276">
        <f>'6.4 Base Year 4 Staff Loading'!R155</f>
        <v>0</v>
      </c>
      <c r="J155" s="276">
        <f>'6.5 Base Year 5 Staff Loading'!R155</f>
        <v>0</v>
      </c>
      <c r="K155" s="276">
        <f>'6.6 Base Year 6 Staff Loading'!L155</f>
        <v>0</v>
      </c>
      <c r="L155" s="276"/>
      <c r="M155" s="276">
        <f>SUM(F155:L155)</f>
        <v>0</v>
      </c>
      <c r="N155" s="316">
        <f>D155*M155</f>
        <v>0</v>
      </c>
      <c r="O155" s="107"/>
      <c r="P155" s="107"/>
      <c r="Q155" s="107"/>
      <c r="R155" s="452">
        <f t="shared" si="76"/>
        <v>0</v>
      </c>
      <c r="S155" s="452">
        <f t="shared" si="64"/>
        <v>0</v>
      </c>
      <c r="U155" s="452">
        <f>IF($E155="Y",$M155,0)</f>
        <v>0</v>
      </c>
      <c r="V155" s="452">
        <f>IF($E155="N",$M155,0)</f>
        <v>0</v>
      </c>
      <c r="W155" s="453" t="e">
        <f t="shared" si="77"/>
        <v>#DIV/0!</v>
      </c>
    </row>
    <row r="156" spans="1:23" ht="12" x14ac:dyDescent="0.3">
      <c r="A156" s="269"/>
      <c r="B156" s="270"/>
      <c r="C156" s="151"/>
      <c r="D156" s="169"/>
      <c r="E156" s="426"/>
      <c r="F156" s="276">
        <f>'6.1 Base Year 1 Staff Loading'!R156</f>
        <v>0</v>
      </c>
      <c r="G156" s="276">
        <f>'6.2 Base Year 2 Staff Loading'!R156</f>
        <v>0</v>
      </c>
      <c r="H156" s="276">
        <f>'6.3 Base Year 3 Staff Loading'!R156</f>
        <v>0</v>
      </c>
      <c r="I156" s="276">
        <f>'6.4 Base Year 4 Staff Loading'!R156</f>
        <v>0</v>
      </c>
      <c r="J156" s="276">
        <f>'6.5 Base Year 5 Staff Loading'!R156</f>
        <v>0</v>
      </c>
      <c r="K156" s="276">
        <f>'6.6 Base Year 6 Staff Loading'!L156</f>
        <v>0</v>
      </c>
      <c r="L156" s="276"/>
      <c r="M156" s="276">
        <f>SUM(F156:L156)</f>
        <v>0</v>
      </c>
      <c r="N156" s="316">
        <f>D156*M156</f>
        <v>0</v>
      </c>
      <c r="O156" s="107"/>
      <c r="P156" s="107"/>
      <c r="Q156" s="107"/>
      <c r="R156" s="452">
        <f t="shared" si="76"/>
        <v>0</v>
      </c>
      <c r="S156" s="452">
        <f t="shared" si="64"/>
        <v>0</v>
      </c>
      <c r="U156" s="452">
        <f>IF($E156="Y",$M156,0)</f>
        <v>0</v>
      </c>
      <c r="V156" s="452">
        <f>IF($E156="N",$M156,0)</f>
        <v>0</v>
      </c>
      <c r="W156" s="453" t="e">
        <f t="shared" si="77"/>
        <v>#DIV/0!</v>
      </c>
    </row>
    <row r="157" spans="1:23" ht="12" x14ac:dyDescent="0.3">
      <c r="A157" s="269"/>
      <c r="B157" s="270"/>
      <c r="C157" s="151"/>
      <c r="D157" s="169"/>
      <c r="E157" s="426"/>
      <c r="F157" s="276">
        <f>'6.1 Base Year 1 Staff Loading'!R157</f>
        <v>0</v>
      </c>
      <c r="G157" s="276">
        <f>'6.2 Base Year 2 Staff Loading'!R157</f>
        <v>0</v>
      </c>
      <c r="H157" s="276">
        <f>'6.3 Base Year 3 Staff Loading'!R157</f>
        <v>0</v>
      </c>
      <c r="I157" s="276">
        <f>'6.4 Base Year 4 Staff Loading'!R157</f>
        <v>0</v>
      </c>
      <c r="J157" s="276">
        <f>'6.5 Base Year 5 Staff Loading'!R157</f>
        <v>0</v>
      </c>
      <c r="K157" s="276">
        <f>'6.6 Base Year 6 Staff Loading'!L157</f>
        <v>0</v>
      </c>
      <c r="L157" s="276"/>
      <c r="M157" s="276">
        <f>SUM(F157:L157)</f>
        <v>0</v>
      </c>
      <c r="N157" s="316">
        <f>D157*M157</f>
        <v>0</v>
      </c>
      <c r="O157" s="107"/>
      <c r="P157" s="107"/>
      <c r="Q157" s="107"/>
      <c r="R157" s="452">
        <f t="shared" si="76"/>
        <v>0</v>
      </c>
      <c r="S157" s="452">
        <f t="shared" si="64"/>
        <v>0</v>
      </c>
      <c r="U157" s="452">
        <f>IF($E157="Y",$M157,0)</f>
        <v>0</v>
      </c>
      <c r="V157" s="452">
        <f>IF($E157="N",$M157,0)</f>
        <v>0</v>
      </c>
      <c r="W157" s="453" t="e">
        <f t="shared" si="77"/>
        <v>#DIV/0!</v>
      </c>
    </row>
    <row r="158" spans="1:23" ht="12.5" thickBot="1" x14ac:dyDescent="0.35">
      <c r="A158" s="228"/>
      <c r="B158" s="229" t="s">
        <v>185</v>
      </c>
      <c r="C158" s="230"/>
      <c r="D158" s="232"/>
      <c r="E158" s="427"/>
      <c r="F158" s="233">
        <f>'6.1 Base Year 1 Staff Loading'!R158</f>
        <v>288</v>
      </c>
      <c r="G158" s="233">
        <f>'6.2 Base Year 2 Staff Loading'!R158</f>
        <v>288</v>
      </c>
      <c r="H158" s="233">
        <f>'6.3 Base Year 3 Staff Loading'!R158</f>
        <v>288</v>
      </c>
      <c r="I158" s="233">
        <f>'6.4 Base Year 4 Staff Loading'!R158</f>
        <v>288</v>
      </c>
      <c r="J158" s="233">
        <f>'6.5 Base Year 5 Staff Loading'!R158</f>
        <v>288</v>
      </c>
      <c r="K158" s="233">
        <f>'6.6 Base Year 6 Staff Loading'!L158</f>
        <v>120</v>
      </c>
      <c r="L158" s="233"/>
      <c r="M158" s="233">
        <f t="shared" ref="M158" si="78">SUM(M153:M157)</f>
        <v>1560</v>
      </c>
      <c r="N158" s="317">
        <f>SUM(N153:N157)</f>
        <v>0</v>
      </c>
      <c r="O158" s="107"/>
      <c r="P158" s="107"/>
      <c r="Q158" s="107"/>
      <c r="R158" s="235">
        <f>SUM(R153:R157)</f>
        <v>0.14401772525849335</v>
      </c>
      <c r="S158" s="235">
        <f t="shared" si="64"/>
        <v>24</v>
      </c>
      <c r="U158" s="231">
        <f>SUM(U153:U157)</f>
        <v>0</v>
      </c>
      <c r="V158" s="231">
        <f>SUM(V153:V157)</f>
        <v>1560</v>
      </c>
      <c r="W158" s="413">
        <f>U158/(U158+V158)</f>
        <v>0</v>
      </c>
    </row>
    <row r="159" spans="1:23" ht="12" x14ac:dyDescent="0.3">
      <c r="A159" s="275">
        <v>7.3</v>
      </c>
      <c r="B159" s="270" t="s">
        <v>186</v>
      </c>
      <c r="C159" s="151" t="s">
        <v>184</v>
      </c>
      <c r="D159" s="169">
        <v>0</v>
      </c>
      <c r="E159" s="426" t="s">
        <v>402</v>
      </c>
      <c r="F159" s="276">
        <f>'6.1 Base Year 1 Staff Loading'!R159</f>
        <v>1292</v>
      </c>
      <c r="G159" s="276">
        <f>'6.2 Base Year 2 Staff Loading'!R159</f>
        <v>1292</v>
      </c>
      <c r="H159" s="276">
        <f>'6.3 Base Year 3 Staff Loading'!R159</f>
        <v>1292</v>
      </c>
      <c r="I159" s="276">
        <f>'6.4 Base Year 4 Staff Loading'!R159</f>
        <v>1292</v>
      </c>
      <c r="J159" s="276">
        <f>'6.5 Base Year 5 Staff Loading'!R159</f>
        <v>1292</v>
      </c>
      <c r="K159" s="276">
        <f>'6.6 Base Year 6 Staff Loading'!L159</f>
        <v>539</v>
      </c>
      <c r="L159" s="276"/>
      <c r="M159" s="276">
        <f>SUM(F159:L159)</f>
        <v>6999</v>
      </c>
      <c r="N159" s="316">
        <f>D159*M159</f>
        <v>0</v>
      </c>
      <c r="O159" s="107"/>
      <c r="P159" s="107"/>
      <c r="Q159" s="107"/>
      <c r="R159" s="452">
        <f>S159/$P$7</f>
        <v>0.64614106351550959</v>
      </c>
      <c r="S159" s="452">
        <f t="shared" si="64"/>
        <v>107.67692307692307</v>
      </c>
      <c r="U159" s="452">
        <f>IF($E159="Y",$M159,0)</f>
        <v>0</v>
      </c>
      <c r="V159" s="452">
        <f>IF($E159="N",$M159,0)</f>
        <v>6999</v>
      </c>
      <c r="W159" s="453">
        <f>U159/(V159+U159)</f>
        <v>0</v>
      </c>
    </row>
    <row r="160" spans="1:23" s="110" customFormat="1" ht="12" x14ac:dyDescent="0.3">
      <c r="A160" s="269"/>
      <c r="B160" s="270"/>
      <c r="C160" s="151"/>
      <c r="D160" s="169"/>
      <c r="E160" s="426"/>
      <c r="F160" s="276">
        <f>'6.1 Base Year 1 Staff Loading'!R160</f>
        <v>0</v>
      </c>
      <c r="G160" s="276">
        <f>'6.2 Base Year 2 Staff Loading'!R160</f>
        <v>0</v>
      </c>
      <c r="H160" s="276">
        <f>'6.3 Base Year 3 Staff Loading'!R160</f>
        <v>0</v>
      </c>
      <c r="I160" s="276">
        <f>'6.4 Base Year 4 Staff Loading'!R160</f>
        <v>0</v>
      </c>
      <c r="J160" s="276">
        <f>'6.5 Base Year 5 Staff Loading'!R160</f>
        <v>0</v>
      </c>
      <c r="K160" s="276">
        <f>'6.6 Base Year 6 Staff Loading'!L160</f>
        <v>0</v>
      </c>
      <c r="L160" s="276"/>
      <c r="M160" s="276">
        <f>SUM(F160:L160)</f>
        <v>0</v>
      </c>
      <c r="N160" s="316">
        <f>D160*M160</f>
        <v>0</v>
      </c>
      <c r="O160" s="107"/>
      <c r="P160" s="107"/>
      <c r="Q160" s="107"/>
      <c r="R160" s="452">
        <f t="shared" ref="R160:R163" si="79">S160/$P$7</f>
        <v>0</v>
      </c>
      <c r="S160" s="452">
        <f t="shared" si="64"/>
        <v>0</v>
      </c>
      <c r="U160" s="452">
        <f>IF($E160="Y",$M160,0)</f>
        <v>0</v>
      </c>
      <c r="V160" s="452">
        <f>IF($E160="N",$M160,0)</f>
        <v>0</v>
      </c>
      <c r="W160" s="453" t="e">
        <f t="shared" ref="W160:W163" si="80">U160/(V160+U160)</f>
        <v>#DIV/0!</v>
      </c>
    </row>
    <row r="161" spans="1:23" s="110" customFormat="1" ht="12" x14ac:dyDescent="0.3">
      <c r="A161" s="269"/>
      <c r="B161" s="270"/>
      <c r="C161" s="151"/>
      <c r="D161" s="169"/>
      <c r="E161" s="426"/>
      <c r="F161" s="276">
        <f>'6.1 Base Year 1 Staff Loading'!R161</f>
        <v>0</v>
      </c>
      <c r="G161" s="276">
        <f>'6.2 Base Year 2 Staff Loading'!R161</f>
        <v>0</v>
      </c>
      <c r="H161" s="276">
        <f>'6.3 Base Year 3 Staff Loading'!R161</f>
        <v>0</v>
      </c>
      <c r="I161" s="276">
        <f>'6.4 Base Year 4 Staff Loading'!R161</f>
        <v>0</v>
      </c>
      <c r="J161" s="276">
        <f>'6.5 Base Year 5 Staff Loading'!R161</f>
        <v>0</v>
      </c>
      <c r="K161" s="276">
        <f>'6.6 Base Year 6 Staff Loading'!L161</f>
        <v>0</v>
      </c>
      <c r="L161" s="276"/>
      <c r="M161" s="276">
        <f>SUM(F161:L161)</f>
        <v>0</v>
      </c>
      <c r="N161" s="316">
        <f>D161*M161</f>
        <v>0</v>
      </c>
      <c r="O161" s="107"/>
      <c r="P161" s="107"/>
      <c r="Q161" s="107"/>
      <c r="R161" s="452">
        <f t="shared" si="79"/>
        <v>0</v>
      </c>
      <c r="S161" s="452">
        <f t="shared" si="64"/>
        <v>0</v>
      </c>
      <c r="U161" s="452">
        <f>IF($E161="Y",$M161,0)</f>
        <v>0</v>
      </c>
      <c r="V161" s="452">
        <f>IF($E161="N",$M161,0)</f>
        <v>0</v>
      </c>
      <c r="W161" s="453" t="e">
        <f t="shared" si="80"/>
        <v>#DIV/0!</v>
      </c>
    </row>
    <row r="162" spans="1:23" ht="12" x14ac:dyDescent="0.3">
      <c r="A162" s="269"/>
      <c r="B162" s="270"/>
      <c r="C162" s="151"/>
      <c r="D162" s="169"/>
      <c r="E162" s="426"/>
      <c r="F162" s="276">
        <f>'6.1 Base Year 1 Staff Loading'!R162</f>
        <v>0</v>
      </c>
      <c r="G162" s="276">
        <f>'6.2 Base Year 2 Staff Loading'!R162</f>
        <v>0</v>
      </c>
      <c r="H162" s="276">
        <f>'6.3 Base Year 3 Staff Loading'!R162</f>
        <v>0</v>
      </c>
      <c r="I162" s="276">
        <f>'6.4 Base Year 4 Staff Loading'!R162</f>
        <v>0</v>
      </c>
      <c r="J162" s="276">
        <f>'6.5 Base Year 5 Staff Loading'!R162</f>
        <v>0</v>
      </c>
      <c r="K162" s="276">
        <f>'6.6 Base Year 6 Staff Loading'!L162</f>
        <v>0</v>
      </c>
      <c r="L162" s="276"/>
      <c r="M162" s="276">
        <f>SUM(F162:L162)</f>
        <v>0</v>
      </c>
      <c r="N162" s="316">
        <f>D162*M162</f>
        <v>0</v>
      </c>
      <c r="O162" s="107"/>
      <c r="P162" s="107"/>
      <c r="Q162" s="107"/>
      <c r="R162" s="452">
        <f t="shared" si="79"/>
        <v>0</v>
      </c>
      <c r="S162" s="452">
        <f t="shared" si="64"/>
        <v>0</v>
      </c>
      <c r="U162" s="452">
        <f>IF($E162="Y",$M162,0)</f>
        <v>0</v>
      </c>
      <c r="V162" s="452">
        <f>IF($E162="N",$M162,0)</f>
        <v>0</v>
      </c>
      <c r="W162" s="453" t="e">
        <f t="shared" si="80"/>
        <v>#DIV/0!</v>
      </c>
    </row>
    <row r="163" spans="1:23" ht="12" x14ac:dyDescent="0.3">
      <c r="A163" s="269"/>
      <c r="B163" s="270"/>
      <c r="C163" s="151"/>
      <c r="D163" s="169"/>
      <c r="E163" s="426"/>
      <c r="F163" s="276">
        <f>'6.1 Base Year 1 Staff Loading'!R163</f>
        <v>0</v>
      </c>
      <c r="G163" s="276">
        <f>'6.2 Base Year 2 Staff Loading'!R163</f>
        <v>0</v>
      </c>
      <c r="H163" s="276">
        <f>'6.3 Base Year 3 Staff Loading'!R163</f>
        <v>0</v>
      </c>
      <c r="I163" s="276">
        <f>'6.4 Base Year 4 Staff Loading'!R163</f>
        <v>0</v>
      </c>
      <c r="J163" s="276">
        <f>'6.5 Base Year 5 Staff Loading'!R163</f>
        <v>0</v>
      </c>
      <c r="K163" s="276">
        <f>'6.6 Base Year 6 Staff Loading'!L163</f>
        <v>0</v>
      </c>
      <c r="L163" s="276"/>
      <c r="M163" s="276">
        <f>SUM(F163:L163)</f>
        <v>0</v>
      </c>
      <c r="N163" s="316">
        <f>D163*M163</f>
        <v>0</v>
      </c>
      <c r="O163" s="107"/>
      <c r="P163" s="107"/>
      <c r="Q163" s="107"/>
      <c r="R163" s="452">
        <f t="shared" si="79"/>
        <v>0</v>
      </c>
      <c r="S163" s="452">
        <f t="shared" si="64"/>
        <v>0</v>
      </c>
      <c r="U163" s="452">
        <f>IF($E163="Y",$M163,0)</f>
        <v>0</v>
      </c>
      <c r="V163" s="452">
        <f>IF($E163="N",$M163,0)</f>
        <v>0</v>
      </c>
      <c r="W163" s="453" t="e">
        <f t="shared" si="80"/>
        <v>#DIV/0!</v>
      </c>
    </row>
    <row r="164" spans="1:23" ht="12.5" thickBot="1" x14ac:dyDescent="0.35">
      <c r="A164" s="228"/>
      <c r="B164" s="229" t="s">
        <v>187</v>
      </c>
      <c r="C164" s="230"/>
      <c r="D164" s="232"/>
      <c r="E164" s="427"/>
      <c r="F164" s="233">
        <f>'6.1 Base Year 1 Staff Loading'!R164</f>
        <v>1292</v>
      </c>
      <c r="G164" s="233">
        <f>'6.2 Base Year 2 Staff Loading'!R164</f>
        <v>1292</v>
      </c>
      <c r="H164" s="233">
        <f>'6.3 Base Year 3 Staff Loading'!R164</f>
        <v>1292</v>
      </c>
      <c r="I164" s="233">
        <f>'6.4 Base Year 4 Staff Loading'!R164</f>
        <v>1292</v>
      </c>
      <c r="J164" s="233">
        <f>'6.5 Base Year 5 Staff Loading'!R164</f>
        <v>1292</v>
      </c>
      <c r="K164" s="233">
        <f>'6.6 Base Year 6 Staff Loading'!L164</f>
        <v>539</v>
      </c>
      <c r="L164" s="233"/>
      <c r="M164" s="233">
        <f t="shared" ref="M164" si="81">SUM(M159:M163)</f>
        <v>6999</v>
      </c>
      <c r="N164" s="317">
        <f>SUM(N159:N163)</f>
        <v>0</v>
      </c>
      <c r="O164" s="107"/>
      <c r="P164" s="107"/>
      <c r="Q164" s="107"/>
      <c r="R164" s="235">
        <f>SUM(R159:R163)</f>
        <v>0.64614106351550959</v>
      </c>
      <c r="S164" s="235">
        <f t="shared" si="64"/>
        <v>107.67692307692307</v>
      </c>
      <c r="U164" s="231">
        <f>SUM(U159:U163)</f>
        <v>0</v>
      </c>
      <c r="V164" s="231">
        <f>SUM(V159:V163)</f>
        <v>6999</v>
      </c>
      <c r="W164" s="413">
        <f>U164/(U164+V164)</f>
        <v>0</v>
      </c>
    </row>
    <row r="165" spans="1:23" ht="12" x14ac:dyDescent="0.3">
      <c r="A165" s="269">
        <v>7.4</v>
      </c>
      <c r="B165" s="270" t="s">
        <v>188</v>
      </c>
      <c r="C165" s="512" t="s">
        <v>327</v>
      </c>
      <c r="D165" s="169">
        <v>80</v>
      </c>
      <c r="E165" s="426" t="s">
        <v>404</v>
      </c>
      <c r="F165" s="276">
        <f>'6.1 Base Year 1 Staff Loading'!R165</f>
        <v>632</v>
      </c>
      <c r="G165" s="276">
        <f>'6.2 Base Year 2 Staff Loading'!R165</f>
        <v>632</v>
      </c>
      <c r="H165" s="276">
        <f>'6.3 Base Year 3 Staff Loading'!R165</f>
        <v>632</v>
      </c>
      <c r="I165" s="276">
        <f>'6.4 Base Year 4 Staff Loading'!R165</f>
        <v>632</v>
      </c>
      <c r="J165" s="276">
        <f>'6.5 Base Year 5 Staff Loading'!R165</f>
        <v>632</v>
      </c>
      <c r="K165" s="276">
        <f>'6.6 Base Year 6 Staff Loading'!L165</f>
        <v>263</v>
      </c>
      <c r="L165" s="276"/>
      <c r="M165" s="276">
        <f>SUM(F165:L165)</f>
        <v>3423</v>
      </c>
      <c r="N165" s="316">
        <f>D165*M165</f>
        <v>273840</v>
      </c>
      <c r="O165" s="107"/>
      <c r="P165" s="107"/>
      <c r="Q165" s="107"/>
      <c r="R165" s="452">
        <f>S165/$P$7</f>
        <v>0.31600812407680945</v>
      </c>
      <c r="S165" s="452">
        <f t="shared" si="64"/>
        <v>52.661538461538463</v>
      </c>
      <c r="U165" s="452">
        <f>IF($E165="Y",$M165,0)</f>
        <v>3423</v>
      </c>
      <c r="V165" s="452">
        <f>IF($E165="N",$M165,0)</f>
        <v>0</v>
      </c>
      <c r="W165" s="453">
        <f>U165/(V165+U165)</f>
        <v>1</v>
      </c>
    </row>
    <row r="166" spans="1:23" s="110" customFormat="1" ht="12" x14ac:dyDescent="0.3">
      <c r="A166" s="269"/>
      <c r="B166" s="270"/>
      <c r="C166" s="158"/>
      <c r="D166" s="169"/>
      <c r="E166" s="426"/>
      <c r="F166" s="276">
        <f>'6.1 Base Year 1 Staff Loading'!R166</f>
        <v>0</v>
      </c>
      <c r="G166" s="276">
        <f>'6.2 Base Year 2 Staff Loading'!R166</f>
        <v>0</v>
      </c>
      <c r="H166" s="276">
        <f>'6.3 Base Year 3 Staff Loading'!R166</f>
        <v>0</v>
      </c>
      <c r="I166" s="276">
        <f>'6.4 Base Year 4 Staff Loading'!R166</f>
        <v>0</v>
      </c>
      <c r="J166" s="276">
        <f>'6.5 Base Year 5 Staff Loading'!R166</f>
        <v>0</v>
      </c>
      <c r="K166" s="276">
        <f>'6.6 Base Year 6 Staff Loading'!L166</f>
        <v>0</v>
      </c>
      <c r="L166" s="276"/>
      <c r="M166" s="276">
        <f>SUM(F166:L166)</f>
        <v>0</v>
      </c>
      <c r="N166" s="316">
        <f>D166*M166</f>
        <v>0</v>
      </c>
      <c r="O166" s="107"/>
      <c r="P166" s="107"/>
      <c r="Q166" s="107"/>
      <c r="R166" s="452">
        <f t="shared" ref="R166:R169" si="82">S166/$P$7</f>
        <v>0</v>
      </c>
      <c r="S166" s="452">
        <f t="shared" si="64"/>
        <v>0</v>
      </c>
      <c r="U166" s="452">
        <f>IF($E166="Y",$M166,0)</f>
        <v>0</v>
      </c>
      <c r="V166" s="452">
        <f>IF($E166="N",$M166,0)</f>
        <v>0</v>
      </c>
      <c r="W166" s="453" t="e">
        <f t="shared" ref="W166:W169" si="83">U166/(V166+U166)</f>
        <v>#DIV/0!</v>
      </c>
    </row>
    <row r="167" spans="1:23" s="110" customFormat="1" ht="12" x14ac:dyDescent="0.3">
      <c r="A167" s="269"/>
      <c r="B167" s="270"/>
      <c r="C167" s="158"/>
      <c r="D167" s="169"/>
      <c r="E167" s="426"/>
      <c r="F167" s="276">
        <f>'6.1 Base Year 1 Staff Loading'!R167</f>
        <v>0</v>
      </c>
      <c r="G167" s="276">
        <f>'6.2 Base Year 2 Staff Loading'!R167</f>
        <v>0</v>
      </c>
      <c r="H167" s="276">
        <f>'6.3 Base Year 3 Staff Loading'!R167</f>
        <v>0</v>
      </c>
      <c r="I167" s="276">
        <f>'6.4 Base Year 4 Staff Loading'!R167</f>
        <v>0</v>
      </c>
      <c r="J167" s="276">
        <f>'6.5 Base Year 5 Staff Loading'!R167</f>
        <v>0</v>
      </c>
      <c r="K167" s="276">
        <f>'6.6 Base Year 6 Staff Loading'!L167</f>
        <v>0</v>
      </c>
      <c r="L167" s="276"/>
      <c r="M167" s="276">
        <f>SUM(F167:L167)</f>
        <v>0</v>
      </c>
      <c r="N167" s="316">
        <f>D167*M167</f>
        <v>0</v>
      </c>
      <c r="O167" s="107"/>
      <c r="P167" s="107"/>
      <c r="Q167" s="107"/>
      <c r="R167" s="452">
        <f t="shared" si="82"/>
        <v>0</v>
      </c>
      <c r="S167" s="452">
        <f t="shared" si="64"/>
        <v>0</v>
      </c>
      <c r="U167" s="452">
        <f>IF($E167="Y",$M167,0)</f>
        <v>0</v>
      </c>
      <c r="V167" s="452">
        <f>IF($E167="N",$M167,0)</f>
        <v>0</v>
      </c>
      <c r="W167" s="453" t="e">
        <f t="shared" si="83"/>
        <v>#DIV/0!</v>
      </c>
    </row>
    <row r="168" spans="1:23" s="110" customFormat="1" ht="12" x14ac:dyDescent="0.3">
      <c r="A168" s="269"/>
      <c r="B168" s="270"/>
      <c r="C168" s="158"/>
      <c r="D168" s="169"/>
      <c r="E168" s="426"/>
      <c r="F168" s="276">
        <f>'6.1 Base Year 1 Staff Loading'!R168</f>
        <v>0</v>
      </c>
      <c r="G168" s="276">
        <f>'6.2 Base Year 2 Staff Loading'!R168</f>
        <v>0</v>
      </c>
      <c r="H168" s="276">
        <f>'6.3 Base Year 3 Staff Loading'!R168</f>
        <v>0</v>
      </c>
      <c r="I168" s="276">
        <f>'6.4 Base Year 4 Staff Loading'!R168</f>
        <v>0</v>
      </c>
      <c r="J168" s="276">
        <f>'6.5 Base Year 5 Staff Loading'!R168</f>
        <v>0</v>
      </c>
      <c r="K168" s="276">
        <f>'6.6 Base Year 6 Staff Loading'!L168</f>
        <v>0</v>
      </c>
      <c r="L168" s="276"/>
      <c r="M168" s="276">
        <f>SUM(F168:L168)</f>
        <v>0</v>
      </c>
      <c r="N168" s="316">
        <f>D168*M168</f>
        <v>0</v>
      </c>
      <c r="O168" s="107"/>
      <c r="P168" s="107"/>
      <c r="Q168" s="107"/>
      <c r="R168" s="452">
        <f t="shared" si="82"/>
        <v>0</v>
      </c>
      <c r="S168" s="452">
        <f t="shared" si="64"/>
        <v>0</v>
      </c>
      <c r="U168" s="452">
        <f>IF($E168="Y",$M168,0)</f>
        <v>0</v>
      </c>
      <c r="V168" s="452">
        <f>IF($E168="N",$M168,0)</f>
        <v>0</v>
      </c>
      <c r="W168" s="453" t="e">
        <f t="shared" si="83"/>
        <v>#DIV/0!</v>
      </c>
    </row>
    <row r="169" spans="1:23" ht="10.15" customHeight="1" x14ac:dyDescent="0.3">
      <c r="A169" s="269"/>
      <c r="B169" s="270"/>
      <c r="C169" s="158"/>
      <c r="D169" s="169"/>
      <c r="E169" s="426"/>
      <c r="F169" s="276">
        <f>'6.1 Base Year 1 Staff Loading'!R169</f>
        <v>0</v>
      </c>
      <c r="G169" s="276">
        <f>'6.2 Base Year 2 Staff Loading'!R169</f>
        <v>0</v>
      </c>
      <c r="H169" s="276">
        <f>'6.3 Base Year 3 Staff Loading'!R169</f>
        <v>0</v>
      </c>
      <c r="I169" s="276">
        <f>'6.4 Base Year 4 Staff Loading'!R169</f>
        <v>0</v>
      </c>
      <c r="J169" s="276">
        <f>'6.5 Base Year 5 Staff Loading'!R169</f>
        <v>0</v>
      </c>
      <c r="K169" s="276">
        <f>'6.6 Base Year 6 Staff Loading'!L169</f>
        <v>0</v>
      </c>
      <c r="L169" s="276"/>
      <c r="M169" s="276">
        <f>SUM(F169:L169)</f>
        <v>0</v>
      </c>
      <c r="N169" s="316">
        <f>D169*M169</f>
        <v>0</v>
      </c>
      <c r="O169" s="107"/>
      <c r="P169" s="107"/>
      <c r="Q169" s="107"/>
      <c r="R169" s="452">
        <f t="shared" si="82"/>
        <v>0</v>
      </c>
      <c r="S169" s="452">
        <f t="shared" si="64"/>
        <v>0</v>
      </c>
      <c r="U169" s="452">
        <f>IF($E169="Y",$M169,0)</f>
        <v>0</v>
      </c>
      <c r="V169" s="452">
        <f>IF($E169="N",$M169,0)</f>
        <v>0</v>
      </c>
      <c r="W169" s="453" t="e">
        <f t="shared" si="83"/>
        <v>#DIV/0!</v>
      </c>
    </row>
    <row r="170" spans="1:23" s="109" customFormat="1" ht="13.5" thickBot="1" x14ac:dyDescent="0.35">
      <c r="A170" s="228"/>
      <c r="B170" s="229" t="s">
        <v>189</v>
      </c>
      <c r="C170" s="230"/>
      <c r="D170" s="232"/>
      <c r="E170" s="427"/>
      <c r="F170" s="233">
        <f>'6.1 Base Year 1 Staff Loading'!R170</f>
        <v>632</v>
      </c>
      <c r="G170" s="233">
        <f>'6.2 Base Year 2 Staff Loading'!R170</f>
        <v>632</v>
      </c>
      <c r="H170" s="233">
        <f>'6.3 Base Year 3 Staff Loading'!R170</f>
        <v>632</v>
      </c>
      <c r="I170" s="233">
        <f>'6.4 Base Year 4 Staff Loading'!R170</f>
        <v>632</v>
      </c>
      <c r="J170" s="233">
        <f>'6.5 Base Year 5 Staff Loading'!R170</f>
        <v>632</v>
      </c>
      <c r="K170" s="233">
        <f>'6.6 Base Year 6 Staff Loading'!L170</f>
        <v>263</v>
      </c>
      <c r="L170" s="233"/>
      <c r="M170" s="233">
        <f t="shared" ref="M170" si="84">SUM(M165:M169)</f>
        <v>3423</v>
      </c>
      <c r="N170" s="317">
        <f>SUM(N165:N169)</f>
        <v>273840</v>
      </c>
      <c r="O170" s="107"/>
      <c r="P170" s="107"/>
      <c r="Q170" s="107"/>
      <c r="R170" s="235">
        <f>SUM(R165:R169)</f>
        <v>0.31600812407680945</v>
      </c>
      <c r="S170" s="235">
        <f t="shared" si="64"/>
        <v>52.661538461538463</v>
      </c>
      <c r="U170" s="231">
        <f>SUM(U165:U169)</f>
        <v>3423</v>
      </c>
      <c r="V170" s="231">
        <f>SUM(V165:V169)</f>
        <v>0</v>
      </c>
      <c r="W170" s="413">
        <f>U170/(U170+V170)</f>
        <v>1</v>
      </c>
    </row>
    <row r="171" spans="1:23" ht="10.15" customHeight="1" x14ac:dyDescent="0.3">
      <c r="A171" s="149"/>
      <c r="B171" s="150"/>
      <c r="C171" s="158"/>
      <c r="D171" s="169"/>
      <c r="E171" s="426"/>
      <c r="F171" s="154">
        <f>'6.1 Base Year 1 Staff Loading'!R171</f>
        <v>0</v>
      </c>
      <c r="G171" s="154">
        <f>'6.2 Base Year 2 Staff Loading'!R171</f>
        <v>0</v>
      </c>
      <c r="H171" s="154">
        <f>'6.3 Base Year 3 Staff Loading'!R171</f>
        <v>0</v>
      </c>
      <c r="I171" s="154">
        <f>'6.4 Base Year 4 Staff Loading'!R171</f>
        <v>0</v>
      </c>
      <c r="J171" s="154">
        <f>'6.5 Base Year 5 Staff Loading'!R171</f>
        <v>0</v>
      </c>
      <c r="K171" s="154">
        <f>'6.6 Base Year 6 Staff Loading'!L171</f>
        <v>0</v>
      </c>
      <c r="L171" s="154"/>
      <c r="M171" s="154"/>
      <c r="N171" s="322"/>
      <c r="O171" s="107"/>
      <c r="P171" s="107"/>
      <c r="Q171" s="107"/>
      <c r="R171" s="152"/>
      <c r="S171" s="152"/>
      <c r="U171" s="152"/>
      <c r="V171" s="152"/>
      <c r="W171" s="412"/>
    </row>
    <row r="172" spans="1:23" ht="13.5" thickBot="1" x14ac:dyDescent="0.35">
      <c r="A172" s="251"/>
      <c r="B172" s="252" t="s">
        <v>190</v>
      </c>
      <c r="C172" s="253"/>
      <c r="D172" s="254"/>
      <c r="E172" s="429"/>
      <c r="F172" s="254">
        <f>'6.1 Base Year 1 Staff Loading'!R172</f>
        <v>2500</v>
      </c>
      <c r="G172" s="254">
        <f>'6.2 Base Year 2 Staff Loading'!R172</f>
        <v>2500</v>
      </c>
      <c r="H172" s="254">
        <f>'6.3 Base Year 3 Staff Loading'!R172</f>
        <v>2500</v>
      </c>
      <c r="I172" s="254">
        <f>'6.4 Base Year 4 Staff Loading'!R172</f>
        <v>2500</v>
      </c>
      <c r="J172" s="254">
        <f>'6.5 Base Year 5 Staff Loading'!R172</f>
        <v>2500</v>
      </c>
      <c r="K172" s="254">
        <f>'6.6 Base Year 6 Staff Loading'!L172</f>
        <v>1042</v>
      </c>
      <c r="L172" s="254"/>
      <c r="M172" s="254">
        <f t="shared" ref="M172:N172" si="85">SUM(M152,M158,M164,M170)</f>
        <v>13542</v>
      </c>
      <c r="N172" s="319">
        <f t="shared" si="85"/>
        <v>507840</v>
      </c>
      <c r="O172" s="107"/>
      <c r="P172" s="107"/>
      <c r="Q172" s="107"/>
      <c r="R172" s="254">
        <f>SUM(R152,R158,R164,R170)</f>
        <v>1.2501846381093058</v>
      </c>
      <c r="S172" s="254">
        <f t="shared" si="64"/>
        <v>208.33846153846153</v>
      </c>
      <c r="U172" s="254">
        <f>SUM(U152,U158,U164,U170)</f>
        <v>3423</v>
      </c>
      <c r="V172" s="254">
        <f>SUM(V152,V158,V164,V170)</f>
        <v>10119</v>
      </c>
      <c r="W172" s="418">
        <f>U172/(U172+V172)</f>
        <v>0.25276916260522819</v>
      </c>
    </row>
    <row r="173" spans="1:23" ht="12" x14ac:dyDescent="0.3">
      <c r="A173" s="160"/>
      <c r="B173" s="150"/>
      <c r="C173" s="151"/>
      <c r="D173" s="153"/>
      <c r="E173" s="432"/>
      <c r="F173" s="154">
        <f>'6.1 Base Year 1 Staff Loading'!R173</f>
        <v>0</v>
      </c>
      <c r="G173" s="154">
        <f>'6.2 Base Year 2 Staff Loading'!R173</f>
        <v>0</v>
      </c>
      <c r="H173" s="154">
        <f>'6.3 Base Year 3 Staff Loading'!R173</f>
        <v>0</v>
      </c>
      <c r="I173" s="154">
        <f>'6.4 Base Year 4 Staff Loading'!R173</f>
        <v>0</v>
      </c>
      <c r="J173" s="154">
        <f>'6.5 Base Year 5 Staff Loading'!R173</f>
        <v>0</v>
      </c>
      <c r="K173" s="154">
        <f>'6.6 Base Year 6 Staff Loading'!L173</f>
        <v>0</v>
      </c>
      <c r="L173" s="154"/>
      <c r="M173" s="154"/>
      <c r="N173" s="322"/>
      <c r="O173" s="107"/>
      <c r="P173" s="107"/>
      <c r="Q173" s="107"/>
      <c r="R173" s="151"/>
      <c r="S173" s="151"/>
      <c r="U173" s="151"/>
      <c r="V173" s="151"/>
      <c r="W173" s="412"/>
    </row>
    <row r="174" spans="1:23" ht="13" x14ac:dyDescent="0.3">
      <c r="A174" s="237">
        <v>8</v>
      </c>
      <c r="B174" s="246" t="s">
        <v>191</v>
      </c>
      <c r="C174" s="239"/>
      <c r="D174" s="239"/>
      <c r="E174" s="425"/>
      <c r="F174" s="244">
        <f>'6.1 Base Year 1 Staff Loading'!R174</f>
        <v>0</v>
      </c>
      <c r="G174" s="244">
        <f>'6.2 Base Year 2 Staff Loading'!R174</f>
        <v>0</v>
      </c>
      <c r="H174" s="244">
        <f>'6.3 Base Year 3 Staff Loading'!R174</f>
        <v>0</v>
      </c>
      <c r="I174" s="244">
        <f>'6.4 Base Year 4 Staff Loading'!R174</f>
        <v>0</v>
      </c>
      <c r="J174" s="244">
        <f>'6.5 Base Year 5 Staff Loading'!R174</f>
        <v>0</v>
      </c>
      <c r="K174" s="244">
        <f>'6.6 Base Year 6 Staff Loading'!L174</f>
        <v>0</v>
      </c>
      <c r="L174" s="244"/>
      <c r="M174" s="240"/>
      <c r="N174" s="323"/>
      <c r="O174" s="107"/>
      <c r="P174" s="107"/>
      <c r="Q174" s="107"/>
      <c r="R174" s="239"/>
      <c r="S174" s="239"/>
      <c r="U174" s="239"/>
      <c r="V174" s="239"/>
      <c r="W174" s="416"/>
    </row>
    <row r="175" spans="1:23" ht="12" x14ac:dyDescent="0.3">
      <c r="A175" s="269">
        <v>8.1</v>
      </c>
      <c r="B175" s="270" t="s">
        <v>284</v>
      </c>
      <c r="C175" s="151" t="s">
        <v>136</v>
      </c>
      <c r="D175" s="169">
        <v>140</v>
      </c>
      <c r="E175" s="426" t="s">
        <v>402</v>
      </c>
      <c r="F175" s="276">
        <f>'6.1 Base Year 1 Staff Loading'!R175</f>
        <v>720</v>
      </c>
      <c r="G175" s="276">
        <f>'6.2 Base Year 2 Staff Loading'!R175</f>
        <v>720</v>
      </c>
      <c r="H175" s="276">
        <f>'6.3 Base Year 3 Staff Loading'!R175</f>
        <v>720</v>
      </c>
      <c r="I175" s="276">
        <f>'6.4 Base Year 4 Staff Loading'!R175</f>
        <v>720</v>
      </c>
      <c r="J175" s="276">
        <f>'6.5 Base Year 5 Staff Loading'!R175</f>
        <v>720</v>
      </c>
      <c r="K175" s="276">
        <f>'6.6 Base Year 6 Staff Loading'!L175</f>
        <v>300</v>
      </c>
      <c r="L175" s="276"/>
      <c r="M175" s="276">
        <f>SUM(F175:L175)</f>
        <v>3900</v>
      </c>
      <c r="N175" s="316">
        <f>D175*M175</f>
        <v>546000</v>
      </c>
      <c r="O175" s="107"/>
      <c r="P175" s="107"/>
      <c r="Q175" s="107"/>
      <c r="R175" s="452">
        <f>S175/$P$7</f>
        <v>0.36004431314623336</v>
      </c>
      <c r="S175" s="452">
        <f t="shared" si="64"/>
        <v>60</v>
      </c>
      <c r="U175" s="452">
        <f>IF($E175="Y",$M175,0)</f>
        <v>0</v>
      </c>
      <c r="V175" s="452">
        <f>IF($E175="N",$M175,0)</f>
        <v>3900</v>
      </c>
      <c r="W175" s="453">
        <f>U175/(V175+U175)</f>
        <v>0</v>
      </c>
    </row>
    <row r="176" spans="1:23" s="110" customFormat="1" ht="12" x14ac:dyDescent="0.3">
      <c r="A176" s="269"/>
      <c r="B176" s="270"/>
      <c r="C176" s="151" t="s">
        <v>135</v>
      </c>
      <c r="D176" s="169">
        <v>135</v>
      </c>
      <c r="E176" s="426" t="s">
        <v>402</v>
      </c>
      <c r="F176" s="276">
        <f>'6.1 Base Year 1 Staff Loading'!R176</f>
        <v>720</v>
      </c>
      <c r="G176" s="276">
        <f>'6.2 Base Year 2 Staff Loading'!R176</f>
        <v>720</v>
      </c>
      <c r="H176" s="276">
        <f>'6.3 Base Year 3 Staff Loading'!R176</f>
        <v>720</v>
      </c>
      <c r="I176" s="276">
        <f>'6.4 Base Year 4 Staff Loading'!R176</f>
        <v>720</v>
      </c>
      <c r="J176" s="276">
        <f>'6.5 Base Year 5 Staff Loading'!R176</f>
        <v>720</v>
      </c>
      <c r="K176" s="276">
        <f>'6.6 Base Year 6 Staff Loading'!L176</f>
        <v>300</v>
      </c>
      <c r="L176" s="276"/>
      <c r="M176" s="276">
        <f>SUM(F176:L176)</f>
        <v>3900</v>
      </c>
      <c r="N176" s="316">
        <f>D176*M176</f>
        <v>526500</v>
      </c>
      <c r="O176" s="107"/>
      <c r="P176" s="107"/>
      <c r="Q176" s="107"/>
      <c r="R176" s="452">
        <f t="shared" ref="R176:R179" si="86">S176/$P$7</f>
        <v>0.36004431314623336</v>
      </c>
      <c r="S176" s="452">
        <f t="shared" si="64"/>
        <v>60</v>
      </c>
      <c r="U176" s="452">
        <f>IF($E176="Y",$M176,0)</f>
        <v>0</v>
      </c>
      <c r="V176" s="452">
        <f>IF($E176="N",$M176,0)</f>
        <v>3900</v>
      </c>
      <c r="W176" s="453">
        <f t="shared" ref="W176:W179" si="87">U176/(V176+U176)</f>
        <v>0</v>
      </c>
    </row>
    <row r="177" spans="1:23" s="110" customFormat="1" ht="12" x14ac:dyDescent="0.3">
      <c r="A177" s="269"/>
      <c r="B177" s="270"/>
      <c r="C177" s="151"/>
      <c r="D177" s="169"/>
      <c r="E177" s="426"/>
      <c r="F177" s="276">
        <f>'6.1 Base Year 1 Staff Loading'!R177</f>
        <v>0</v>
      </c>
      <c r="G177" s="276">
        <f>'6.2 Base Year 2 Staff Loading'!R177</f>
        <v>0</v>
      </c>
      <c r="H177" s="276">
        <f>'6.3 Base Year 3 Staff Loading'!R177</f>
        <v>0</v>
      </c>
      <c r="I177" s="276">
        <f>'6.4 Base Year 4 Staff Loading'!R177</f>
        <v>0</v>
      </c>
      <c r="J177" s="276">
        <f>'6.5 Base Year 5 Staff Loading'!R177</f>
        <v>0</v>
      </c>
      <c r="K177" s="276">
        <f>'6.6 Base Year 6 Staff Loading'!L177</f>
        <v>0</v>
      </c>
      <c r="L177" s="276"/>
      <c r="M177" s="276">
        <f>SUM(F177:L177)</f>
        <v>0</v>
      </c>
      <c r="N177" s="316">
        <f>D177*M177</f>
        <v>0</v>
      </c>
      <c r="O177" s="107"/>
      <c r="P177" s="107"/>
      <c r="Q177" s="107"/>
      <c r="R177" s="452">
        <f t="shared" si="86"/>
        <v>0</v>
      </c>
      <c r="S177" s="452">
        <f t="shared" si="64"/>
        <v>0</v>
      </c>
      <c r="U177" s="452">
        <f>IF($E177="Y",$M177,0)</f>
        <v>0</v>
      </c>
      <c r="V177" s="452">
        <f>IF($E177="N",$M177,0)</f>
        <v>0</v>
      </c>
      <c r="W177" s="453" t="e">
        <f t="shared" si="87"/>
        <v>#DIV/0!</v>
      </c>
    </row>
    <row r="178" spans="1:23" ht="12" x14ac:dyDescent="0.3">
      <c r="A178" s="269"/>
      <c r="B178" s="270"/>
      <c r="C178" s="151"/>
      <c r="D178" s="169"/>
      <c r="E178" s="426"/>
      <c r="F178" s="276">
        <f>'6.1 Base Year 1 Staff Loading'!R178</f>
        <v>0</v>
      </c>
      <c r="G178" s="276">
        <f>'6.2 Base Year 2 Staff Loading'!R178</f>
        <v>0</v>
      </c>
      <c r="H178" s="276">
        <f>'6.3 Base Year 3 Staff Loading'!R178</f>
        <v>0</v>
      </c>
      <c r="I178" s="276">
        <f>'6.4 Base Year 4 Staff Loading'!R178</f>
        <v>0</v>
      </c>
      <c r="J178" s="276">
        <f>'6.5 Base Year 5 Staff Loading'!R178</f>
        <v>0</v>
      </c>
      <c r="K178" s="276">
        <f>'6.6 Base Year 6 Staff Loading'!L178</f>
        <v>0</v>
      </c>
      <c r="L178" s="276"/>
      <c r="M178" s="276">
        <f>SUM(F178:L178)</f>
        <v>0</v>
      </c>
      <c r="N178" s="316">
        <f>D178*M178</f>
        <v>0</v>
      </c>
      <c r="O178" s="107"/>
      <c r="P178" s="107"/>
      <c r="Q178" s="107"/>
      <c r="R178" s="452">
        <f t="shared" si="86"/>
        <v>0</v>
      </c>
      <c r="S178" s="452">
        <f t="shared" si="64"/>
        <v>0</v>
      </c>
      <c r="U178" s="452">
        <f>IF($E178="Y",$M178,0)</f>
        <v>0</v>
      </c>
      <c r="V178" s="452">
        <f>IF($E178="N",$M178,0)</f>
        <v>0</v>
      </c>
      <c r="W178" s="453" t="e">
        <f t="shared" si="87"/>
        <v>#DIV/0!</v>
      </c>
    </row>
    <row r="179" spans="1:23" ht="12" x14ac:dyDescent="0.3">
      <c r="A179" s="269"/>
      <c r="B179" s="270"/>
      <c r="C179" s="151"/>
      <c r="D179" s="169"/>
      <c r="E179" s="426"/>
      <c r="F179" s="276">
        <f>'6.1 Base Year 1 Staff Loading'!R179</f>
        <v>0</v>
      </c>
      <c r="G179" s="276">
        <f>'6.2 Base Year 2 Staff Loading'!R179</f>
        <v>0</v>
      </c>
      <c r="H179" s="276">
        <f>'6.3 Base Year 3 Staff Loading'!R179</f>
        <v>0</v>
      </c>
      <c r="I179" s="276">
        <f>'6.4 Base Year 4 Staff Loading'!R179</f>
        <v>0</v>
      </c>
      <c r="J179" s="276">
        <f>'6.5 Base Year 5 Staff Loading'!R179</f>
        <v>0</v>
      </c>
      <c r="K179" s="276">
        <f>'6.6 Base Year 6 Staff Loading'!L179</f>
        <v>0</v>
      </c>
      <c r="L179" s="276"/>
      <c r="M179" s="276">
        <f>SUM(F179:L179)</f>
        <v>0</v>
      </c>
      <c r="N179" s="316">
        <f>D179*M179</f>
        <v>0</v>
      </c>
      <c r="O179" s="107"/>
      <c r="P179" s="107"/>
      <c r="Q179" s="107"/>
      <c r="R179" s="452">
        <f t="shared" si="86"/>
        <v>0</v>
      </c>
      <c r="S179" s="452">
        <f t="shared" si="64"/>
        <v>0</v>
      </c>
      <c r="U179" s="452">
        <f>IF($E179="Y",$M179,0)</f>
        <v>0</v>
      </c>
      <c r="V179" s="452">
        <f>IF($E179="N",$M179,0)</f>
        <v>0</v>
      </c>
      <c r="W179" s="453" t="e">
        <f t="shared" si="87"/>
        <v>#DIV/0!</v>
      </c>
    </row>
    <row r="180" spans="1:23" ht="12.5" thickBot="1" x14ac:dyDescent="0.35">
      <c r="A180" s="228"/>
      <c r="B180" s="229" t="s">
        <v>193</v>
      </c>
      <c r="C180" s="230"/>
      <c r="D180" s="232"/>
      <c r="E180" s="427"/>
      <c r="F180" s="233">
        <f>'6.1 Base Year 1 Staff Loading'!R180</f>
        <v>1440</v>
      </c>
      <c r="G180" s="233">
        <f>'6.2 Base Year 2 Staff Loading'!R180</f>
        <v>1440</v>
      </c>
      <c r="H180" s="233">
        <f>'6.3 Base Year 3 Staff Loading'!R180</f>
        <v>1440</v>
      </c>
      <c r="I180" s="233">
        <f>'6.4 Base Year 4 Staff Loading'!R180</f>
        <v>1440</v>
      </c>
      <c r="J180" s="233">
        <f>'6.5 Base Year 5 Staff Loading'!R180</f>
        <v>1440</v>
      </c>
      <c r="K180" s="233">
        <f>'6.6 Base Year 6 Staff Loading'!L180</f>
        <v>600</v>
      </c>
      <c r="L180" s="233"/>
      <c r="M180" s="233">
        <f t="shared" ref="M180" si="88">SUM(M175:M179)</f>
        <v>7800</v>
      </c>
      <c r="N180" s="317">
        <f>SUM(N175:N179)</f>
        <v>1072500</v>
      </c>
      <c r="O180" s="107"/>
      <c r="P180" s="107"/>
      <c r="Q180" s="107"/>
      <c r="R180" s="235">
        <f>SUM(R175:R179)</f>
        <v>0.72008862629246673</v>
      </c>
      <c r="S180" s="235">
        <f t="shared" si="64"/>
        <v>120</v>
      </c>
      <c r="U180" s="231">
        <f>SUM(U175:U179)</f>
        <v>0</v>
      </c>
      <c r="V180" s="231">
        <f>SUM(V175:V179)</f>
        <v>7800</v>
      </c>
      <c r="W180" s="413">
        <f>U180/(U180+V180)</f>
        <v>0</v>
      </c>
    </row>
    <row r="181" spans="1:23" ht="12" x14ac:dyDescent="0.3">
      <c r="A181" s="269">
        <v>8.1999999999999993</v>
      </c>
      <c r="B181" s="270" t="s">
        <v>194</v>
      </c>
      <c r="C181" s="151" t="s">
        <v>324</v>
      </c>
      <c r="D181" s="169">
        <v>130</v>
      </c>
      <c r="E181" s="426" t="s">
        <v>402</v>
      </c>
      <c r="F181" s="276">
        <f>'6.1 Base Year 1 Staff Loading'!R181</f>
        <v>5808</v>
      </c>
      <c r="G181" s="276">
        <f>'6.2 Base Year 2 Staff Loading'!R181</f>
        <v>5808</v>
      </c>
      <c r="H181" s="276">
        <f>'6.3 Base Year 3 Staff Loading'!R181</f>
        <v>5808</v>
      </c>
      <c r="I181" s="276">
        <f>'6.4 Base Year 4 Staff Loading'!R181</f>
        <v>5808</v>
      </c>
      <c r="J181" s="276">
        <f>'6.5 Base Year 5 Staff Loading'!R181</f>
        <v>5808</v>
      </c>
      <c r="K181" s="276">
        <f>'6.6 Base Year 6 Staff Loading'!L181</f>
        <v>2420</v>
      </c>
      <c r="L181" s="276"/>
      <c r="M181" s="276">
        <f>SUM(F181:L181)</f>
        <v>31460</v>
      </c>
      <c r="N181" s="316">
        <f>D181*M181</f>
        <v>4089800</v>
      </c>
      <c r="O181" s="107"/>
      <c r="P181" s="107"/>
      <c r="Q181" s="107"/>
      <c r="R181" s="452">
        <f>S181/$P$7</f>
        <v>2.9043574593796158</v>
      </c>
      <c r="S181" s="452">
        <f t="shared" si="64"/>
        <v>484</v>
      </c>
      <c r="U181" s="452">
        <f>IF($E181="Y",$M181,0)</f>
        <v>0</v>
      </c>
      <c r="V181" s="452">
        <f>IF($E181="N",$M181,0)</f>
        <v>31460</v>
      </c>
      <c r="W181" s="453">
        <f>U181/(V181+U181)</f>
        <v>0</v>
      </c>
    </row>
    <row r="182" spans="1:23" s="110" customFormat="1" ht="12" x14ac:dyDescent="0.3">
      <c r="A182" s="269"/>
      <c r="B182" s="270"/>
      <c r="C182" s="151" t="s">
        <v>327</v>
      </c>
      <c r="D182" s="169">
        <v>80</v>
      </c>
      <c r="E182" s="426" t="s">
        <v>404</v>
      </c>
      <c r="F182" s="276">
        <f>'6.1 Base Year 1 Staff Loading'!R182</f>
        <v>5004</v>
      </c>
      <c r="G182" s="276">
        <f>'6.2 Base Year 2 Staff Loading'!R182</f>
        <v>5004</v>
      </c>
      <c r="H182" s="276">
        <f>'6.3 Base Year 3 Staff Loading'!R182</f>
        <v>5004</v>
      </c>
      <c r="I182" s="276">
        <f>'6.4 Base Year 4 Staff Loading'!R182</f>
        <v>5004</v>
      </c>
      <c r="J182" s="276">
        <f>'6.5 Base Year 5 Staff Loading'!R182</f>
        <v>5004</v>
      </c>
      <c r="K182" s="276">
        <f>'6.6 Base Year 6 Staff Loading'!L182</f>
        <v>2085</v>
      </c>
      <c r="L182" s="276"/>
      <c r="M182" s="276">
        <f>SUM(F182:L182)</f>
        <v>27105</v>
      </c>
      <c r="N182" s="316">
        <f>D182*M182</f>
        <v>2168400</v>
      </c>
      <c r="O182" s="107"/>
      <c r="P182" s="107"/>
      <c r="Q182" s="107"/>
      <c r="R182" s="452">
        <f t="shared" ref="R182:R185" si="89">S182/$P$7</f>
        <v>2.5023079763663221</v>
      </c>
      <c r="S182" s="452">
        <f t="shared" si="64"/>
        <v>417</v>
      </c>
      <c r="U182" s="452">
        <f>IF($E182="Y",$M182,0)</f>
        <v>27105</v>
      </c>
      <c r="V182" s="452">
        <f>IF($E182="N",$M182,0)</f>
        <v>0</v>
      </c>
      <c r="W182" s="453">
        <f t="shared" ref="W182:W185" si="90">U182/(V182+U182)</f>
        <v>1</v>
      </c>
    </row>
    <row r="183" spans="1:23" ht="12" x14ac:dyDescent="0.3">
      <c r="A183" s="269"/>
      <c r="B183" s="270"/>
      <c r="C183" s="151"/>
      <c r="D183" s="169"/>
      <c r="E183" s="426"/>
      <c r="F183" s="276">
        <f>'6.1 Base Year 1 Staff Loading'!R183</f>
        <v>0</v>
      </c>
      <c r="G183" s="276">
        <f>'6.2 Base Year 2 Staff Loading'!R183</f>
        <v>0</v>
      </c>
      <c r="H183" s="276">
        <f>'6.3 Base Year 3 Staff Loading'!R183</f>
        <v>0</v>
      </c>
      <c r="I183" s="276">
        <f>'6.4 Base Year 4 Staff Loading'!R183</f>
        <v>0</v>
      </c>
      <c r="J183" s="276">
        <f>'6.5 Base Year 5 Staff Loading'!R183</f>
        <v>0</v>
      </c>
      <c r="K183" s="276">
        <f>'6.6 Base Year 6 Staff Loading'!L183</f>
        <v>0</v>
      </c>
      <c r="L183" s="276"/>
      <c r="M183" s="276">
        <f>SUM(F183:L183)</f>
        <v>0</v>
      </c>
      <c r="N183" s="316">
        <f>D183*M183</f>
        <v>0</v>
      </c>
      <c r="O183" s="107"/>
      <c r="P183" s="107"/>
      <c r="Q183" s="107"/>
      <c r="R183" s="452">
        <f t="shared" si="89"/>
        <v>0</v>
      </c>
      <c r="S183" s="452">
        <f t="shared" si="64"/>
        <v>0</v>
      </c>
      <c r="U183" s="452">
        <f>IF($E183="Y",$M183,0)</f>
        <v>0</v>
      </c>
      <c r="V183" s="452">
        <f>IF($E183="N",$M183,0)</f>
        <v>0</v>
      </c>
      <c r="W183" s="453" t="e">
        <f t="shared" si="90"/>
        <v>#DIV/0!</v>
      </c>
    </row>
    <row r="184" spans="1:23" ht="12" x14ac:dyDescent="0.3">
      <c r="A184" s="269"/>
      <c r="B184" s="270"/>
      <c r="C184" s="151"/>
      <c r="D184" s="169"/>
      <c r="E184" s="426"/>
      <c r="F184" s="276">
        <f>'6.1 Base Year 1 Staff Loading'!R184</f>
        <v>0</v>
      </c>
      <c r="G184" s="276">
        <f>'6.2 Base Year 2 Staff Loading'!R184</f>
        <v>0</v>
      </c>
      <c r="H184" s="276">
        <f>'6.3 Base Year 3 Staff Loading'!R184</f>
        <v>0</v>
      </c>
      <c r="I184" s="276">
        <f>'6.4 Base Year 4 Staff Loading'!R184</f>
        <v>0</v>
      </c>
      <c r="J184" s="276">
        <f>'6.5 Base Year 5 Staff Loading'!R184</f>
        <v>0</v>
      </c>
      <c r="K184" s="276">
        <f>'6.6 Base Year 6 Staff Loading'!L184</f>
        <v>0</v>
      </c>
      <c r="L184" s="276"/>
      <c r="M184" s="276">
        <f>SUM(F184:L184)</f>
        <v>0</v>
      </c>
      <c r="N184" s="316">
        <f>D184*M184</f>
        <v>0</v>
      </c>
      <c r="O184" s="107"/>
      <c r="P184" s="107"/>
      <c r="Q184" s="107"/>
      <c r="R184" s="452">
        <f t="shared" si="89"/>
        <v>0</v>
      </c>
      <c r="S184" s="452">
        <f t="shared" si="64"/>
        <v>0</v>
      </c>
      <c r="U184" s="452">
        <f>IF($E184="Y",$M184,0)</f>
        <v>0</v>
      </c>
      <c r="V184" s="452">
        <f>IF($E184="N",$M184,0)</f>
        <v>0</v>
      </c>
      <c r="W184" s="453" t="e">
        <f t="shared" si="90"/>
        <v>#DIV/0!</v>
      </c>
    </row>
    <row r="185" spans="1:23" ht="12" x14ac:dyDescent="0.3">
      <c r="A185" s="269"/>
      <c r="B185" s="270"/>
      <c r="C185" s="151"/>
      <c r="D185" s="169"/>
      <c r="E185" s="426"/>
      <c r="F185" s="276">
        <f>'6.1 Base Year 1 Staff Loading'!R185</f>
        <v>0</v>
      </c>
      <c r="G185" s="276">
        <f>'6.2 Base Year 2 Staff Loading'!R185</f>
        <v>0</v>
      </c>
      <c r="H185" s="276">
        <f>'6.3 Base Year 3 Staff Loading'!R185</f>
        <v>0</v>
      </c>
      <c r="I185" s="276">
        <f>'6.4 Base Year 4 Staff Loading'!R185</f>
        <v>0</v>
      </c>
      <c r="J185" s="276">
        <f>'6.5 Base Year 5 Staff Loading'!R185</f>
        <v>0</v>
      </c>
      <c r="K185" s="276">
        <f>'6.6 Base Year 6 Staff Loading'!L185</f>
        <v>0</v>
      </c>
      <c r="L185" s="276"/>
      <c r="M185" s="276">
        <f>SUM(F185:L185)</f>
        <v>0</v>
      </c>
      <c r="N185" s="316">
        <f>D185*M185</f>
        <v>0</v>
      </c>
      <c r="O185" s="107"/>
      <c r="P185" s="107"/>
      <c r="Q185" s="107"/>
      <c r="R185" s="452">
        <f t="shared" si="89"/>
        <v>0</v>
      </c>
      <c r="S185" s="452">
        <f t="shared" si="64"/>
        <v>0</v>
      </c>
      <c r="U185" s="452">
        <f>IF($E185="Y",$M185,0)</f>
        <v>0</v>
      </c>
      <c r="V185" s="452">
        <f>IF($E185="N",$M185,0)</f>
        <v>0</v>
      </c>
      <c r="W185" s="453" t="e">
        <f t="shared" si="90"/>
        <v>#DIV/0!</v>
      </c>
    </row>
    <row r="186" spans="1:23" ht="12.5" thickBot="1" x14ac:dyDescent="0.35">
      <c r="A186" s="228"/>
      <c r="B186" s="229" t="s">
        <v>195</v>
      </c>
      <c r="C186" s="230"/>
      <c r="D186" s="232"/>
      <c r="E186" s="427"/>
      <c r="F186" s="233">
        <f>'6.1 Base Year 1 Staff Loading'!R186</f>
        <v>10812</v>
      </c>
      <c r="G186" s="233">
        <f>'6.2 Base Year 2 Staff Loading'!R186</f>
        <v>10812</v>
      </c>
      <c r="H186" s="233">
        <f>'6.3 Base Year 3 Staff Loading'!R186</f>
        <v>10812</v>
      </c>
      <c r="I186" s="233">
        <f>'6.4 Base Year 4 Staff Loading'!R186</f>
        <v>10812</v>
      </c>
      <c r="J186" s="233">
        <f>'6.5 Base Year 5 Staff Loading'!R186</f>
        <v>10812</v>
      </c>
      <c r="K186" s="233">
        <f>'6.6 Base Year 6 Staff Loading'!L186</f>
        <v>4505</v>
      </c>
      <c r="L186" s="233"/>
      <c r="M186" s="233">
        <f t="shared" ref="M186" si="91">SUM(M181:M185)</f>
        <v>58565</v>
      </c>
      <c r="N186" s="317">
        <f>SUM(N181:N185)</f>
        <v>6258200</v>
      </c>
      <c r="O186" s="107"/>
      <c r="P186" s="107"/>
      <c r="Q186" s="107"/>
      <c r="R186" s="235">
        <f>SUM(R181:R185)</f>
        <v>5.4066654357459374</v>
      </c>
      <c r="S186" s="235">
        <f t="shared" si="64"/>
        <v>901</v>
      </c>
      <c r="U186" s="231">
        <f>SUM(U181:U185)</f>
        <v>27105</v>
      </c>
      <c r="V186" s="231">
        <f>SUM(V181:V185)</f>
        <v>31460</v>
      </c>
      <c r="W186" s="413">
        <f>U186/(U186+V186)</f>
        <v>0.462819089900111</v>
      </c>
    </row>
    <row r="187" spans="1:23" ht="12" x14ac:dyDescent="0.3">
      <c r="A187" s="269">
        <v>8.3000000000000007</v>
      </c>
      <c r="B187" s="270" t="s">
        <v>196</v>
      </c>
      <c r="C187" s="151" t="s">
        <v>324</v>
      </c>
      <c r="D187" s="169">
        <v>130</v>
      </c>
      <c r="E187" s="426" t="s">
        <v>402</v>
      </c>
      <c r="F187" s="276">
        <f>'6.1 Base Year 1 Staff Loading'!R187</f>
        <v>480</v>
      </c>
      <c r="G187" s="276">
        <f>'6.2 Base Year 2 Staff Loading'!R187</f>
        <v>480</v>
      </c>
      <c r="H187" s="276">
        <f>'6.3 Base Year 3 Staff Loading'!R187</f>
        <v>480</v>
      </c>
      <c r="I187" s="276">
        <f>'6.4 Base Year 4 Staff Loading'!R187</f>
        <v>480</v>
      </c>
      <c r="J187" s="276">
        <f>'6.5 Base Year 5 Staff Loading'!R187</f>
        <v>480</v>
      </c>
      <c r="K187" s="276">
        <f>'6.6 Base Year 6 Staff Loading'!L187</f>
        <v>200</v>
      </c>
      <c r="L187" s="276"/>
      <c r="M187" s="276">
        <f>SUM(F187:L187)</f>
        <v>2600</v>
      </c>
      <c r="N187" s="316">
        <f>D187*M187</f>
        <v>338000</v>
      </c>
      <c r="O187" s="107"/>
      <c r="P187" s="107"/>
      <c r="Q187" s="107"/>
      <c r="R187" s="452">
        <f>S187/$P$7</f>
        <v>0.24002954209748892</v>
      </c>
      <c r="S187" s="452">
        <f t="shared" si="64"/>
        <v>40</v>
      </c>
      <c r="U187" s="452">
        <f>IF($E187="Y",$M187,0)</f>
        <v>0</v>
      </c>
      <c r="V187" s="452">
        <f>IF($E187="N",$M187,0)</f>
        <v>2600</v>
      </c>
      <c r="W187" s="453">
        <f>U187/(V187+U187)</f>
        <v>0</v>
      </c>
    </row>
    <row r="188" spans="1:23" s="110" customFormat="1" ht="12" x14ac:dyDescent="0.3">
      <c r="A188" s="269"/>
      <c r="B188" s="270"/>
      <c r="C188" s="151" t="s">
        <v>319</v>
      </c>
      <c r="D188" s="169">
        <v>80</v>
      </c>
      <c r="E188" s="426" t="s">
        <v>404</v>
      </c>
      <c r="F188" s="276">
        <f>'6.1 Base Year 1 Staff Loading'!R188</f>
        <v>504</v>
      </c>
      <c r="G188" s="276">
        <f>'6.2 Base Year 2 Staff Loading'!R188</f>
        <v>504</v>
      </c>
      <c r="H188" s="276">
        <f>'6.3 Base Year 3 Staff Loading'!R188</f>
        <v>504</v>
      </c>
      <c r="I188" s="276">
        <f>'6.4 Base Year 4 Staff Loading'!R188</f>
        <v>504</v>
      </c>
      <c r="J188" s="276">
        <f>'6.5 Base Year 5 Staff Loading'!R188</f>
        <v>504</v>
      </c>
      <c r="K188" s="276">
        <f>'6.6 Base Year 6 Staff Loading'!L188</f>
        <v>210</v>
      </c>
      <c r="L188" s="276"/>
      <c r="M188" s="276">
        <f>SUM(F188:L188)</f>
        <v>2730</v>
      </c>
      <c r="N188" s="316">
        <f>D188*M188</f>
        <v>218400</v>
      </c>
      <c r="O188" s="107"/>
      <c r="P188" s="107"/>
      <c r="Q188" s="107"/>
      <c r="R188" s="452">
        <f t="shared" ref="R188:R191" si="92">S188/$P$7</f>
        <v>0.25203101920236337</v>
      </c>
      <c r="S188" s="452">
        <f t="shared" si="64"/>
        <v>42</v>
      </c>
      <c r="U188" s="452">
        <f>IF($E188="Y",$M188,0)</f>
        <v>2730</v>
      </c>
      <c r="V188" s="452">
        <f>IF($E188="N",$M188,0)</f>
        <v>0</v>
      </c>
      <c r="W188" s="453">
        <f t="shared" ref="W188:W191" si="93">U188/(V188+U188)</f>
        <v>1</v>
      </c>
    </row>
    <row r="189" spans="1:23" s="110" customFormat="1" ht="12" x14ac:dyDescent="0.3">
      <c r="A189" s="269"/>
      <c r="B189" s="270"/>
      <c r="C189" s="151"/>
      <c r="D189" s="169"/>
      <c r="E189" s="426"/>
      <c r="F189" s="276">
        <f>'6.1 Base Year 1 Staff Loading'!R189</f>
        <v>0</v>
      </c>
      <c r="G189" s="276">
        <f>'6.2 Base Year 2 Staff Loading'!R189</f>
        <v>0</v>
      </c>
      <c r="H189" s="276">
        <f>'6.3 Base Year 3 Staff Loading'!R189</f>
        <v>0</v>
      </c>
      <c r="I189" s="276">
        <f>'6.4 Base Year 4 Staff Loading'!R189</f>
        <v>0</v>
      </c>
      <c r="J189" s="276">
        <f>'6.5 Base Year 5 Staff Loading'!R189</f>
        <v>0</v>
      </c>
      <c r="K189" s="276">
        <f>'6.6 Base Year 6 Staff Loading'!L189</f>
        <v>0</v>
      </c>
      <c r="L189" s="276"/>
      <c r="M189" s="276">
        <f>SUM(F189:L189)</f>
        <v>0</v>
      </c>
      <c r="N189" s="316">
        <f>D189*M189</f>
        <v>0</v>
      </c>
      <c r="O189" s="107"/>
      <c r="P189" s="107"/>
      <c r="Q189" s="107"/>
      <c r="R189" s="452">
        <f t="shared" si="92"/>
        <v>0</v>
      </c>
      <c r="S189" s="452">
        <f t="shared" si="64"/>
        <v>0</v>
      </c>
      <c r="U189" s="452">
        <f>IF($E189="Y",$M189,0)</f>
        <v>0</v>
      </c>
      <c r="V189" s="452">
        <f>IF($E189="N",$M189,0)</f>
        <v>0</v>
      </c>
      <c r="W189" s="453" t="e">
        <f t="shared" si="93"/>
        <v>#DIV/0!</v>
      </c>
    </row>
    <row r="190" spans="1:23" ht="12" x14ac:dyDescent="0.3">
      <c r="A190" s="269"/>
      <c r="B190" s="270"/>
      <c r="C190" s="151"/>
      <c r="D190" s="169"/>
      <c r="E190" s="426"/>
      <c r="F190" s="276">
        <f>'6.1 Base Year 1 Staff Loading'!R190</f>
        <v>0</v>
      </c>
      <c r="G190" s="276">
        <f>'6.2 Base Year 2 Staff Loading'!R190</f>
        <v>0</v>
      </c>
      <c r="H190" s="276">
        <f>'6.3 Base Year 3 Staff Loading'!R190</f>
        <v>0</v>
      </c>
      <c r="I190" s="276">
        <f>'6.4 Base Year 4 Staff Loading'!R190</f>
        <v>0</v>
      </c>
      <c r="J190" s="276">
        <f>'6.5 Base Year 5 Staff Loading'!R190</f>
        <v>0</v>
      </c>
      <c r="K190" s="276">
        <f>'6.6 Base Year 6 Staff Loading'!L190</f>
        <v>0</v>
      </c>
      <c r="L190" s="276"/>
      <c r="M190" s="276">
        <f>SUM(F190:L190)</f>
        <v>0</v>
      </c>
      <c r="N190" s="316">
        <f>D190*M190</f>
        <v>0</v>
      </c>
      <c r="O190" s="107"/>
      <c r="P190" s="107"/>
      <c r="Q190" s="107"/>
      <c r="R190" s="452">
        <f t="shared" si="92"/>
        <v>0</v>
      </c>
      <c r="S190" s="452">
        <f t="shared" si="64"/>
        <v>0</v>
      </c>
      <c r="U190" s="452">
        <f>IF($E190="Y",$M190,0)</f>
        <v>0</v>
      </c>
      <c r="V190" s="452">
        <f>IF($E190="N",$M190,0)</f>
        <v>0</v>
      </c>
      <c r="W190" s="453" t="e">
        <f t="shared" si="93"/>
        <v>#DIV/0!</v>
      </c>
    </row>
    <row r="191" spans="1:23" ht="12" x14ac:dyDescent="0.3">
      <c r="A191" s="269"/>
      <c r="B191" s="270"/>
      <c r="C191" s="151"/>
      <c r="D191" s="169"/>
      <c r="E191" s="426"/>
      <c r="F191" s="276">
        <f>'6.1 Base Year 1 Staff Loading'!R191</f>
        <v>0</v>
      </c>
      <c r="G191" s="276">
        <f>'6.2 Base Year 2 Staff Loading'!R191</f>
        <v>0</v>
      </c>
      <c r="H191" s="276">
        <f>'6.3 Base Year 3 Staff Loading'!R191</f>
        <v>0</v>
      </c>
      <c r="I191" s="276">
        <f>'6.4 Base Year 4 Staff Loading'!R191</f>
        <v>0</v>
      </c>
      <c r="J191" s="276">
        <f>'6.5 Base Year 5 Staff Loading'!R191</f>
        <v>0</v>
      </c>
      <c r="K191" s="276">
        <f>'6.6 Base Year 6 Staff Loading'!L191</f>
        <v>0</v>
      </c>
      <c r="L191" s="276"/>
      <c r="M191" s="276">
        <f>SUM(F191:L191)</f>
        <v>0</v>
      </c>
      <c r="N191" s="316">
        <f>D191*M191</f>
        <v>0</v>
      </c>
      <c r="O191" s="107"/>
      <c r="P191" s="107"/>
      <c r="Q191" s="107"/>
      <c r="R191" s="452">
        <f t="shared" si="92"/>
        <v>0</v>
      </c>
      <c r="S191" s="452">
        <f t="shared" si="64"/>
        <v>0</v>
      </c>
      <c r="U191" s="452">
        <f>IF($E191="Y",$M191,0)</f>
        <v>0</v>
      </c>
      <c r="V191" s="452">
        <f>IF($E191="N",$M191,0)</f>
        <v>0</v>
      </c>
      <c r="W191" s="453" t="e">
        <f t="shared" si="93"/>
        <v>#DIV/0!</v>
      </c>
    </row>
    <row r="192" spans="1:23" ht="12.5" thickBot="1" x14ac:dyDescent="0.35">
      <c r="A192" s="228"/>
      <c r="B192" s="229" t="s">
        <v>197</v>
      </c>
      <c r="C192" s="230"/>
      <c r="D192" s="232"/>
      <c r="E192" s="427"/>
      <c r="F192" s="233">
        <f>'6.1 Base Year 1 Staff Loading'!R192</f>
        <v>984</v>
      </c>
      <c r="G192" s="233">
        <f>'6.2 Base Year 2 Staff Loading'!R192</f>
        <v>984</v>
      </c>
      <c r="H192" s="233">
        <f>'6.3 Base Year 3 Staff Loading'!R192</f>
        <v>984</v>
      </c>
      <c r="I192" s="233">
        <f>'6.4 Base Year 4 Staff Loading'!R192</f>
        <v>984</v>
      </c>
      <c r="J192" s="233">
        <f>'6.5 Base Year 5 Staff Loading'!R192</f>
        <v>984</v>
      </c>
      <c r="K192" s="233">
        <f>'6.6 Base Year 6 Staff Loading'!L192</f>
        <v>410</v>
      </c>
      <c r="L192" s="233"/>
      <c r="M192" s="233">
        <f t="shared" ref="M192" si="94">SUM(M187:M191)</f>
        <v>5330</v>
      </c>
      <c r="N192" s="317">
        <f>SUM(N187:N191)</f>
        <v>556400</v>
      </c>
      <c r="O192" s="107"/>
      <c r="P192" s="107"/>
      <c r="Q192" s="107"/>
      <c r="R192" s="235">
        <f>SUM(R187:R191)</f>
        <v>0.49206056129985232</v>
      </c>
      <c r="S192" s="235">
        <f t="shared" ref="S192:S204" si="95">M192/65</f>
        <v>82</v>
      </c>
      <c r="U192" s="231">
        <f>SUM(U187:U191)</f>
        <v>2730</v>
      </c>
      <c r="V192" s="231">
        <f>SUM(V187:V191)</f>
        <v>2600</v>
      </c>
      <c r="W192" s="413">
        <f>U192/(U192+V192)</f>
        <v>0.51219512195121952</v>
      </c>
    </row>
    <row r="193" spans="1:23" ht="12" x14ac:dyDescent="0.3">
      <c r="A193" s="269">
        <v>8.4</v>
      </c>
      <c r="B193" s="270" t="s">
        <v>198</v>
      </c>
      <c r="C193" s="158" t="s">
        <v>324</v>
      </c>
      <c r="D193" s="169">
        <v>130</v>
      </c>
      <c r="E193" s="426" t="s">
        <v>402</v>
      </c>
      <c r="F193" s="276">
        <f>'6.1 Base Year 1 Staff Loading'!R193</f>
        <v>960</v>
      </c>
      <c r="G193" s="276">
        <f>'6.2 Base Year 2 Staff Loading'!R193</f>
        <v>960</v>
      </c>
      <c r="H193" s="276">
        <f>'6.3 Base Year 3 Staff Loading'!R193</f>
        <v>960</v>
      </c>
      <c r="I193" s="276">
        <f>'6.4 Base Year 4 Staff Loading'!R193</f>
        <v>960</v>
      </c>
      <c r="J193" s="276">
        <f>'6.5 Base Year 5 Staff Loading'!R193</f>
        <v>960</v>
      </c>
      <c r="K193" s="276">
        <f>'6.6 Base Year 6 Staff Loading'!L193</f>
        <v>400</v>
      </c>
      <c r="L193" s="276"/>
      <c r="M193" s="276">
        <f>SUM(F193:L193)</f>
        <v>5200</v>
      </c>
      <c r="N193" s="316">
        <f>D193*M193</f>
        <v>676000</v>
      </c>
      <c r="O193" s="107"/>
      <c r="P193" s="107"/>
      <c r="Q193" s="107"/>
      <c r="R193" s="452">
        <f>S193/$P$7</f>
        <v>0.48005908419497784</v>
      </c>
      <c r="S193" s="452">
        <f t="shared" si="95"/>
        <v>80</v>
      </c>
      <c r="U193" s="452">
        <f>IF($E193="Y",$M193,0)</f>
        <v>0</v>
      </c>
      <c r="V193" s="452">
        <f>IF($E193="N",$M193,0)</f>
        <v>5200</v>
      </c>
      <c r="W193" s="453">
        <f>U193/(V193+U193)</f>
        <v>0</v>
      </c>
    </row>
    <row r="194" spans="1:23" s="110" customFormat="1" ht="12" x14ac:dyDescent="0.3">
      <c r="A194" s="269"/>
      <c r="B194" s="270"/>
      <c r="C194" s="158"/>
      <c r="D194" s="169"/>
      <c r="E194" s="426"/>
      <c r="F194" s="276">
        <f>'6.1 Base Year 1 Staff Loading'!R194</f>
        <v>0</v>
      </c>
      <c r="G194" s="276">
        <f>'6.2 Base Year 2 Staff Loading'!R194</f>
        <v>0</v>
      </c>
      <c r="H194" s="276">
        <f>'6.3 Base Year 3 Staff Loading'!R194</f>
        <v>0</v>
      </c>
      <c r="I194" s="276">
        <f>'6.4 Base Year 4 Staff Loading'!R194</f>
        <v>0</v>
      </c>
      <c r="J194" s="276">
        <f>'6.5 Base Year 5 Staff Loading'!R194</f>
        <v>0</v>
      </c>
      <c r="K194" s="276">
        <f>'6.6 Base Year 6 Staff Loading'!L194</f>
        <v>0</v>
      </c>
      <c r="L194" s="276"/>
      <c r="M194" s="276">
        <f>SUM(F194:L194)</f>
        <v>0</v>
      </c>
      <c r="N194" s="316">
        <f>D194*M194</f>
        <v>0</v>
      </c>
      <c r="O194" s="107"/>
      <c r="P194" s="107"/>
      <c r="Q194" s="107"/>
      <c r="R194" s="452">
        <f t="shared" ref="R194:R197" si="96">S194/$P$7</f>
        <v>0</v>
      </c>
      <c r="S194" s="452">
        <f t="shared" si="95"/>
        <v>0</v>
      </c>
      <c r="U194" s="452">
        <f>IF($E194="Y",$M194,0)</f>
        <v>0</v>
      </c>
      <c r="V194" s="452">
        <f>IF($E194="N",$M194,0)</f>
        <v>0</v>
      </c>
      <c r="W194" s="453" t="e">
        <f t="shared" ref="W194:W197" si="97">U194/(V194+U194)</f>
        <v>#DIV/0!</v>
      </c>
    </row>
    <row r="195" spans="1:23" s="110" customFormat="1" ht="12" x14ac:dyDescent="0.3">
      <c r="A195" s="269"/>
      <c r="B195" s="270"/>
      <c r="C195" s="158"/>
      <c r="D195" s="169"/>
      <c r="E195" s="426"/>
      <c r="F195" s="276">
        <f>'6.1 Base Year 1 Staff Loading'!R195</f>
        <v>0</v>
      </c>
      <c r="G195" s="276">
        <f>'6.2 Base Year 2 Staff Loading'!R195</f>
        <v>0</v>
      </c>
      <c r="H195" s="276">
        <f>'6.3 Base Year 3 Staff Loading'!R195</f>
        <v>0</v>
      </c>
      <c r="I195" s="276">
        <f>'6.4 Base Year 4 Staff Loading'!R195</f>
        <v>0</v>
      </c>
      <c r="J195" s="276">
        <f>'6.5 Base Year 5 Staff Loading'!R195</f>
        <v>0</v>
      </c>
      <c r="K195" s="276">
        <f>'6.6 Base Year 6 Staff Loading'!L195</f>
        <v>0</v>
      </c>
      <c r="L195" s="276"/>
      <c r="M195" s="276">
        <f>SUM(F195:L195)</f>
        <v>0</v>
      </c>
      <c r="N195" s="316">
        <f>D195*M195</f>
        <v>0</v>
      </c>
      <c r="O195" s="107"/>
      <c r="P195" s="107"/>
      <c r="Q195" s="107"/>
      <c r="R195" s="452">
        <f t="shared" si="96"/>
        <v>0</v>
      </c>
      <c r="S195" s="452">
        <f t="shared" si="95"/>
        <v>0</v>
      </c>
      <c r="U195" s="452">
        <f>IF($E195="Y",$M195,0)</f>
        <v>0</v>
      </c>
      <c r="V195" s="452">
        <f>IF($E195="N",$M195,0)</f>
        <v>0</v>
      </c>
      <c r="W195" s="453" t="e">
        <f t="shared" si="97"/>
        <v>#DIV/0!</v>
      </c>
    </row>
    <row r="196" spans="1:23" ht="12" x14ac:dyDescent="0.3">
      <c r="A196" s="269"/>
      <c r="B196" s="270"/>
      <c r="C196" s="158"/>
      <c r="D196" s="169"/>
      <c r="E196" s="426"/>
      <c r="F196" s="276">
        <f>'6.1 Base Year 1 Staff Loading'!R196</f>
        <v>0</v>
      </c>
      <c r="G196" s="276">
        <f>'6.2 Base Year 2 Staff Loading'!R196</f>
        <v>0</v>
      </c>
      <c r="H196" s="276">
        <f>'6.3 Base Year 3 Staff Loading'!R196</f>
        <v>0</v>
      </c>
      <c r="I196" s="276">
        <f>'6.4 Base Year 4 Staff Loading'!R196</f>
        <v>0</v>
      </c>
      <c r="J196" s="276">
        <f>'6.5 Base Year 5 Staff Loading'!R196</f>
        <v>0</v>
      </c>
      <c r="K196" s="276">
        <f>'6.6 Base Year 6 Staff Loading'!L196</f>
        <v>0</v>
      </c>
      <c r="L196" s="276"/>
      <c r="M196" s="276">
        <f>SUM(F196:L196)</f>
        <v>0</v>
      </c>
      <c r="N196" s="316">
        <f>D196*M196</f>
        <v>0</v>
      </c>
      <c r="O196" s="107"/>
      <c r="P196" s="107"/>
      <c r="Q196" s="107"/>
      <c r="R196" s="452">
        <f t="shared" si="96"/>
        <v>0</v>
      </c>
      <c r="S196" s="452">
        <f t="shared" si="95"/>
        <v>0</v>
      </c>
      <c r="U196" s="452">
        <f>IF($E196="Y",$M196,0)</f>
        <v>0</v>
      </c>
      <c r="V196" s="452">
        <f>IF($E196="N",$M196,0)</f>
        <v>0</v>
      </c>
      <c r="W196" s="453" t="e">
        <f t="shared" si="97"/>
        <v>#DIV/0!</v>
      </c>
    </row>
    <row r="197" spans="1:23" ht="12" x14ac:dyDescent="0.3">
      <c r="A197" s="269"/>
      <c r="B197" s="270"/>
      <c r="C197" s="158"/>
      <c r="D197" s="169"/>
      <c r="E197" s="426"/>
      <c r="F197" s="276">
        <f>'6.1 Base Year 1 Staff Loading'!R197</f>
        <v>0</v>
      </c>
      <c r="G197" s="276">
        <f>'6.2 Base Year 2 Staff Loading'!R197</f>
        <v>0</v>
      </c>
      <c r="H197" s="276">
        <f>'6.3 Base Year 3 Staff Loading'!R197</f>
        <v>0</v>
      </c>
      <c r="I197" s="276">
        <f>'6.4 Base Year 4 Staff Loading'!R197</f>
        <v>0</v>
      </c>
      <c r="J197" s="276">
        <f>'6.5 Base Year 5 Staff Loading'!R197</f>
        <v>0</v>
      </c>
      <c r="K197" s="276">
        <f>'6.6 Base Year 6 Staff Loading'!L197</f>
        <v>0</v>
      </c>
      <c r="L197" s="276"/>
      <c r="M197" s="276">
        <f>SUM(F197:L197)</f>
        <v>0</v>
      </c>
      <c r="N197" s="316">
        <f>D197*M197</f>
        <v>0</v>
      </c>
      <c r="O197" s="107"/>
      <c r="P197" s="107"/>
      <c r="Q197" s="107"/>
      <c r="R197" s="452">
        <f t="shared" si="96"/>
        <v>0</v>
      </c>
      <c r="S197" s="452">
        <f t="shared" si="95"/>
        <v>0</v>
      </c>
      <c r="U197" s="452">
        <f>IF($E197="Y",$M197,0)</f>
        <v>0</v>
      </c>
      <c r="V197" s="452">
        <f>IF($E197="N",$M197,0)</f>
        <v>0</v>
      </c>
      <c r="W197" s="453" t="e">
        <f t="shared" si="97"/>
        <v>#DIV/0!</v>
      </c>
    </row>
    <row r="198" spans="1:23" ht="12.5" thickBot="1" x14ac:dyDescent="0.35">
      <c r="A198" s="228"/>
      <c r="B198" s="229" t="s">
        <v>199</v>
      </c>
      <c r="C198" s="230"/>
      <c r="D198" s="232"/>
      <c r="E198" s="427"/>
      <c r="F198" s="233">
        <f>'6.1 Base Year 1 Staff Loading'!R198</f>
        <v>960</v>
      </c>
      <c r="G198" s="233">
        <f>'6.2 Base Year 2 Staff Loading'!R198</f>
        <v>960</v>
      </c>
      <c r="H198" s="233">
        <f>'6.3 Base Year 3 Staff Loading'!R198</f>
        <v>960</v>
      </c>
      <c r="I198" s="233">
        <f>'6.4 Base Year 4 Staff Loading'!R198</f>
        <v>960</v>
      </c>
      <c r="J198" s="233">
        <f>'6.5 Base Year 5 Staff Loading'!R198</f>
        <v>960</v>
      </c>
      <c r="K198" s="233">
        <f>'6.6 Base Year 6 Staff Loading'!L198</f>
        <v>400</v>
      </c>
      <c r="L198" s="233"/>
      <c r="M198" s="233">
        <f t="shared" ref="M198" si="98">SUM(M193:M197)</f>
        <v>5200</v>
      </c>
      <c r="N198" s="317">
        <f>SUM(N193:N197)</f>
        <v>676000</v>
      </c>
      <c r="O198" s="107"/>
      <c r="P198" s="107"/>
      <c r="Q198" s="107"/>
      <c r="R198" s="235">
        <f>SUM(R193:R197)</f>
        <v>0.48005908419497784</v>
      </c>
      <c r="S198" s="235">
        <f t="shared" si="95"/>
        <v>80</v>
      </c>
      <c r="U198" s="231">
        <f>SUM(U193:U197)</f>
        <v>0</v>
      </c>
      <c r="V198" s="231">
        <f>SUM(V193:V197)</f>
        <v>5200</v>
      </c>
      <c r="W198" s="413">
        <f>U198/(U198+V198)</f>
        <v>0</v>
      </c>
    </row>
    <row r="199" spans="1:23" ht="12" x14ac:dyDescent="0.3">
      <c r="A199" s="269">
        <v>8.5</v>
      </c>
      <c r="B199" s="270" t="s">
        <v>200</v>
      </c>
      <c r="C199" s="512" t="s">
        <v>319</v>
      </c>
      <c r="D199" s="169">
        <v>80</v>
      </c>
      <c r="E199" s="426" t="s">
        <v>404</v>
      </c>
      <c r="F199" s="276">
        <f>'6.1 Base Year 1 Staff Loading'!R199</f>
        <v>480</v>
      </c>
      <c r="G199" s="276">
        <f>'6.2 Base Year 2 Staff Loading'!R199</f>
        <v>480</v>
      </c>
      <c r="H199" s="276">
        <f>'6.3 Base Year 3 Staff Loading'!R199</f>
        <v>480</v>
      </c>
      <c r="I199" s="276">
        <f>'6.4 Base Year 4 Staff Loading'!R199</f>
        <v>480</v>
      </c>
      <c r="J199" s="276">
        <f>'6.5 Base Year 5 Staff Loading'!R199</f>
        <v>480</v>
      </c>
      <c r="K199" s="276">
        <f>'6.6 Base Year 6 Staff Loading'!L199</f>
        <v>200</v>
      </c>
      <c r="L199" s="276"/>
      <c r="M199" s="276">
        <f>SUM(F199:L199)</f>
        <v>2600</v>
      </c>
      <c r="N199" s="316">
        <f>D199*M199</f>
        <v>208000</v>
      </c>
      <c r="O199" s="107"/>
      <c r="P199" s="107"/>
      <c r="Q199" s="107"/>
      <c r="R199" s="452">
        <f>S199/$P$7</f>
        <v>0.24002954209748892</v>
      </c>
      <c r="S199" s="452">
        <f t="shared" si="95"/>
        <v>40</v>
      </c>
      <c r="U199" s="452">
        <f>IF($E199="Y",$M199,0)</f>
        <v>2600</v>
      </c>
      <c r="V199" s="452">
        <f>IF($E199="N",$M199,0)</f>
        <v>0</v>
      </c>
      <c r="W199" s="453">
        <f>U199/(V199+U199)</f>
        <v>1</v>
      </c>
    </row>
    <row r="200" spans="1:23" s="110" customFormat="1" ht="12" x14ac:dyDescent="0.3">
      <c r="A200" s="269"/>
      <c r="B200" s="270"/>
      <c r="C200" s="158"/>
      <c r="D200" s="169"/>
      <c r="E200" s="426"/>
      <c r="F200" s="276">
        <f>'6.1 Base Year 1 Staff Loading'!R200</f>
        <v>0</v>
      </c>
      <c r="G200" s="276">
        <f>'6.2 Base Year 2 Staff Loading'!R200</f>
        <v>0</v>
      </c>
      <c r="H200" s="276">
        <f>'6.3 Base Year 3 Staff Loading'!R200</f>
        <v>0</v>
      </c>
      <c r="I200" s="276">
        <f>'6.4 Base Year 4 Staff Loading'!R200</f>
        <v>0</v>
      </c>
      <c r="J200" s="276">
        <f>'6.5 Base Year 5 Staff Loading'!R200</f>
        <v>0</v>
      </c>
      <c r="K200" s="276">
        <f>'6.6 Base Year 6 Staff Loading'!L200</f>
        <v>0</v>
      </c>
      <c r="L200" s="276"/>
      <c r="M200" s="276">
        <f>SUM(F200:L200)</f>
        <v>0</v>
      </c>
      <c r="N200" s="316">
        <f>D200*M200</f>
        <v>0</v>
      </c>
      <c r="O200" s="107"/>
      <c r="P200" s="107"/>
      <c r="Q200" s="107"/>
      <c r="R200" s="452">
        <f t="shared" ref="R200:R203" si="99">S200/$P$7</f>
        <v>0</v>
      </c>
      <c r="S200" s="452">
        <f t="shared" si="95"/>
        <v>0</v>
      </c>
      <c r="U200" s="452">
        <f>IF($E200="Y",$M200,0)</f>
        <v>0</v>
      </c>
      <c r="V200" s="452">
        <f>IF($E200="N",$M200,0)</f>
        <v>0</v>
      </c>
      <c r="W200" s="453" t="e">
        <f t="shared" ref="W200:W203" si="100">U200/(V200+U200)</f>
        <v>#DIV/0!</v>
      </c>
    </row>
    <row r="201" spans="1:23" s="110" customFormat="1" ht="12" x14ac:dyDescent="0.3">
      <c r="A201" s="269"/>
      <c r="B201" s="270"/>
      <c r="C201" s="158"/>
      <c r="D201" s="169"/>
      <c r="E201" s="426"/>
      <c r="F201" s="276">
        <f>'6.1 Base Year 1 Staff Loading'!R201</f>
        <v>0</v>
      </c>
      <c r="G201" s="276">
        <f>'6.2 Base Year 2 Staff Loading'!R201</f>
        <v>0</v>
      </c>
      <c r="H201" s="276">
        <f>'6.3 Base Year 3 Staff Loading'!R201</f>
        <v>0</v>
      </c>
      <c r="I201" s="276">
        <f>'6.4 Base Year 4 Staff Loading'!R201</f>
        <v>0</v>
      </c>
      <c r="J201" s="276">
        <f>'6.5 Base Year 5 Staff Loading'!R201</f>
        <v>0</v>
      </c>
      <c r="K201" s="276">
        <f>'6.6 Base Year 6 Staff Loading'!L201</f>
        <v>0</v>
      </c>
      <c r="L201" s="276"/>
      <c r="M201" s="276">
        <f>SUM(F201:L201)</f>
        <v>0</v>
      </c>
      <c r="N201" s="316">
        <f>D201*M201</f>
        <v>0</v>
      </c>
      <c r="O201" s="107"/>
      <c r="P201" s="107"/>
      <c r="Q201" s="107"/>
      <c r="R201" s="452">
        <f t="shared" si="99"/>
        <v>0</v>
      </c>
      <c r="S201" s="452">
        <f t="shared" si="95"/>
        <v>0</v>
      </c>
      <c r="U201" s="452">
        <f>IF($E201="Y",$M201,0)</f>
        <v>0</v>
      </c>
      <c r="V201" s="452">
        <f>IF($E201="N",$M201,0)</f>
        <v>0</v>
      </c>
      <c r="W201" s="453" t="e">
        <f t="shared" si="100"/>
        <v>#DIV/0!</v>
      </c>
    </row>
    <row r="202" spans="1:23" s="110" customFormat="1" ht="12" x14ac:dyDescent="0.3">
      <c r="A202" s="269"/>
      <c r="B202" s="270"/>
      <c r="C202" s="158"/>
      <c r="D202" s="169"/>
      <c r="E202" s="426"/>
      <c r="F202" s="276">
        <f>'6.1 Base Year 1 Staff Loading'!R202</f>
        <v>0</v>
      </c>
      <c r="G202" s="276">
        <f>'6.2 Base Year 2 Staff Loading'!R202</f>
        <v>0</v>
      </c>
      <c r="H202" s="276">
        <f>'6.3 Base Year 3 Staff Loading'!R202</f>
        <v>0</v>
      </c>
      <c r="I202" s="276">
        <f>'6.4 Base Year 4 Staff Loading'!R202</f>
        <v>0</v>
      </c>
      <c r="J202" s="276">
        <f>'6.5 Base Year 5 Staff Loading'!R202</f>
        <v>0</v>
      </c>
      <c r="K202" s="276">
        <f>'6.6 Base Year 6 Staff Loading'!L202</f>
        <v>0</v>
      </c>
      <c r="L202" s="276"/>
      <c r="M202" s="276">
        <f>SUM(F202:L202)</f>
        <v>0</v>
      </c>
      <c r="N202" s="316">
        <f>D202*M202</f>
        <v>0</v>
      </c>
      <c r="O202" s="107"/>
      <c r="P202" s="107"/>
      <c r="Q202" s="107"/>
      <c r="R202" s="452">
        <f t="shared" si="99"/>
        <v>0</v>
      </c>
      <c r="S202" s="452">
        <f t="shared" si="95"/>
        <v>0</v>
      </c>
      <c r="U202" s="452">
        <f>IF($E202="Y",$M202,0)</f>
        <v>0</v>
      </c>
      <c r="V202" s="452">
        <f>IF($E202="N",$M202,0)</f>
        <v>0</v>
      </c>
      <c r="W202" s="453" t="e">
        <f t="shared" si="100"/>
        <v>#DIV/0!</v>
      </c>
    </row>
    <row r="203" spans="1:23" ht="12" x14ac:dyDescent="0.3">
      <c r="A203" s="269"/>
      <c r="B203" s="270"/>
      <c r="C203" s="158"/>
      <c r="D203" s="169"/>
      <c r="E203" s="426"/>
      <c r="F203" s="276">
        <f>'6.1 Base Year 1 Staff Loading'!R203</f>
        <v>0</v>
      </c>
      <c r="G203" s="276">
        <f>'6.2 Base Year 2 Staff Loading'!R203</f>
        <v>0</v>
      </c>
      <c r="H203" s="276">
        <f>'6.3 Base Year 3 Staff Loading'!R203</f>
        <v>0</v>
      </c>
      <c r="I203" s="276">
        <f>'6.4 Base Year 4 Staff Loading'!R203</f>
        <v>0</v>
      </c>
      <c r="J203" s="276">
        <f>'6.5 Base Year 5 Staff Loading'!R203</f>
        <v>0</v>
      </c>
      <c r="K203" s="276">
        <f>'6.6 Base Year 6 Staff Loading'!L203</f>
        <v>0</v>
      </c>
      <c r="L203" s="276"/>
      <c r="M203" s="276">
        <f>SUM(F203:L203)</f>
        <v>0</v>
      </c>
      <c r="N203" s="316">
        <f>D203*M203</f>
        <v>0</v>
      </c>
      <c r="O203" s="107"/>
      <c r="P203" s="107"/>
      <c r="Q203" s="107"/>
      <c r="R203" s="452">
        <f t="shared" si="99"/>
        <v>0</v>
      </c>
      <c r="S203" s="452">
        <f t="shared" si="95"/>
        <v>0</v>
      </c>
      <c r="U203" s="452">
        <f>IF($E203="Y",$M203,0)</f>
        <v>0</v>
      </c>
      <c r="V203" s="452">
        <f>IF($E203="N",$M203,0)</f>
        <v>0</v>
      </c>
      <c r="W203" s="453" t="e">
        <f t="shared" si="100"/>
        <v>#DIV/0!</v>
      </c>
    </row>
    <row r="204" spans="1:23" s="122" customFormat="1" ht="13.5" thickBot="1" x14ac:dyDescent="0.35">
      <c r="A204" s="228"/>
      <c r="B204" s="229" t="s">
        <v>201</v>
      </c>
      <c r="C204" s="230"/>
      <c r="D204" s="232"/>
      <c r="E204" s="427"/>
      <c r="F204" s="233">
        <f>'6.1 Base Year 1 Staff Loading'!R204</f>
        <v>480</v>
      </c>
      <c r="G204" s="233">
        <f>'6.2 Base Year 2 Staff Loading'!R204</f>
        <v>480</v>
      </c>
      <c r="H204" s="233">
        <f>'6.3 Base Year 3 Staff Loading'!R204</f>
        <v>480</v>
      </c>
      <c r="I204" s="233">
        <f>'6.4 Base Year 4 Staff Loading'!R204</f>
        <v>480</v>
      </c>
      <c r="J204" s="233">
        <f>'6.5 Base Year 5 Staff Loading'!R204</f>
        <v>480</v>
      </c>
      <c r="K204" s="233">
        <f>'6.6 Base Year 6 Staff Loading'!L204</f>
        <v>200</v>
      </c>
      <c r="L204" s="233"/>
      <c r="M204" s="233">
        <f t="shared" ref="M204" si="101">SUM(M199:M203)</f>
        <v>2600</v>
      </c>
      <c r="N204" s="317">
        <f>SUM(N199:N203)</f>
        <v>208000</v>
      </c>
      <c r="O204" s="107"/>
      <c r="P204" s="107"/>
      <c r="Q204" s="107"/>
      <c r="R204" s="235">
        <f>SUM(R199:R203)</f>
        <v>0.24002954209748892</v>
      </c>
      <c r="S204" s="235">
        <f t="shared" si="95"/>
        <v>40</v>
      </c>
      <c r="U204" s="231">
        <f>SUM(U199:U203)</f>
        <v>2600</v>
      </c>
      <c r="V204" s="231">
        <f>SUM(V199:V203)</f>
        <v>0</v>
      </c>
      <c r="W204" s="413">
        <f>U204/(U204+V204)</f>
        <v>1</v>
      </c>
    </row>
    <row r="205" spans="1:23" ht="10.15" customHeight="1" x14ac:dyDescent="0.3">
      <c r="A205" s="149"/>
      <c r="B205" s="150"/>
      <c r="C205" s="158"/>
      <c r="D205" s="169"/>
      <c r="E205" s="426"/>
      <c r="F205" s="154">
        <f>'6.1 Base Year 1 Staff Loading'!R205</f>
        <v>0</v>
      </c>
      <c r="G205" s="154">
        <f>'6.2 Base Year 2 Staff Loading'!R205</f>
        <v>0</v>
      </c>
      <c r="H205" s="154">
        <f>'6.3 Base Year 3 Staff Loading'!R205</f>
        <v>0</v>
      </c>
      <c r="I205" s="154">
        <f>'6.4 Base Year 4 Staff Loading'!R205</f>
        <v>0</v>
      </c>
      <c r="J205" s="154">
        <f>'6.5 Base Year 5 Staff Loading'!R205</f>
        <v>0</v>
      </c>
      <c r="K205" s="154">
        <f>'6.6 Base Year 6 Staff Loading'!L205</f>
        <v>0</v>
      </c>
      <c r="L205" s="154"/>
      <c r="M205" s="154"/>
      <c r="N205" s="322"/>
      <c r="O205" s="107"/>
      <c r="P205" s="107"/>
      <c r="Q205" s="107"/>
      <c r="R205" s="152"/>
      <c r="S205" s="152"/>
      <c r="U205" s="152"/>
      <c r="V205" s="152"/>
      <c r="W205" s="412"/>
    </row>
    <row r="206" spans="1:23" ht="13.5" thickBot="1" x14ac:dyDescent="0.35">
      <c r="A206" s="251"/>
      <c r="B206" s="252" t="s">
        <v>202</v>
      </c>
      <c r="C206" s="253"/>
      <c r="D206" s="254"/>
      <c r="E206" s="429"/>
      <c r="F206" s="254">
        <f>'6.1 Base Year 1 Staff Loading'!R206</f>
        <v>14676</v>
      </c>
      <c r="G206" s="254">
        <f>'6.2 Base Year 2 Staff Loading'!R206</f>
        <v>14676</v>
      </c>
      <c r="H206" s="254">
        <f>'6.3 Base Year 3 Staff Loading'!R206</f>
        <v>14676</v>
      </c>
      <c r="I206" s="254">
        <f>'6.4 Base Year 4 Staff Loading'!R206</f>
        <v>14676</v>
      </c>
      <c r="J206" s="254">
        <f>'6.5 Base Year 5 Staff Loading'!R206</f>
        <v>14676</v>
      </c>
      <c r="K206" s="254">
        <f>'6.6 Base Year 6 Staff Loading'!L206</f>
        <v>6115</v>
      </c>
      <c r="L206" s="254"/>
      <c r="M206" s="254">
        <f>SUM(M180,M186,M192,M204,M198)</f>
        <v>79495</v>
      </c>
      <c r="N206" s="319">
        <f>SUM(N180,N186,N192,N204,N198)</f>
        <v>8771100</v>
      </c>
      <c r="O206" s="107"/>
      <c r="P206" s="107"/>
      <c r="Q206" s="107"/>
      <c r="R206" s="254">
        <f t="shared" ref="R206:S206" si="102">SUM(R180,R186,R192,R204,R198)</f>
        <v>7.3389032496307225</v>
      </c>
      <c r="S206" s="254">
        <f t="shared" si="102"/>
        <v>1223</v>
      </c>
      <c r="U206" s="254">
        <f t="shared" ref="U206:V206" si="103">SUM(U180,U186,U192,U204,U198)</f>
        <v>32435</v>
      </c>
      <c r="V206" s="254">
        <f t="shared" si="103"/>
        <v>47060</v>
      </c>
      <c r="W206" s="418">
        <f>U206/(U206+V206)</f>
        <v>0.4080130825838103</v>
      </c>
    </row>
    <row r="207" spans="1:23" ht="12" x14ac:dyDescent="0.3">
      <c r="A207" s="160"/>
      <c r="B207" s="150"/>
      <c r="C207" s="161"/>
      <c r="D207" s="153"/>
      <c r="E207" s="432"/>
      <c r="F207" s="154">
        <f>'6.1 Base Year 1 Staff Loading'!R207</f>
        <v>0</v>
      </c>
      <c r="G207" s="154">
        <f>'6.2 Base Year 2 Staff Loading'!R207</f>
        <v>0</v>
      </c>
      <c r="H207" s="154">
        <f>'6.3 Base Year 3 Staff Loading'!R207</f>
        <v>0</v>
      </c>
      <c r="I207" s="154">
        <f>'6.4 Base Year 4 Staff Loading'!R207</f>
        <v>0</v>
      </c>
      <c r="J207" s="154">
        <f>'6.5 Base Year 5 Staff Loading'!R207</f>
        <v>0</v>
      </c>
      <c r="K207" s="154">
        <f>'6.6 Base Year 6 Staff Loading'!L207</f>
        <v>0</v>
      </c>
      <c r="L207" s="154"/>
      <c r="M207" s="154"/>
      <c r="N207" s="322"/>
      <c r="O207" s="107"/>
      <c r="P207" s="107"/>
      <c r="Q207" s="107"/>
      <c r="R207" s="151"/>
      <c r="S207" s="151"/>
      <c r="U207" s="151"/>
      <c r="V207" s="151"/>
      <c r="W207" s="412"/>
    </row>
    <row r="208" spans="1:23" ht="13" x14ac:dyDescent="0.3">
      <c r="A208" s="247"/>
      <c r="B208" s="248" t="s">
        <v>203</v>
      </c>
      <c r="C208" s="249"/>
      <c r="D208" s="250"/>
      <c r="E208" s="433"/>
      <c r="F208" s="250">
        <f>'6.1 Base Year 1 Staff Loading'!R208</f>
        <v>70504</v>
      </c>
      <c r="G208" s="250">
        <f>'6.2 Base Year 2 Staff Loading'!R208</f>
        <v>70504</v>
      </c>
      <c r="H208" s="250">
        <f>'6.3 Base Year 3 Staff Loading'!R208</f>
        <v>70504</v>
      </c>
      <c r="I208" s="250">
        <f>'6.4 Base Year 4 Staff Loading'!R208</f>
        <v>70504</v>
      </c>
      <c r="J208" s="250">
        <f>'6.5 Base Year 5 Staff Loading'!R208</f>
        <v>70504</v>
      </c>
      <c r="K208" s="250">
        <f>'6.6 Base Year 6 Staff Loading'!L208</f>
        <v>29377</v>
      </c>
      <c r="L208" s="250"/>
      <c r="M208" s="250">
        <f>SUM(M28,M74,M84,M144,M122,M94,M206,M172)</f>
        <v>381897</v>
      </c>
      <c r="N208" s="324">
        <f>SUM(N28,N74,N84,N144,N122,N94,N206,N172)</f>
        <v>40841640</v>
      </c>
      <c r="O208" s="107"/>
      <c r="P208" s="107"/>
      <c r="Q208" s="107"/>
      <c r="R208" s="250">
        <f>SUM(R28,R74,R84,R144,R122,R94,R206,R172)</f>
        <v>35.253947979118252</v>
      </c>
      <c r="S208" s="250">
        <f>SUM(S28,S74,S84,S144,S122,S94,S206,S172)</f>
        <v>5875.3384615384612</v>
      </c>
      <c r="U208" s="250">
        <f>SUM(U28,U74,U84,U144,U122,U94,U206,U172)</f>
        <v>152338</v>
      </c>
      <c r="V208" s="250">
        <f>SUM(V28,V74,V84,V144,V122,V94,V206,V172)</f>
        <v>229559</v>
      </c>
      <c r="W208" s="474">
        <f>U208/(U208+V208)</f>
        <v>0.39889813221889669</v>
      </c>
    </row>
    <row r="209" spans="1:22" ht="12" x14ac:dyDescent="0.3">
      <c r="A209" s="162"/>
      <c r="B209" s="163"/>
      <c r="C209" s="164"/>
      <c r="D209" s="164"/>
      <c r="E209" s="434"/>
      <c r="F209" s="165"/>
      <c r="G209" s="165"/>
      <c r="H209" s="165"/>
      <c r="I209" s="165"/>
      <c r="J209" s="165"/>
      <c r="K209" s="165"/>
      <c r="L209" s="165"/>
      <c r="M209" s="165"/>
      <c r="N209" s="299"/>
      <c r="O209" s="107"/>
      <c r="P209" s="107"/>
      <c r="Q209" s="107"/>
      <c r="R209" s="108"/>
      <c r="S209" s="108"/>
      <c r="U209" s="108"/>
      <c r="V209" s="108"/>
    </row>
    <row r="210" spans="1:22" ht="14.25" customHeight="1" x14ac:dyDescent="0.3">
      <c r="A210" s="162"/>
      <c r="B210" s="163"/>
      <c r="C210" s="164"/>
      <c r="D210" s="164"/>
      <c r="E210" s="434"/>
      <c r="F210" s="165"/>
      <c r="G210" s="165"/>
      <c r="H210" s="165"/>
      <c r="I210" s="165"/>
      <c r="J210" s="165"/>
      <c r="K210" s="594" t="s">
        <v>204</v>
      </c>
      <c r="L210" s="595"/>
      <c r="M210" s="596"/>
      <c r="N210" s="300">
        <f>N208/M208</f>
        <v>106.94412367732662</v>
      </c>
      <c r="O210" s="107"/>
      <c r="P210" s="107"/>
      <c r="Q210" s="107"/>
      <c r="R210" s="108"/>
      <c r="S210" s="108"/>
      <c r="U210" s="108"/>
      <c r="V210" s="108"/>
    </row>
    <row r="211" spans="1:22" x14ac:dyDescent="0.3">
      <c r="R211" s="112"/>
      <c r="S211" s="112"/>
      <c r="U211" s="112"/>
      <c r="V211" s="112"/>
    </row>
    <row r="212" spans="1:22" ht="13" x14ac:dyDescent="0.3">
      <c r="A212" s="19"/>
      <c r="B212" s="541" t="s">
        <v>32</v>
      </c>
      <c r="C212" s="542"/>
      <c r="D212" s="542"/>
      <c r="E212" s="543"/>
    </row>
    <row r="213" spans="1:22" ht="35.15" customHeight="1" x14ac:dyDescent="0.3">
      <c r="A213" s="21">
        <v>1</v>
      </c>
      <c r="B213" s="520" t="s">
        <v>328</v>
      </c>
      <c r="C213" s="521"/>
      <c r="D213" s="521"/>
      <c r="E213" s="522"/>
    </row>
    <row r="214" spans="1:22" ht="30" customHeight="1" x14ac:dyDescent="0.3">
      <c r="A214" s="22">
        <v>2</v>
      </c>
      <c r="B214" s="597" t="s">
        <v>329</v>
      </c>
      <c r="C214" s="598"/>
      <c r="D214" s="598"/>
      <c r="E214" s="599"/>
    </row>
    <row r="215" spans="1:22" ht="12.5" x14ac:dyDescent="0.3">
      <c r="A215" s="22">
        <v>3</v>
      </c>
      <c r="B215" s="597" t="s">
        <v>330</v>
      </c>
      <c r="C215" s="598"/>
      <c r="D215" s="598"/>
      <c r="E215" s="599"/>
    </row>
    <row r="216" spans="1:22" ht="12.5" x14ac:dyDescent="0.3">
      <c r="A216" s="22">
        <v>4</v>
      </c>
      <c r="B216" s="557"/>
      <c r="C216" s="558"/>
      <c r="D216" s="558"/>
      <c r="E216" s="559"/>
    </row>
    <row r="217" spans="1:22" ht="12.5" x14ac:dyDescent="0.3">
      <c r="A217" s="22">
        <v>5</v>
      </c>
      <c r="B217" s="557"/>
      <c r="C217" s="558"/>
      <c r="D217" s="558"/>
      <c r="E217" s="559"/>
    </row>
    <row r="218" spans="1:22" ht="12.5" x14ac:dyDescent="0.3">
      <c r="A218" s="22">
        <v>6</v>
      </c>
      <c r="B218" s="557"/>
      <c r="C218" s="558"/>
      <c r="D218" s="558"/>
      <c r="E218" s="559"/>
    </row>
    <row r="219" spans="1:22" ht="12.5" x14ac:dyDescent="0.3">
      <c r="A219" s="22">
        <v>7</v>
      </c>
      <c r="B219" s="560"/>
      <c r="C219" s="561"/>
      <c r="D219" s="561"/>
      <c r="E219" s="562"/>
    </row>
    <row r="220" spans="1:22" ht="12.5" x14ac:dyDescent="0.3">
      <c r="A220" s="22">
        <v>8</v>
      </c>
      <c r="B220" s="557"/>
      <c r="C220" s="558"/>
      <c r="D220" s="558"/>
      <c r="E220" s="559"/>
    </row>
    <row r="221" spans="1:22" ht="12.5" x14ac:dyDescent="0.3">
      <c r="A221" s="22">
        <v>9</v>
      </c>
      <c r="B221" s="557"/>
      <c r="C221" s="558"/>
      <c r="D221" s="558"/>
      <c r="E221" s="559"/>
    </row>
    <row r="222" spans="1:22" ht="12.5" x14ac:dyDescent="0.3">
      <c r="A222" s="22">
        <v>10</v>
      </c>
      <c r="B222" s="557"/>
      <c r="C222" s="558"/>
      <c r="D222" s="558"/>
      <c r="E222" s="559"/>
    </row>
  </sheetData>
  <mergeCells count="31">
    <mergeCell ref="U5:U7"/>
    <mergeCell ref="A1:N1"/>
    <mergeCell ref="A2:N2"/>
    <mergeCell ref="V5:V7"/>
    <mergeCell ref="W5:W7"/>
    <mergeCell ref="S5:S7"/>
    <mergeCell ref="R5:R7"/>
    <mergeCell ref="P3:P6"/>
    <mergeCell ref="D4:D7"/>
    <mergeCell ref="B5:B7"/>
    <mergeCell ref="A3:N3"/>
    <mergeCell ref="N5:N7"/>
    <mergeCell ref="B144:C144"/>
    <mergeCell ref="A5:A7"/>
    <mergeCell ref="C5:C7"/>
    <mergeCell ref="M5:M6"/>
    <mergeCell ref="F4:L4"/>
    <mergeCell ref="M4:N4"/>
    <mergeCell ref="E4:E7"/>
    <mergeCell ref="K210:M210"/>
    <mergeCell ref="B212:E212"/>
    <mergeCell ref="B213:E213"/>
    <mergeCell ref="B214:E214"/>
    <mergeCell ref="B215:E215"/>
    <mergeCell ref="B216:E216"/>
    <mergeCell ref="B222:E222"/>
    <mergeCell ref="B217:E217"/>
    <mergeCell ref="B218:E218"/>
    <mergeCell ref="B219:E219"/>
    <mergeCell ref="B220:E220"/>
    <mergeCell ref="B221:E221"/>
  </mergeCells>
  <phoneticPr fontId="42" type="noConversion"/>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M14:N14 M20:N20 N75:N76 R66:R72 M36:N36 R10:R26 N120:N124 N114 N108 N142:N146 N136 R75:R85 N42 N48 N72 N82:N85 N86 N92:N96 N102 N130 M152:N152 M158:N158 M164:N164 M170:N174 M180:N180 M186:N186 M192:N192 M198:N198 M204 N204:N205 R28:R48 M42:M54 M102:M114 M130:M136 R54 U14:U85 V14:V85 N54 R9 R86:R192 U86:U192 V86:V192 R193:R198 U193:U205 V193:V205 U207 V207 M66:N66 M60:N60" formula="1"/>
    <ignoredError sqref="W9:W19 W21:W26 W28 W31:W35 W37:W41 W43:W47 W49:W53 W55:W59 W61:W65 W67:W72 W74 W77:W82 W84 W87:W92 W94 W97:W101 W103:W107 W109:W113 W115:W120 W122 W125:W129 W131:W135 W137:W142 W144 W147:W151 W153:W157 W159:W163 W165:W170 W172 W175:W179 W181:W185 W187:W191 W193:W197 W199:W204 W206 N210 W208" evalError="1"/>
    <ignoredError sqref="W20 W36 W42 W48 W54 W60 W66 W102 W108 W114 W130 W136 W152 W158 W164 W180 W186 W192 W198"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FE99-1C67-4DB1-9691-DB1DA4E0A02D}">
  <dimension ref="A1:AB22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4" width="13.81640625" style="445" customWidth="1"/>
    <col min="5" max="5" width="13.7265625" style="435" customWidth="1"/>
    <col min="6" max="17" width="10.26953125" style="107" customWidth="1"/>
    <col min="18" max="18" width="13.7265625" style="107" customWidth="1"/>
    <col min="19" max="19" width="16.7265625" style="301" customWidth="1"/>
    <col min="20" max="20" width="6" style="106" customWidth="1"/>
    <col min="21" max="21" width="10.7265625" style="106" customWidth="1"/>
    <col min="22" max="22" width="5.26953125" style="106" customWidth="1"/>
    <col min="23" max="24" width="10.7265625" style="106" customWidth="1"/>
    <col min="25" max="25" width="5.54296875" style="106" customWidth="1"/>
    <col min="26" max="27" width="10.7265625" style="106" customWidth="1"/>
    <col min="28" max="28" width="10.7265625" style="414" customWidth="1"/>
    <col min="29" max="16384" width="9.1796875" style="106"/>
  </cols>
  <sheetData>
    <row r="1" spans="1:28" ht="17.5" x14ac:dyDescent="0.35">
      <c r="A1" s="566" t="s">
        <v>331</v>
      </c>
      <c r="B1" s="566"/>
      <c r="C1" s="566"/>
      <c r="D1" s="566"/>
      <c r="E1" s="566"/>
      <c r="F1" s="566"/>
      <c r="G1" s="566"/>
      <c r="H1" s="566"/>
      <c r="I1" s="566"/>
      <c r="J1" s="566"/>
      <c r="K1" s="566"/>
      <c r="L1" s="566"/>
      <c r="M1" s="566"/>
      <c r="N1" s="566"/>
      <c r="O1" s="566"/>
      <c r="P1" s="566"/>
      <c r="Q1" s="566"/>
      <c r="R1" s="566"/>
      <c r="S1" s="566"/>
    </row>
    <row r="2" spans="1:28" ht="17.5" x14ac:dyDescent="0.35">
      <c r="A2" s="566" t="s">
        <v>332</v>
      </c>
      <c r="B2" s="566"/>
      <c r="C2" s="566"/>
      <c r="D2" s="566"/>
      <c r="E2" s="566"/>
      <c r="F2" s="566"/>
      <c r="G2" s="566"/>
      <c r="H2" s="566"/>
      <c r="I2" s="566"/>
      <c r="J2" s="566"/>
      <c r="K2" s="566"/>
      <c r="L2" s="566"/>
      <c r="M2" s="566"/>
      <c r="N2" s="566"/>
      <c r="O2" s="566"/>
      <c r="P2" s="566"/>
      <c r="Q2" s="566"/>
      <c r="R2" s="566"/>
      <c r="S2" s="566"/>
    </row>
    <row r="3" spans="1:28" ht="20.25" customHeight="1" x14ac:dyDescent="0.3">
      <c r="A3" s="567"/>
      <c r="B3" s="567"/>
      <c r="C3" s="567"/>
      <c r="D3" s="567"/>
      <c r="E3" s="567"/>
      <c r="F3" s="567"/>
      <c r="G3" s="567"/>
      <c r="H3" s="567"/>
      <c r="I3" s="567"/>
      <c r="J3" s="567"/>
      <c r="K3" s="567"/>
      <c r="L3" s="567"/>
      <c r="M3" s="567"/>
      <c r="N3" s="567"/>
      <c r="O3" s="567"/>
      <c r="P3" s="567"/>
      <c r="Q3" s="567"/>
      <c r="R3" s="567"/>
      <c r="S3" s="567"/>
      <c r="U3" s="564" t="s">
        <v>113</v>
      </c>
    </row>
    <row r="4" spans="1:28" ht="20.25" customHeight="1" x14ac:dyDescent="0.3">
      <c r="B4" s="105"/>
      <c r="C4" s="105"/>
      <c r="D4" s="582" t="s">
        <v>108</v>
      </c>
      <c r="E4" s="579" t="s">
        <v>109</v>
      </c>
      <c r="F4" s="573" t="s">
        <v>110</v>
      </c>
      <c r="G4" s="600"/>
      <c r="H4" s="600"/>
      <c r="I4" s="600"/>
      <c r="J4" s="600"/>
      <c r="K4" s="600"/>
      <c r="L4" s="600"/>
      <c r="M4" s="600"/>
      <c r="N4" s="600"/>
      <c r="O4" s="600"/>
      <c r="P4" s="600"/>
      <c r="Q4" s="601"/>
      <c r="R4" s="602"/>
      <c r="S4" s="603"/>
      <c r="U4" s="564"/>
      <c r="W4" s="105"/>
      <c r="X4" s="105"/>
      <c r="Z4" s="105"/>
      <c r="AA4" s="105"/>
      <c r="AB4" s="415"/>
    </row>
    <row r="5" spans="1:28" s="109" customFormat="1" ht="18" customHeight="1" x14ac:dyDescent="0.25">
      <c r="A5" s="554" t="s">
        <v>114</v>
      </c>
      <c r="B5" s="554" t="s">
        <v>115</v>
      </c>
      <c r="C5" s="575" t="s">
        <v>116</v>
      </c>
      <c r="D5" s="583"/>
      <c r="E5" s="580"/>
      <c r="F5" s="138">
        <v>1</v>
      </c>
      <c r="G5" s="138">
        <v>2</v>
      </c>
      <c r="H5" s="138">
        <v>3</v>
      </c>
      <c r="I5" s="138">
        <v>4</v>
      </c>
      <c r="J5" s="138">
        <v>5</v>
      </c>
      <c r="K5" s="138">
        <v>6</v>
      </c>
      <c r="L5" s="138">
        <v>7</v>
      </c>
      <c r="M5" s="138">
        <v>8</v>
      </c>
      <c r="N5" s="138">
        <v>9</v>
      </c>
      <c r="O5" s="138">
        <v>10</v>
      </c>
      <c r="P5" s="138">
        <v>11</v>
      </c>
      <c r="Q5" s="138">
        <v>12</v>
      </c>
      <c r="R5" s="570" t="s">
        <v>333</v>
      </c>
      <c r="S5" s="607" t="s">
        <v>334</v>
      </c>
      <c r="U5" s="564"/>
      <c r="W5" s="554" t="s">
        <v>117</v>
      </c>
      <c r="X5" s="554" t="s">
        <v>118</v>
      </c>
      <c r="Z5" s="554" t="s">
        <v>119</v>
      </c>
      <c r="AA5" s="554" t="s">
        <v>120</v>
      </c>
      <c r="AB5" s="604" t="s">
        <v>305</v>
      </c>
    </row>
    <row r="6" spans="1:28" ht="16.149999999999999" customHeight="1" x14ac:dyDescent="0.3">
      <c r="A6" s="555"/>
      <c r="B6" s="555"/>
      <c r="C6" s="555"/>
      <c r="D6" s="583"/>
      <c r="E6" s="580"/>
      <c r="F6" s="166">
        <v>46082</v>
      </c>
      <c r="G6" s="166">
        <v>46113</v>
      </c>
      <c r="H6" s="166">
        <v>46143</v>
      </c>
      <c r="I6" s="166">
        <v>46174</v>
      </c>
      <c r="J6" s="166">
        <v>46204</v>
      </c>
      <c r="K6" s="166">
        <v>46235</v>
      </c>
      <c r="L6" s="166">
        <v>46266</v>
      </c>
      <c r="M6" s="166">
        <v>46296</v>
      </c>
      <c r="N6" s="166">
        <v>46327</v>
      </c>
      <c r="O6" s="166">
        <v>46357</v>
      </c>
      <c r="P6" s="166">
        <v>46388</v>
      </c>
      <c r="Q6" s="166">
        <v>46419</v>
      </c>
      <c r="R6" s="572"/>
      <c r="S6" s="608"/>
      <c r="U6" s="565"/>
      <c r="W6" s="555"/>
      <c r="X6" s="555"/>
      <c r="Z6" s="555"/>
      <c r="AA6" s="555"/>
      <c r="AB6" s="605"/>
    </row>
    <row r="7" spans="1:28" ht="20.25" customHeight="1" x14ac:dyDescent="0.3">
      <c r="A7" s="556"/>
      <c r="B7" s="556"/>
      <c r="C7" s="556"/>
      <c r="D7" s="584"/>
      <c r="E7" s="581"/>
      <c r="F7" s="139">
        <v>176</v>
      </c>
      <c r="G7" s="139">
        <v>176</v>
      </c>
      <c r="H7" s="139">
        <v>160</v>
      </c>
      <c r="I7" s="139">
        <v>168</v>
      </c>
      <c r="J7" s="139">
        <v>176</v>
      </c>
      <c r="K7" s="139">
        <v>168</v>
      </c>
      <c r="L7" s="139">
        <v>168</v>
      </c>
      <c r="M7" s="139">
        <v>168</v>
      </c>
      <c r="N7" s="139">
        <v>144</v>
      </c>
      <c r="O7" s="139">
        <v>176</v>
      </c>
      <c r="P7" s="139">
        <v>152</v>
      </c>
      <c r="Q7" s="139">
        <v>152</v>
      </c>
      <c r="R7" s="326">
        <f>SUM(F7:Q7)</f>
        <v>1984</v>
      </c>
      <c r="S7" s="609"/>
      <c r="U7" s="329">
        <f>AVERAGE(F7:Q7)</f>
        <v>165.33333333333334</v>
      </c>
      <c r="W7" s="556"/>
      <c r="X7" s="556"/>
      <c r="Z7" s="556"/>
      <c r="AA7" s="556"/>
      <c r="AB7" s="606"/>
    </row>
    <row r="8" spans="1:28" s="109" customFormat="1" ht="13.5" customHeight="1" x14ac:dyDescent="0.25">
      <c r="A8" s="237">
        <v>1</v>
      </c>
      <c r="B8" s="238" t="s">
        <v>122</v>
      </c>
      <c r="C8" s="239"/>
      <c r="D8" s="436"/>
      <c r="E8" s="425"/>
      <c r="F8" s="240"/>
      <c r="G8" s="240"/>
      <c r="H8" s="240"/>
      <c r="I8" s="240"/>
      <c r="J8" s="240"/>
      <c r="K8" s="240"/>
      <c r="L8" s="240"/>
      <c r="M8" s="240"/>
      <c r="N8" s="240"/>
      <c r="O8" s="240"/>
      <c r="P8" s="240"/>
      <c r="Q8" s="240"/>
      <c r="R8" s="240"/>
      <c r="S8" s="298"/>
      <c r="W8" s="239"/>
      <c r="X8" s="239"/>
      <c r="Z8" s="239"/>
      <c r="AA8" s="239"/>
      <c r="AB8" s="416"/>
    </row>
    <row r="9" spans="1:28" ht="12" x14ac:dyDescent="0.3">
      <c r="A9" s="269">
        <v>1.1000000000000001</v>
      </c>
      <c r="B9" s="270" t="s">
        <v>122</v>
      </c>
      <c r="C9" s="446" t="str">
        <f>'6. Staff Loading'!C9</f>
        <v>BenefitsCal Project Manager-Onshore</v>
      </c>
      <c r="D9" s="447">
        <f>'6. Staff Loading'!D9</f>
        <v>150</v>
      </c>
      <c r="E9" s="448" t="str">
        <f>'6. Staff Loading'!E9</f>
        <v>N</v>
      </c>
      <c r="F9" s="154">
        <v>150</v>
      </c>
      <c r="G9" s="154">
        <v>150</v>
      </c>
      <c r="H9" s="154">
        <v>150</v>
      </c>
      <c r="I9" s="154">
        <v>150</v>
      </c>
      <c r="J9" s="154">
        <v>150</v>
      </c>
      <c r="K9" s="154">
        <v>150</v>
      </c>
      <c r="L9" s="154">
        <v>150</v>
      </c>
      <c r="M9" s="154">
        <v>150</v>
      </c>
      <c r="N9" s="154">
        <v>150</v>
      </c>
      <c r="O9" s="154">
        <v>150</v>
      </c>
      <c r="P9" s="154">
        <v>150</v>
      </c>
      <c r="Q9" s="154">
        <v>150</v>
      </c>
      <c r="R9" s="276">
        <f>SUM(F9:Q9)</f>
        <v>1800</v>
      </c>
      <c r="S9" s="316">
        <f>D9*R9</f>
        <v>270000</v>
      </c>
      <c r="W9" s="452">
        <f>X9/$U$7</f>
        <v>0.907258064516129</v>
      </c>
      <c r="X9" s="452">
        <f>R9/12</f>
        <v>150</v>
      </c>
      <c r="Z9" s="452">
        <f>IF($E9="Y",$R9,0)</f>
        <v>0</v>
      </c>
      <c r="AA9" s="452">
        <f>IF($E9="N",$R9,0)</f>
        <v>1800</v>
      </c>
      <c r="AB9" s="453">
        <f>Z9/(AA9+Z9)</f>
        <v>0</v>
      </c>
    </row>
    <row r="10" spans="1:28" ht="12" x14ac:dyDescent="0.3">
      <c r="A10" s="269"/>
      <c r="B10" s="270"/>
      <c r="C10" s="446" t="str">
        <f>'6. Staff Loading'!C10</f>
        <v>App Dev Lead-Offshore</v>
      </c>
      <c r="D10" s="447">
        <f>'6. Staff Loading'!D10</f>
        <v>100</v>
      </c>
      <c r="E10" s="448" t="str">
        <f>'6. Staff Loading'!E10</f>
        <v>Y</v>
      </c>
      <c r="F10" s="154">
        <v>49</v>
      </c>
      <c r="G10" s="154">
        <v>49</v>
      </c>
      <c r="H10" s="154">
        <v>49</v>
      </c>
      <c r="I10" s="154">
        <v>49</v>
      </c>
      <c r="J10" s="154">
        <v>49</v>
      </c>
      <c r="K10" s="154">
        <v>49</v>
      </c>
      <c r="L10" s="154">
        <v>49</v>
      </c>
      <c r="M10" s="154">
        <v>49</v>
      </c>
      <c r="N10" s="154">
        <v>49</v>
      </c>
      <c r="O10" s="154">
        <v>49</v>
      </c>
      <c r="P10" s="154">
        <v>49</v>
      </c>
      <c r="Q10" s="154">
        <v>49</v>
      </c>
      <c r="R10" s="276">
        <f t="shared" ref="R10:R25" si="0">SUM(F10:Q10)</f>
        <v>588</v>
      </c>
      <c r="S10" s="316">
        <f t="shared" ref="S10:S13" si="1">D10*R10</f>
        <v>58800</v>
      </c>
      <c r="W10" s="452">
        <f t="shared" ref="W10:W13" si="2">X10/$U$7</f>
        <v>0.29637096774193544</v>
      </c>
      <c r="X10" s="452">
        <f t="shared" ref="X10:X13" si="3">R10/12</f>
        <v>49</v>
      </c>
      <c r="Z10" s="452">
        <f t="shared" ref="Z10:Z13" si="4">IF($E10="Y",$R10,0)</f>
        <v>588</v>
      </c>
      <c r="AA10" s="452">
        <f t="shared" ref="AA10:AA13" si="5">IF($E10="N",$R10,0)</f>
        <v>0</v>
      </c>
      <c r="AB10" s="453">
        <f t="shared" ref="AB10:AB14" si="6">Z10/(AA10+Z10)</f>
        <v>1</v>
      </c>
    </row>
    <row r="11" spans="1:28" ht="12" x14ac:dyDescent="0.3">
      <c r="A11" s="269"/>
      <c r="B11" s="270"/>
      <c r="C11" s="446" t="str">
        <f>'6. Staff Loading'!C11</f>
        <v>Project Executive-Offshore</v>
      </c>
      <c r="D11" s="447">
        <f>'6. Staff Loading'!D11</f>
        <v>130</v>
      </c>
      <c r="E11" s="448" t="str">
        <f>'6. Staff Loading'!E11</f>
        <v>Y</v>
      </c>
      <c r="F11" s="154">
        <v>16</v>
      </c>
      <c r="G11" s="154">
        <v>16</v>
      </c>
      <c r="H11" s="154">
        <v>16</v>
      </c>
      <c r="I11" s="154">
        <v>16</v>
      </c>
      <c r="J11" s="154">
        <v>16</v>
      </c>
      <c r="K11" s="154">
        <v>16</v>
      </c>
      <c r="L11" s="154">
        <v>16</v>
      </c>
      <c r="M11" s="154">
        <v>16</v>
      </c>
      <c r="N11" s="154">
        <v>16</v>
      </c>
      <c r="O11" s="154">
        <v>16</v>
      </c>
      <c r="P11" s="154">
        <v>16</v>
      </c>
      <c r="Q11" s="154">
        <v>16</v>
      </c>
      <c r="R11" s="276">
        <f t="shared" si="0"/>
        <v>192</v>
      </c>
      <c r="S11" s="316">
        <f t="shared" si="1"/>
        <v>24960</v>
      </c>
      <c r="W11" s="452">
        <f t="shared" si="2"/>
        <v>9.6774193548387094E-2</v>
      </c>
      <c r="X11" s="452">
        <f t="shared" si="3"/>
        <v>16</v>
      </c>
      <c r="Z11" s="452">
        <f t="shared" si="4"/>
        <v>192</v>
      </c>
      <c r="AA11" s="452">
        <f t="shared" si="5"/>
        <v>0</v>
      </c>
      <c r="AB11" s="453">
        <f t="shared" si="6"/>
        <v>1</v>
      </c>
    </row>
    <row r="12" spans="1:28" ht="12" x14ac:dyDescent="0.3">
      <c r="A12" s="269"/>
      <c r="B12" s="270"/>
      <c r="C12" s="446" t="str">
        <f>'6. Staff Loading'!C12</f>
        <v>PMO Analyst-Onshore</v>
      </c>
      <c r="D12" s="447">
        <f>'6. Staff Loading'!D12</f>
        <v>90</v>
      </c>
      <c r="E12" s="448" t="str">
        <f>'6. Staff Loading'!E12</f>
        <v>N</v>
      </c>
      <c r="F12" s="154">
        <v>40</v>
      </c>
      <c r="G12" s="154">
        <v>40</v>
      </c>
      <c r="H12" s="154">
        <v>40</v>
      </c>
      <c r="I12" s="154">
        <v>40</v>
      </c>
      <c r="J12" s="154">
        <v>40</v>
      </c>
      <c r="K12" s="154">
        <v>40</v>
      </c>
      <c r="L12" s="154">
        <v>40</v>
      </c>
      <c r="M12" s="154">
        <v>40</v>
      </c>
      <c r="N12" s="154">
        <v>40</v>
      </c>
      <c r="O12" s="154">
        <v>40</v>
      </c>
      <c r="P12" s="154">
        <v>40</v>
      </c>
      <c r="Q12" s="154">
        <v>40</v>
      </c>
      <c r="R12" s="276">
        <f t="shared" si="0"/>
        <v>480</v>
      </c>
      <c r="S12" s="316">
        <f t="shared" si="1"/>
        <v>43200</v>
      </c>
      <c r="W12" s="452">
        <f t="shared" si="2"/>
        <v>0.24193548387096772</v>
      </c>
      <c r="X12" s="452">
        <f t="shared" si="3"/>
        <v>40</v>
      </c>
      <c r="Z12" s="452">
        <f t="shared" si="4"/>
        <v>0</v>
      </c>
      <c r="AA12" s="452">
        <f t="shared" si="5"/>
        <v>480</v>
      </c>
      <c r="AB12" s="453">
        <f t="shared" si="6"/>
        <v>0</v>
      </c>
    </row>
    <row r="13" spans="1:28" ht="12" x14ac:dyDescent="0.3">
      <c r="A13" s="269"/>
      <c r="B13" s="270"/>
      <c r="C13" s="446" t="str">
        <f>'6. Staff Loading'!C13</f>
        <v>PMO Analyst-Offshore</v>
      </c>
      <c r="D13" s="447">
        <f>'6. Staff Loading'!D13</f>
        <v>70</v>
      </c>
      <c r="E13" s="448" t="str">
        <f>'6. Staff Loading'!E13</f>
        <v>Y</v>
      </c>
      <c r="F13" s="154">
        <v>40</v>
      </c>
      <c r="G13" s="154">
        <v>40</v>
      </c>
      <c r="H13" s="154">
        <v>40</v>
      </c>
      <c r="I13" s="154">
        <v>40</v>
      </c>
      <c r="J13" s="154">
        <v>40</v>
      </c>
      <c r="K13" s="154">
        <v>40</v>
      </c>
      <c r="L13" s="154">
        <v>40</v>
      </c>
      <c r="M13" s="154">
        <v>40</v>
      </c>
      <c r="N13" s="154">
        <v>40</v>
      </c>
      <c r="O13" s="154">
        <v>40</v>
      </c>
      <c r="P13" s="154">
        <v>40</v>
      </c>
      <c r="Q13" s="154">
        <v>40</v>
      </c>
      <c r="R13" s="276">
        <f t="shared" si="0"/>
        <v>480</v>
      </c>
      <c r="S13" s="316">
        <f t="shared" si="1"/>
        <v>33600</v>
      </c>
      <c r="W13" s="452">
        <f t="shared" si="2"/>
        <v>0.24193548387096772</v>
      </c>
      <c r="X13" s="452">
        <f t="shared" si="3"/>
        <v>40</v>
      </c>
      <c r="Z13" s="452">
        <f t="shared" si="4"/>
        <v>480</v>
      </c>
      <c r="AA13" s="452">
        <f t="shared" si="5"/>
        <v>0</v>
      </c>
      <c r="AB13" s="453">
        <f t="shared" si="6"/>
        <v>1</v>
      </c>
    </row>
    <row r="14" spans="1:28" s="110" customFormat="1" ht="12" thickBot="1" x14ac:dyDescent="0.3">
      <c r="A14" s="228"/>
      <c r="B14" s="229" t="s">
        <v>127</v>
      </c>
      <c r="C14" s="230"/>
      <c r="D14" s="438"/>
      <c r="E14" s="427"/>
      <c r="F14" s="233">
        <f>SUM(F9:F13)</f>
        <v>295</v>
      </c>
      <c r="G14" s="233">
        <f t="shared" ref="G14:R14" si="7">SUM(G9:G13)</f>
        <v>295</v>
      </c>
      <c r="H14" s="233">
        <f t="shared" si="7"/>
        <v>295</v>
      </c>
      <c r="I14" s="233">
        <f t="shared" si="7"/>
        <v>295</v>
      </c>
      <c r="J14" s="233">
        <f t="shared" si="7"/>
        <v>295</v>
      </c>
      <c r="K14" s="233">
        <f t="shared" si="7"/>
        <v>295</v>
      </c>
      <c r="L14" s="233">
        <f t="shared" si="7"/>
        <v>295</v>
      </c>
      <c r="M14" s="233">
        <f t="shared" si="7"/>
        <v>295</v>
      </c>
      <c r="N14" s="233">
        <f t="shared" si="7"/>
        <v>295</v>
      </c>
      <c r="O14" s="233">
        <f t="shared" si="7"/>
        <v>295</v>
      </c>
      <c r="P14" s="233">
        <f t="shared" si="7"/>
        <v>295</v>
      </c>
      <c r="Q14" s="233">
        <f t="shared" si="7"/>
        <v>295</v>
      </c>
      <c r="R14" s="233">
        <f t="shared" si="7"/>
        <v>3540</v>
      </c>
      <c r="S14" s="317">
        <f>SUM(S9:S13)</f>
        <v>430560</v>
      </c>
      <c r="W14" s="231">
        <f>SUM(W9:W13)</f>
        <v>1.784274193548387</v>
      </c>
      <c r="X14" s="231">
        <f>SUM(X9:X13)</f>
        <v>295</v>
      </c>
      <c r="Z14" s="231">
        <f>SUM(Z9:Z13)</f>
        <v>1260</v>
      </c>
      <c r="AA14" s="231">
        <f>SUM(AA9:AA13)</f>
        <v>2280</v>
      </c>
      <c r="AB14" s="413">
        <f t="shared" si="6"/>
        <v>0.3559322033898305</v>
      </c>
    </row>
    <row r="15" spans="1:28" ht="14.25" customHeight="1" x14ac:dyDescent="0.3">
      <c r="A15" s="271">
        <v>1.2</v>
      </c>
      <c r="B15" s="272" t="s">
        <v>128</v>
      </c>
      <c r="C15" s="446" t="str">
        <f>'6. Staff Loading'!C15</f>
        <v>PMO Analyst-Offshore</v>
      </c>
      <c r="D15" s="447">
        <f>'6. Staff Loading'!D15</f>
        <v>70</v>
      </c>
      <c r="E15" s="448" t="str">
        <f>'6. Staff Loading'!E15</f>
        <v>Y</v>
      </c>
      <c r="F15" s="154">
        <v>60</v>
      </c>
      <c r="G15" s="154">
        <v>60</v>
      </c>
      <c r="H15" s="154">
        <v>60</v>
      </c>
      <c r="I15" s="154">
        <v>60</v>
      </c>
      <c r="J15" s="154">
        <v>60</v>
      </c>
      <c r="K15" s="154">
        <v>60</v>
      </c>
      <c r="L15" s="154">
        <v>60</v>
      </c>
      <c r="M15" s="154">
        <v>60</v>
      </c>
      <c r="N15" s="154">
        <v>60</v>
      </c>
      <c r="O15" s="154">
        <v>60</v>
      </c>
      <c r="P15" s="154">
        <v>60</v>
      </c>
      <c r="Q15" s="154">
        <v>60</v>
      </c>
      <c r="R15" s="277">
        <f t="shared" si="0"/>
        <v>720</v>
      </c>
      <c r="S15" s="316">
        <f>D15*R15</f>
        <v>50400</v>
      </c>
      <c r="W15" s="452">
        <f>X15/$U$7</f>
        <v>0.36290322580645157</v>
      </c>
      <c r="X15" s="452">
        <f>R15/12</f>
        <v>60</v>
      </c>
      <c r="Z15" s="452">
        <f>IF($E15="Y",$R15,0)</f>
        <v>720</v>
      </c>
      <c r="AA15" s="452">
        <f>IF($E15="N",$R15,0)</f>
        <v>0</v>
      </c>
      <c r="AB15" s="453">
        <f>Z15/(AA15+Z15)</f>
        <v>1</v>
      </c>
    </row>
    <row r="16" spans="1:28" ht="12.75" customHeight="1" x14ac:dyDescent="0.3">
      <c r="A16" s="269"/>
      <c r="B16" s="273"/>
      <c r="C16" s="446">
        <f>'6. Staff Loading'!C16</f>
        <v>0</v>
      </c>
      <c r="D16" s="447">
        <f>'6. Staff Loading'!D16</f>
        <v>0</v>
      </c>
      <c r="E16" s="448">
        <f>'6. Staff Loading'!E16</f>
        <v>0</v>
      </c>
      <c r="F16" s="154"/>
      <c r="G16" s="154"/>
      <c r="H16" s="154"/>
      <c r="I16" s="154"/>
      <c r="J16" s="154"/>
      <c r="K16" s="154"/>
      <c r="L16" s="154"/>
      <c r="M16" s="154"/>
      <c r="N16" s="154"/>
      <c r="O16" s="154"/>
      <c r="P16" s="154"/>
      <c r="Q16" s="154"/>
      <c r="R16" s="277">
        <f t="shared" si="0"/>
        <v>0</v>
      </c>
      <c r="S16" s="316">
        <f t="shared" ref="S16:S19" si="8">D16*R16</f>
        <v>0</v>
      </c>
      <c r="W16" s="452">
        <f t="shared" ref="W16:W19" si="9">X16/$U$7</f>
        <v>0</v>
      </c>
      <c r="X16" s="452">
        <f t="shared" ref="X16:X19" si="10">R16/12</f>
        <v>0</v>
      </c>
      <c r="Z16" s="452">
        <f t="shared" ref="Z16:Z19" si="11">IF($E16="Y",$R16,0)</f>
        <v>0</v>
      </c>
      <c r="AA16" s="452">
        <f t="shared" ref="AA16:AA19" si="12">IF($E16="N",$R16,0)</f>
        <v>0</v>
      </c>
      <c r="AB16" s="453" t="e">
        <f t="shared" ref="AB16:AB19" si="13">Z16/(AA16+Z16)</f>
        <v>#DIV/0!</v>
      </c>
    </row>
    <row r="17" spans="1:28" ht="12.75" customHeight="1" x14ac:dyDescent="0.3">
      <c r="A17" s="269"/>
      <c r="B17" s="273"/>
      <c r="C17" s="446">
        <f>'6. Staff Loading'!C17</f>
        <v>0</v>
      </c>
      <c r="D17" s="447">
        <f>'6. Staff Loading'!D17</f>
        <v>0</v>
      </c>
      <c r="E17" s="448">
        <f>'6. Staff Loading'!E17</f>
        <v>0</v>
      </c>
      <c r="F17" s="154"/>
      <c r="G17" s="154"/>
      <c r="H17" s="154"/>
      <c r="I17" s="154"/>
      <c r="J17" s="154"/>
      <c r="K17" s="154"/>
      <c r="L17" s="154"/>
      <c r="M17" s="154"/>
      <c r="N17" s="154"/>
      <c r="O17" s="154"/>
      <c r="P17" s="154"/>
      <c r="Q17" s="154"/>
      <c r="R17" s="277">
        <f t="shared" si="0"/>
        <v>0</v>
      </c>
      <c r="S17" s="316">
        <f t="shared" si="8"/>
        <v>0</v>
      </c>
      <c r="W17" s="452">
        <f t="shared" si="9"/>
        <v>0</v>
      </c>
      <c r="X17" s="452">
        <f t="shared" si="10"/>
        <v>0</v>
      </c>
      <c r="Z17" s="452">
        <f t="shared" si="11"/>
        <v>0</v>
      </c>
      <c r="AA17" s="452">
        <f t="shared" si="12"/>
        <v>0</v>
      </c>
      <c r="AB17" s="453" t="e">
        <f t="shared" si="13"/>
        <v>#DIV/0!</v>
      </c>
    </row>
    <row r="18" spans="1:28" ht="12.75" customHeight="1" x14ac:dyDescent="0.3">
      <c r="A18" s="269"/>
      <c r="B18" s="273"/>
      <c r="C18" s="446">
        <f>'6. Staff Loading'!C18</f>
        <v>0</v>
      </c>
      <c r="D18" s="447">
        <f>'6. Staff Loading'!D18</f>
        <v>0</v>
      </c>
      <c r="E18" s="448">
        <f>'6. Staff Loading'!E18</f>
        <v>0</v>
      </c>
      <c r="F18" s="154"/>
      <c r="G18" s="154"/>
      <c r="H18" s="154"/>
      <c r="I18" s="154"/>
      <c r="J18" s="154"/>
      <c r="K18" s="154"/>
      <c r="L18" s="154"/>
      <c r="M18" s="154"/>
      <c r="N18" s="154"/>
      <c r="O18" s="154"/>
      <c r="P18" s="154"/>
      <c r="Q18" s="154"/>
      <c r="R18" s="277">
        <f t="shared" si="0"/>
        <v>0</v>
      </c>
      <c r="S18" s="316">
        <f t="shared" si="8"/>
        <v>0</v>
      </c>
      <c r="W18" s="452">
        <f t="shared" si="9"/>
        <v>0</v>
      </c>
      <c r="X18" s="452">
        <f t="shared" si="10"/>
        <v>0</v>
      </c>
      <c r="Z18" s="452">
        <f t="shared" si="11"/>
        <v>0</v>
      </c>
      <c r="AA18" s="452">
        <f t="shared" si="12"/>
        <v>0</v>
      </c>
      <c r="AB18" s="453" t="e">
        <f t="shared" si="13"/>
        <v>#DIV/0!</v>
      </c>
    </row>
    <row r="19" spans="1:28" ht="12.75" customHeight="1" x14ac:dyDescent="0.3">
      <c r="A19" s="269"/>
      <c r="B19" s="273"/>
      <c r="C19" s="446">
        <f>'6. Staff Loading'!C19</f>
        <v>0</v>
      </c>
      <c r="D19" s="447">
        <f>'6. Staff Loading'!D19</f>
        <v>0</v>
      </c>
      <c r="E19" s="448">
        <f>'6. Staff Loading'!E19</f>
        <v>0</v>
      </c>
      <c r="F19" s="154"/>
      <c r="G19" s="154"/>
      <c r="H19" s="154"/>
      <c r="I19" s="154"/>
      <c r="J19" s="154"/>
      <c r="K19" s="154"/>
      <c r="L19" s="154"/>
      <c r="M19" s="154"/>
      <c r="N19" s="154"/>
      <c r="O19" s="154"/>
      <c r="P19" s="154"/>
      <c r="Q19" s="154"/>
      <c r="R19" s="277">
        <f t="shared" si="0"/>
        <v>0</v>
      </c>
      <c r="S19" s="316">
        <f t="shared" si="8"/>
        <v>0</v>
      </c>
      <c r="W19" s="452">
        <f t="shared" si="9"/>
        <v>0</v>
      </c>
      <c r="X19" s="452">
        <f t="shared" si="10"/>
        <v>0</v>
      </c>
      <c r="Z19" s="452">
        <f t="shared" si="11"/>
        <v>0</v>
      </c>
      <c r="AA19" s="452">
        <f t="shared" si="12"/>
        <v>0</v>
      </c>
      <c r="AB19" s="453" t="e">
        <f t="shared" si="13"/>
        <v>#DIV/0!</v>
      </c>
    </row>
    <row r="20" spans="1:28" ht="14.25" customHeight="1" thickBot="1" x14ac:dyDescent="0.35">
      <c r="A20" s="228"/>
      <c r="B20" s="229" t="s">
        <v>129</v>
      </c>
      <c r="C20" s="234"/>
      <c r="D20" s="439"/>
      <c r="E20" s="428"/>
      <c r="F20" s="233">
        <f>SUM(F15:F19)</f>
        <v>60</v>
      </c>
      <c r="G20" s="233">
        <f t="shared" ref="G20:S20" si="14">SUM(G15:G19)</f>
        <v>60</v>
      </c>
      <c r="H20" s="233">
        <f t="shared" si="14"/>
        <v>60</v>
      </c>
      <c r="I20" s="233">
        <f t="shared" si="14"/>
        <v>60</v>
      </c>
      <c r="J20" s="233">
        <f t="shared" si="14"/>
        <v>60</v>
      </c>
      <c r="K20" s="233">
        <f t="shared" si="14"/>
        <v>60</v>
      </c>
      <c r="L20" s="233">
        <f t="shared" si="14"/>
        <v>60</v>
      </c>
      <c r="M20" s="233">
        <f t="shared" si="14"/>
        <v>60</v>
      </c>
      <c r="N20" s="233">
        <f t="shared" si="14"/>
        <v>60</v>
      </c>
      <c r="O20" s="233">
        <f t="shared" si="14"/>
        <v>60</v>
      </c>
      <c r="P20" s="233">
        <f t="shared" si="14"/>
        <v>60</v>
      </c>
      <c r="Q20" s="233">
        <f t="shared" si="14"/>
        <v>60</v>
      </c>
      <c r="R20" s="233">
        <f t="shared" si="14"/>
        <v>720</v>
      </c>
      <c r="S20" s="317">
        <f t="shared" si="14"/>
        <v>50400</v>
      </c>
      <c r="W20" s="235">
        <f>SUM(W15:W19)</f>
        <v>0.36290322580645157</v>
      </c>
      <c r="X20" s="235">
        <f>SUM(X15:X19)</f>
        <v>60</v>
      </c>
      <c r="Z20" s="231">
        <f>SUM(Z15:Z19)</f>
        <v>720</v>
      </c>
      <c r="AA20" s="231">
        <f>SUM(AA15:AA19)</f>
        <v>0</v>
      </c>
      <c r="AB20" s="413">
        <f>Z20/(Z20+AA20)</f>
        <v>1</v>
      </c>
    </row>
    <row r="21" spans="1:28" ht="12" x14ac:dyDescent="0.3">
      <c r="A21" s="271">
        <v>1.3</v>
      </c>
      <c r="B21" s="272" t="s">
        <v>130</v>
      </c>
      <c r="C21" s="446" t="str">
        <f>'6. Staff Loading'!C21</f>
        <v>BenefitsCal Project Management Office (PMO) Lead-Onshore</v>
      </c>
      <c r="D21" s="447">
        <f>'6. Staff Loading'!D21</f>
        <v>120</v>
      </c>
      <c r="E21" s="448" t="str">
        <f>'6. Staff Loading'!E21</f>
        <v>N</v>
      </c>
      <c r="F21" s="154">
        <v>160</v>
      </c>
      <c r="G21" s="154">
        <v>160</v>
      </c>
      <c r="H21" s="154">
        <v>160</v>
      </c>
      <c r="I21" s="154">
        <v>160</v>
      </c>
      <c r="J21" s="154">
        <v>160</v>
      </c>
      <c r="K21" s="154">
        <v>160</v>
      </c>
      <c r="L21" s="154">
        <v>160</v>
      </c>
      <c r="M21" s="154">
        <v>160</v>
      </c>
      <c r="N21" s="154">
        <v>160</v>
      </c>
      <c r="O21" s="154">
        <v>160</v>
      </c>
      <c r="P21" s="154">
        <v>160</v>
      </c>
      <c r="Q21" s="154">
        <v>160</v>
      </c>
      <c r="R21" s="277">
        <f t="shared" si="0"/>
        <v>1920</v>
      </c>
      <c r="S21" s="316">
        <f>D21*R21</f>
        <v>230400</v>
      </c>
      <c r="W21" s="452">
        <f>X21/$U$7</f>
        <v>0.96774193548387089</v>
      </c>
      <c r="X21" s="452">
        <f>R21/12</f>
        <v>160</v>
      </c>
      <c r="Z21" s="452">
        <f>IF($E21="Y",$R21,0)</f>
        <v>0</v>
      </c>
      <c r="AA21" s="452">
        <f>IF($E21="N",$R21,0)</f>
        <v>1920</v>
      </c>
      <c r="AB21" s="453">
        <f>Z21/(AA21+Z21)</f>
        <v>0</v>
      </c>
    </row>
    <row r="22" spans="1:28" ht="12" x14ac:dyDescent="0.3">
      <c r="A22" s="269"/>
      <c r="B22" s="273"/>
      <c r="C22" s="446" t="str">
        <f>'6. Staff Loading'!C22</f>
        <v>PMO Analyst-Onshore</v>
      </c>
      <c r="D22" s="447">
        <f>'6. Staff Loading'!D22</f>
        <v>90</v>
      </c>
      <c r="E22" s="448" t="str">
        <f>'6. Staff Loading'!E22</f>
        <v>N</v>
      </c>
      <c r="F22" s="154">
        <v>160</v>
      </c>
      <c r="G22" s="154">
        <v>160</v>
      </c>
      <c r="H22" s="154">
        <v>160</v>
      </c>
      <c r="I22" s="154">
        <v>160</v>
      </c>
      <c r="J22" s="154">
        <v>160</v>
      </c>
      <c r="K22" s="154">
        <v>160</v>
      </c>
      <c r="L22" s="154">
        <v>160</v>
      </c>
      <c r="M22" s="154">
        <v>160</v>
      </c>
      <c r="N22" s="154">
        <v>160</v>
      </c>
      <c r="O22" s="154">
        <v>160</v>
      </c>
      <c r="P22" s="154">
        <v>160</v>
      </c>
      <c r="Q22" s="154">
        <v>160</v>
      </c>
      <c r="R22" s="277">
        <f t="shared" si="0"/>
        <v>1920</v>
      </c>
      <c r="S22" s="316">
        <f t="shared" ref="S22:S25" si="15">D22*R22</f>
        <v>172800</v>
      </c>
      <c r="W22" s="452">
        <f t="shared" ref="W22:W25" si="16">X22/$U$7</f>
        <v>0.96774193548387089</v>
      </c>
      <c r="X22" s="452">
        <f t="shared" ref="X22:X25" si="17">R22/12</f>
        <v>160</v>
      </c>
      <c r="Z22" s="452">
        <f t="shared" ref="Z22:Z25" si="18">IF($E22="Y",$R22,0)</f>
        <v>0</v>
      </c>
      <c r="AA22" s="452">
        <f t="shared" ref="AA22:AA25" si="19">IF($E22="N",$R22,0)</f>
        <v>1920</v>
      </c>
      <c r="AB22" s="453">
        <f t="shared" ref="AB22:AB25" si="20">Z22/(AA22+Z22)</f>
        <v>0</v>
      </c>
    </row>
    <row r="23" spans="1:28" ht="12" x14ac:dyDescent="0.3">
      <c r="A23" s="269"/>
      <c r="B23" s="273"/>
      <c r="C23" s="446">
        <f>'6. Staff Loading'!C23</f>
        <v>0</v>
      </c>
      <c r="D23" s="447">
        <f>'6. Staff Loading'!D23</f>
        <v>0</v>
      </c>
      <c r="E23" s="448">
        <f>'6. Staff Loading'!E23</f>
        <v>0</v>
      </c>
      <c r="F23" s="154"/>
      <c r="G23" s="154"/>
      <c r="H23" s="154"/>
      <c r="I23" s="154"/>
      <c r="J23" s="154"/>
      <c r="K23" s="154"/>
      <c r="L23" s="154"/>
      <c r="M23" s="154"/>
      <c r="N23" s="154"/>
      <c r="O23" s="154"/>
      <c r="P23" s="154"/>
      <c r="Q23" s="154"/>
      <c r="R23" s="277">
        <f t="shared" si="0"/>
        <v>0</v>
      </c>
      <c r="S23" s="316">
        <f t="shared" si="15"/>
        <v>0</v>
      </c>
      <c r="W23" s="452">
        <f t="shared" si="16"/>
        <v>0</v>
      </c>
      <c r="X23" s="452">
        <f t="shared" si="17"/>
        <v>0</v>
      </c>
      <c r="Z23" s="452">
        <f t="shared" si="18"/>
        <v>0</v>
      </c>
      <c r="AA23" s="452">
        <f t="shared" si="19"/>
        <v>0</v>
      </c>
      <c r="AB23" s="453" t="e">
        <f t="shared" si="20"/>
        <v>#DIV/0!</v>
      </c>
    </row>
    <row r="24" spans="1:28" ht="12" x14ac:dyDescent="0.3">
      <c r="A24" s="269"/>
      <c r="B24" s="273"/>
      <c r="C24" s="446">
        <f>'6. Staff Loading'!C24</f>
        <v>0</v>
      </c>
      <c r="D24" s="447">
        <f>'6. Staff Loading'!D24</f>
        <v>0</v>
      </c>
      <c r="E24" s="448">
        <f>'6. Staff Loading'!E24</f>
        <v>0</v>
      </c>
      <c r="F24" s="154"/>
      <c r="G24" s="154"/>
      <c r="H24" s="154"/>
      <c r="I24" s="154"/>
      <c r="J24" s="154"/>
      <c r="K24" s="154"/>
      <c r="L24" s="154"/>
      <c r="M24" s="154"/>
      <c r="N24" s="154"/>
      <c r="O24" s="154"/>
      <c r="P24" s="154"/>
      <c r="Q24" s="154"/>
      <c r="R24" s="277">
        <f t="shared" si="0"/>
        <v>0</v>
      </c>
      <c r="S24" s="316">
        <f t="shared" si="15"/>
        <v>0</v>
      </c>
      <c r="W24" s="452">
        <f t="shared" si="16"/>
        <v>0</v>
      </c>
      <c r="X24" s="452">
        <f t="shared" si="17"/>
        <v>0</v>
      </c>
      <c r="Z24" s="452">
        <f t="shared" si="18"/>
        <v>0</v>
      </c>
      <c r="AA24" s="452">
        <f t="shared" si="19"/>
        <v>0</v>
      </c>
      <c r="AB24" s="453" t="e">
        <f t="shared" si="20"/>
        <v>#DIV/0!</v>
      </c>
    </row>
    <row r="25" spans="1:28" ht="12" x14ac:dyDescent="0.3">
      <c r="A25" s="269"/>
      <c r="B25" s="273"/>
      <c r="C25" s="446">
        <f>'6. Staff Loading'!C25</f>
        <v>0</v>
      </c>
      <c r="D25" s="447">
        <f>'6. Staff Loading'!D25</f>
        <v>0</v>
      </c>
      <c r="E25" s="448">
        <f>'6. Staff Loading'!E25</f>
        <v>0</v>
      </c>
      <c r="F25" s="154"/>
      <c r="G25" s="154"/>
      <c r="H25" s="154"/>
      <c r="I25" s="154"/>
      <c r="J25" s="154"/>
      <c r="K25" s="154"/>
      <c r="L25" s="154"/>
      <c r="M25" s="154"/>
      <c r="N25" s="154"/>
      <c r="O25" s="154"/>
      <c r="P25" s="154"/>
      <c r="Q25" s="154"/>
      <c r="R25" s="277">
        <f t="shared" si="0"/>
        <v>0</v>
      </c>
      <c r="S25" s="316">
        <f t="shared" si="15"/>
        <v>0</v>
      </c>
      <c r="W25" s="452">
        <f t="shared" si="16"/>
        <v>0</v>
      </c>
      <c r="X25" s="452">
        <f t="shared" si="17"/>
        <v>0</v>
      </c>
      <c r="Z25" s="452">
        <f t="shared" si="18"/>
        <v>0</v>
      </c>
      <c r="AA25" s="452">
        <f t="shared" si="19"/>
        <v>0</v>
      </c>
      <c r="AB25" s="453" t="e">
        <f t="shared" si="20"/>
        <v>#DIV/0!</v>
      </c>
    </row>
    <row r="26" spans="1:28" ht="12.5" thickBot="1" x14ac:dyDescent="0.35">
      <c r="A26" s="228"/>
      <c r="B26" s="229" t="s">
        <v>132</v>
      </c>
      <c r="C26" s="234"/>
      <c r="D26" s="439"/>
      <c r="E26" s="428"/>
      <c r="F26" s="233">
        <f>SUM(F21:F25)</f>
        <v>320</v>
      </c>
      <c r="G26" s="233">
        <f t="shared" ref="G26:S26" si="21">SUM(G21:G25)</f>
        <v>320</v>
      </c>
      <c r="H26" s="233">
        <f t="shared" si="21"/>
        <v>320</v>
      </c>
      <c r="I26" s="233">
        <f t="shared" si="21"/>
        <v>320</v>
      </c>
      <c r="J26" s="233">
        <f t="shared" si="21"/>
        <v>320</v>
      </c>
      <c r="K26" s="233">
        <f t="shared" si="21"/>
        <v>320</v>
      </c>
      <c r="L26" s="233">
        <f t="shared" si="21"/>
        <v>320</v>
      </c>
      <c r="M26" s="233">
        <f t="shared" si="21"/>
        <v>320</v>
      </c>
      <c r="N26" s="233">
        <f t="shared" si="21"/>
        <v>320</v>
      </c>
      <c r="O26" s="233">
        <f t="shared" si="21"/>
        <v>320</v>
      </c>
      <c r="P26" s="233">
        <f t="shared" si="21"/>
        <v>320</v>
      </c>
      <c r="Q26" s="233">
        <f t="shared" si="21"/>
        <v>320</v>
      </c>
      <c r="R26" s="233">
        <f t="shared" si="21"/>
        <v>3840</v>
      </c>
      <c r="S26" s="317">
        <f t="shared" si="21"/>
        <v>403200</v>
      </c>
      <c r="W26" s="235">
        <f>SUM(W21:W25)</f>
        <v>1.9354838709677418</v>
      </c>
      <c r="X26" s="235">
        <f>SUM(X21:X25)</f>
        <v>320</v>
      </c>
      <c r="Z26" s="231">
        <f>SUM(Z21:Z25)</f>
        <v>0</v>
      </c>
      <c r="AA26" s="231">
        <f>SUM(AA21:AA25)</f>
        <v>3840</v>
      </c>
      <c r="AB26" s="413">
        <f>Z26/(Z26+AA26)</f>
        <v>0</v>
      </c>
    </row>
    <row r="27" spans="1:28" ht="10.15" customHeight="1" thickBot="1" x14ac:dyDescent="0.35">
      <c r="A27" s="149"/>
      <c r="B27" s="150"/>
      <c r="C27" s="151"/>
      <c r="D27" s="437"/>
      <c r="E27" s="426"/>
      <c r="F27" s="154"/>
      <c r="G27" s="154"/>
      <c r="H27" s="154"/>
      <c r="I27" s="154"/>
      <c r="J27" s="154"/>
      <c r="K27" s="154"/>
      <c r="L27" s="154"/>
      <c r="M27" s="154"/>
      <c r="N27" s="154"/>
      <c r="O27" s="154"/>
      <c r="P27" s="154"/>
      <c r="Q27" s="154"/>
      <c r="R27" s="154"/>
      <c r="S27" s="322"/>
      <c r="W27" s="423"/>
      <c r="X27" s="423"/>
      <c r="Z27" s="423"/>
      <c r="AA27" s="423"/>
      <c r="AB27" s="424"/>
    </row>
    <row r="28" spans="1:28" s="110" customFormat="1" ht="13" thickBot="1" x14ac:dyDescent="0.3">
      <c r="A28" s="251"/>
      <c r="B28" s="252" t="s">
        <v>127</v>
      </c>
      <c r="C28" s="253"/>
      <c r="D28" s="440"/>
      <c r="E28" s="429"/>
      <c r="F28" s="254">
        <f t="shared" ref="F28:S28" si="22">SUM(F14,F20,F26)</f>
        <v>675</v>
      </c>
      <c r="G28" s="254">
        <f t="shared" si="22"/>
        <v>675</v>
      </c>
      <c r="H28" s="254">
        <f t="shared" si="22"/>
        <v>675</v>
      </c>
      <c r="I28" s="254">
        <f t="shared" si="22"/>
        <v>675</v>
      </c>
      <c r="J28" s="254">
        <f t="shared" si="22"/>
        <v>675</v>
      </c>
      <c r="K28" s="254">
        <f t="shared" si="22"/>
        <v>675</v>
      </c>
      <c r="L28" s="254">
        <f t="shared" si="22"/>
        <v>675</v>
      </c>
      <c r="M28" s="254">
        <f t="shared" si="22"/>
        <v>675</v>
      </c>
      <c r="N28" s="254">
        <f t="shared" si="22"/>
        <v>675</v>
      </c>
      <c r="O28" s="254">
        <f t="shared" si="22"/>
        <v>675</v>
      </c>
      <c r="P28" s="254">
        <f t="shared" si="22"/>
        <v>675</v>
      </c>
      <c r="Q28" s="254">
        <f t="shared" si="22"/>
        <v>675</v>
      </c>
      <c r="R28" s="254">
        <f t="shared" si="22"/>
        <v>8100</v>
      </c>
      <c r="S28" s="319">
        <f t="shared" si="22"/>
        <v>884160</v>
      </c>
      <c r="W28" s="254">
        <f>SUM(W14,W20,W26)</f>
        <v>4.0826612903225801</v>
      </c>
      <c r="X28" s="254">
        <f>SUM(X14,X20,X26)</f>
        <v>675</v>
      </c>
      <c r="Z28" s="254">
        <f>SUM(Z14,Z20,Z26)</f>
        <v>1980</v>
      </c>
      <c r="AA28" s="254">
        <f>SUM(AA14,AA20,AA26)</f>
        <v>6120</v>
      </c>
      <c r="AB28" s="418">
        <f>Z28/(Z28+AA28)</f>
        <v>0.24444444444444444</v>
      </c>
    </row>
    <row r="29" spans="1:28" ht="10.15" customHeight="1" x14ac:dyDescent="0.3">
      <c r="A29" s="224"/>
      <c r="B29" s="225"/>
      <c r="C29" s="226"/>
      <c r="D29" s="441"/>
      <c r="E29" s="430"/>
      <c r="F29" s="227"/>
      <c r="G29" s="227"/>
      <c r="H29" s="227"/>
      <c r="I29" s="227"/>
      <c r="J29" s="227"/>
      <c r="K29" s="227"/>
      <c r="L29" s="227"/>
      <c r="M29" s="227"/>
      <c r="N29" s="227"/>
      <c r="O29" s="227"/>
      <c r="P29" s="227"/>
      <c r="Q29" s="227"/>
      <c r="R29" s="227"/>
      <c r="S29" s="320"/>
      <c r="W29" s="226"/>
      <c r="X29" s="226"/>
      <c r="Z29" s="226"/>
      <c r="AA29" s="226"/>
      <c r="AB29" s="419"/>
    </row>
    <row r="30" spans="1:28" s="109" customFormat="1" ht="13.5" customHeight="1" x14ac:dyDescent="0.3">
      <c r="A30" s="241">
        <v>2</v>
      </c>
      <c r="B30" s="242" t="s">
        <v>133</v>
      </c>
      <c r="C30" s="243"/>
      <c r="D30" s="436"/>
      <c r="E30" s="425"/>
      <c r="F30" s="244"/>
      <c r="G30" s="244"/>
      <c r="H30" s="244"/>
      <c r="I30" s="244"/>
      <c r="J30" s="244"/>
      <c r="K30" s="244"/>
      <c r="L30" s="244"/>
      <c r="M30" s="244"/>
      <c r="N30" s="244"/>
      <c r="O30" s="244"/>
      <c r="P30" s="244"/>
      <c r="Q30" s="244"/>
      <c r="R30" s="240"/>
      <c r="S30" s="321"/>
      <c r="T30" s="106"/>
      <c r="U30" s="106"/>
      <c r="V30" s="106"/>
      <c r="W30" s="243"/>
      <c r="X30" s="243"/>
      <c r="Z30" s="243"/>
      <c r="AA30" s="243"/>
      <c r="AB30" s="420"/>
    </row>
    <row r="31" spans="1:28" ht="13.5" customHeight="1" x14ac:dyDescent="0.3">
      <c r="A31" s="269">
        <v>2.1</v>
      </c>
      <c r="B31" s="270" t="s">
        <v>134</v>
      </c>
      <c r="C31" s="446" t="str">
        <f>'6. Staff Loading'!C31</f>
        <v>BenefitsCal Product Manager-Onshore</v>
      </c>
      <c r="D31" s="447">
        <f>'6. Staff Loading'!D31</f>
        <v>135</v>
      </c>
      <c r="E31" s="448" t="str">
        <f>'6. Staff Loading'!E31</f>
        <v>N</v>
      </c>
      <c r="F31" s="154">
        <v>100</v>
      </c>
      <c r="G31" s="154">
        <v>100</v>
      </c>
      <c r="H31" s="154">
        <v>100</v>
      </c>
      <c r="I31" s="154">
        <v>100</v>
      </c>
      <c r="J31" s="154">
        <v>100</v>
      </c>
      <c r="K31" s="154">
        <v>100</v>
      </c>
      <c r="L31" s="154">
        <v>100</v>
      </c>
      <c r="M31" s="154">
        <v>100</v>
      </c>
      <c r="N31" s="154">
        <v>100</v>
      </c>
      <c r="O31" s="154">
        <v>100</v>
      </c>
      <c r="P31" s="154">
        <v>100</v>
      </c>
      <c r="Q31" s="154">
        <v>100</v>
      </c>
      <c r="R31" s="276">
        <f t="shared" ref="R31:R71" si="23">SUM(F31:Q31)</f>
        <v>1200</v>
      </c>
      <c r="S31" s="316">
        <f>D31*R31</f>
        <v>162000</v>
      </c>
      <c r="W31" s="452">
        <f>X31/$U$7</f>
        <v>0.60483870967741937</v>
      </c>
      <c r="X31" s="452">
        <f>R31/12</f>
        <v>100</v>
      </c>
      <c r="Z31" s="452">
        <f>IF($E31="Y",$R31,0)</f>
        <v>0</v>
      </c>
      <c r="AA31" s="452">
        <f>IF($E31="N",$R31,0)</f>
        <v>1200</v>
      </c>
      <c r="AB31" s="453">
        <f>Z31/(AA31+Z31)</f>
        <v>0</v>
      </c>
    </row>
    <row r="32" spans="1:28" ht="12" x14ac:dyDescent="0.3">
      <c r="A32" s="269"/>
      <c r="B32" s="270"/>
      <c r="C32" s="446" t="str">
        <f>'6. Staff Loading'!C32</f>
        <v>BenefitsCal Application Manager-Onshore</v>
      </c>
      <c r="D32" s="447">
        <f>'6. Staff Loading'!D32</f>
        <v>140</v>
      </c>
      <c r="E32" s="448" t="str">
        <f>'6. Staff Loading'!E32</f>
        <v>N</v>
      </c>
      <c r="F32" s="154">
        <v>60</v>
      </c>
      <c r="G32" s="154">
        <v>60</v>
      </c>
      <c r="H32" s="154">
        <v>60</v>
      </c>
      <c r="I32" s="154">
        <v>60</v>
      </c>
      <c r="J32" s="154">
        <v>60</v>
      </c>
      <c r="K32" s="154">
        <v>60</v>
      </c>
      <c r="L32" s="154">
        <v>60</v>
      </c>
      <c r="M32" s="154">
        <v>60</v>
      </c>
      <c r="N32" s="154">
        <v>60</v>
      </c>
      <c r="O32" s="154">
        <v>60</v>
      </c>
      <c r="P32" s="154">
        <v>60</v>
      </c>
      <c r="Q32" s="154">
        <v>60</v>
      </c>
      <c r="R32" s="276">
        <f t="shared" si="23"/>
        <v>720</v>
      </c>
      <c r="S32" s="316">
        <f t="shared" ref="S32:S35" si="24">D32*R32</f>
        <v>100800</v>
      </c>
      <c r="W32" s="452">
        <f t="shared" ref="W32:W35" si="25">X32/$U$7</f>
        <v>0.36290322580645157</v>
      </c>
      <c r="X32" s="452">
        <f t="shared" ref="X32:X35" si="26">R32/12</f>
        <v>60</v>
      </c>
      <c r="Z32" s="452">
        <f t="shared" ref="Z32:Z35" si="27">IF($E32="Y",$R32,0)</f>
        <v>0</v>
      </c>
      <c r="AA32" s="452">
        <f t="shared" ref="AA32:AA35" si="28">IF($E32="N",$R32,0)</f>
        <v>720</v>
      </c>
      <c r="AB32" s="453">
        <f t="shared" ref="AB32:AB35" si="29">Z32/(AA32+Z32)</f>
        <v>0</v>
      </c>
    </row>
    <row r="33" spans="1:28" ht="12" x14ac:dyDescent="0.3">
      <c r="A33" s="269"/>
      <c r="B33" s="270"/>
      <c r="C33" s="446">
        <f>'6. Staff Loading'!C33</f>
        <v>0</v>
      </c>
      <c r="D33" s="447">
        <f>'6. Staff Loading'!D33</f>
        <v>0</v>
      </c>
      <c r="E33" s="448">
        <f>'6. Staff Loading'!E33</f>
        <v>0</v>
      </c>
      <c r="F33" s="154"/>
      <c r="G33" s="154"/>
      <c r="H33" s="154"/>
      <c r="I33" s="154"/>
      <c r="J33" s="154"/>
      <c r="K33" s="154"/>
      <c r="L33" s="154"/>
      <c r="M33" s="154"/>
      <c r="N33" s="154"/>
      <c r="O33" s="154"/>
      <c r="P33" s="154"/>
      <c r="Q33" s="154"/>
      <c r="R33" s="276">
        <f t="shared" si="23"/>
        <v>0</v>
      </c>
      <c r="S33" s="316">
        <f t="shared" si="24"/>
        <v>0</v>
      </c>
      <c r="W33" s="452">
        <f t="shared" si="25"/>
        <v>0</v>
      </c>
      <c r="X33" s="452">
        <f t="shared" si="26"/>
        <v>0</v>
      </c>
      <c r="Z33" s="452">
        <f t="shared" si="27"/>
        <v>0</v>
      </c>
      <c r="AA33" s="452">
        <f t="shared" si="28"/>
        <v>0</v>
      </c>
      <c r="AB33" s="453" t="e">
        <f t="shared" si="29"/>
        <v>#DIV/0!</v>
      </c>
    </row>
    <row r="34" spans="1:28" ht="12" x14ac:dyDescent="0.3">
      <c r="A34" s="269"/>
      <c r="B34" s="270"/>
      <c r="C34" s="446">
        <f>'6. Staff Loading'!C34</f>
        <v>0</v>
      </c>
      <c r="D34" s="447">
        <f>'6. Staff Loading'!D34</f>
        <v>0</v>
      </c>
      <c r="E34" s="448">
        <f>'6. Staff Loading'!E34</f>
        <v>0</v>
      </c>
      <c r="F34" s="154"/>
      <c r="G34" s="154"/>
      <c r="H34" s="154"/>
      <c r="I34" s="154"/>
      <c r="J34" s="154"/>
      <c r="K34" s="154"/>
      <c r="L34" s="154"/>
      <c r="M34" s="154"/>
      <c r="N34" s="154"/>
      <c r="O34" s="154"/>
      <c r="P34" s="154"/>
      <c r="Q34" s="154"/>
      <c r="R34" s="276">
        <f t="shared" si="23"/>
        <v>0</v>
      </c>
      <c r="S34" s="316">
        <f t="shared" si="24"/>
        <v>0</v>
      </c>
      <c r="W34" s="452">
        <f t="shared" si="25"/>
        <v>0</v>
      </c>
      <c r="X34" s="452">
        <f t="shared" si="26"/>
        <v>0</v>
      </c>
      <c r="Z34" s="452">
        <f t="shared" si="27"/>
        <v>0</v>
      </c>
      <c r="AA34" s="452">
        <f t="shared" si="28"/>
        <v>0</v>
      </c>
      <c r="AB34" s="453" t="e">
        <f t="shared" si="29"/>
        <v>#DIV/0!</v>
      </c>
    </row>
    <row r="35" spans="1:28" ht="12" x14ac:dyDescent="0.3">
      <c r="A35" s="269"/>
      <c r="B35" s="270"/>
      <c r="C35" s="446">
        <f>'6. Staff Loading'!C35</f>
        <v>0</v>
      </c>
      <c r="D35" s="447">
        <f>'6. Staff Loading'!D35</f>
        <v>0</v>
      </c>
      <c r="E35" s="448">
        <f>'6. Staff Loading'!E35</f>
        <v>0</v>
      </c>
      <c r="F35" s="154"/>
      <c r="G35" s="154"/>
      <c r="H35" s="154"/>
      <c r="I35" s="154"/>
      <c r="J35" s="154"/>
      <c r="K35" s="154"/>
      <c r="L35" s="154"/>
      <c r="M35" s="154"/>
      <c r="N35" s="154"/>
      <c r="O35" s="154"/>
      <c r="P35" s="154"/>
      <c r="Q35" s="154"/>
      <c r="R35" s="276">
        <f t="shared" si="23"/>
        <v>0</v>
      </c>
      <c r="S35" s="316">
        <f t="shared" si="24"/>
        <v>0</v>
      </c>
      <c r="T35" s="110"/>
      <c r="U35" s="110"/>
      <c r="V35" s="110"/>
      <c r="W35" s="452">
        <f t="shared" si="25"/>
        <v>0</v>
      </c>
      <c r="X35" s="452">
        <f t="shared" si="26"/>
        <v>0</v>
      </c>
      <c r="Z35" s="452">
        <f t="shared" si="27"/>
        <v>0</v>
      </c>
      <c r="AA35" s="452">
        <f t="shared" si="28"/>
        <v>0</v>
      </c>
      <c r="AB35" s="453" t="e">
        <f t="shared" si="29"/>
        <v>#DIV/0!</v>
      </c>
    </row>
    <row r="36" spans="1:28" s="110" customFormat="1" ht="12" thickBot="1" x14ac:dyDescent="0.3">
      <c r="A36" s="228"/>
      <c r="B36" s="229" t="s">
        <v>316</v>
      </c>
      <c r="C36" s="230"/>
      <c r="D36" s="438"/>
      <c r="E36" s="427"/>
      <c r="F36" s="233">
        <f>SUM(F31:F35)</f>
        <v>160</v>
      </c>
      <c r="G36" s="233">
        <f t="shared" ref="G36:R36" si="30">SUM(G31:G35)</f>
        <v>160</v>
      </c>
      <c r="H36" s="233">
        <f t="shared" si="30"/>
        <v>160</v>
      </c>
      <c r="I36" s="233">
        <f t="shared" si="30"/>
        <v>160</v>
      </c>
      <c r="J36" s="233">
        <f t="shared" si="30"/>
        <v>160</v>
      </c>
      <c r="K36" s="233">
        <f t="shared" si="30"/>
        <v>160</v>
      </c>
      <c r="L36" s="233">
        <f t="shared" si="30"/>
        <v>160</v>
      </c>
      <c r="M36" s="233">
        <f t="shared" si="30"/>
        <v>160</v>
      </c>
      <c r="N36" s="233">
        <f t="shared" si="30"/>
        <v>160</v>
      </c>
      <c r="O36" s="233">
        <f t="shared" si="30"/>
        <v>160</v>
      </c>
      <c r="P36" s="233">
        <f t="shared" si="30"/>
        <v>160</v>
      </c>
      <c r="Q36" s="233">
        <f t="shared" si="30"/>
        <v>160</v>
      </c>
      <c r="R36" s="233">
        <f t="shared" si="30"/>
        <v>1920</v>
      </c>
      <c r="S36" s="317">
        <f>SUM(S31:S35)</f>
        <v>262800</v>
      </c>
      <c r="W36" s="235">
        <f>SUM(W31:W35)</f>
        <v>0.967741935483871</v>
      </c>
      <c r="X36" s="235">
        <f>SUM(X31:X35)</f>
        <v>160</v>
      </c>
      <c r="Z36" s="231">
        <f>SUM(Z31:Z35)</f>
        <v>0</v>
      </c>
      <c r="AA36" s="231">
        <f>SUM(AA31:AA35)</f>
        <v>1920</v>
      </c>
      <c r="AB36" s="413">
        <f>Z36/(Z36+AA36)</f>
        <v>0</v>
      </c>
    </row>
    <row r="37" spans="1:28" ht="12" x14ac:dyDescent="0.3">
      <c r="A37" s="269">
        <v>2.2000000000000002</v>
      </c>
      <c r="B37" s="274" t="s">
        <v>138</v>
      </c>
      <c r="C37" s="446" t="str">
        <f>'6. Staff Loading'!C37</f>
        <v>BenefitsCal User Centered Design Lead-Onshore</v>
      </c>
      <c r="D37" s="447">
        <f>'6. Staff Loading'!D37</f>
        <v>135</v>
      </c>
      <c r="E37" s="448" t="str">
        <f>'6. Staff Loading'!E37</f>
        <v>N</v>
      </c>
      <c r="F37" s="154">
        <v>160</v>
      </c>
      <c r="G37" s="154">
        <v>160</v>
      </c>
      <c r="H37" s="154">
        <v>160</v>
      </c>
      <c r="I37" s="154">
        <v>160</v>
      </c>
      <c r="J37" s="154">
        <v>160</v>
      </c>
      <c r="K37" s="154">
        <v>160</v>
      </c>
      <c r="L37" s="154">
        <v>160</v>
      </c>
      <c r="M37" s="154">
        <v>160</v>
      </c>
      <c r="N37" s="154">
        <v>160</v>
      </c>
      <c r="O37" s="154">
        <v>160</v>
      </c>
      <c r="P37" s="154">
        <v>160</v>
      </c>
      <c r="Q37" s="154">
        <v>160</v>
      </c>
      <c r="R37" s="276">
        <f t="shared" si="23"/>
        <v>1920</v>
      </c>
      <c r="S37" s="316">
        <f>D37*R37</f>
        <v>259200</v>
      </c>
      <c r="T37" s="110"/>
      <c r="U37" s="110"/>
      <c r="V37" s="110"/>
      <c r="W37" s="452">
        <f>X37/$U$7</f>
        <v>0.96774193548387089</v>
      </c>
      <c r="X37" s="452">
        <f>R37/12</f>
        <v>160</v>
      </c>
      <c r="Z37" s="452">
        <f>IF($E37="Y",$R37,0)</f>
        <v>0</v>
      </c>
      <c r="AA37" s="452">
        <f>IF($E37="N",$R37,0)</f>
        <v>1920</v>
      </c>
      <c r="AB37" s="453">
        <f>Z37/(AA37+Z37)</f>
        <v>0</v>
      </c>
    </row>
    <row r="38" spans="1:28" ht="12" x14ac:dyDescent="0.3">
      <c r="A38" s="269"/>
      <c r="B38" s="270"/>
      <c r="C38" s="446" t="str">
        <f>'6. Staff Loading'!C38</f>
        <v>Business Analyst/UCD Analyst -Onshore</v>
      </c>
      <c r="D38" s="447">
        <f>'6. Staff Loading'!D38</f>
        <v>130</v>
      </c>
      <c r="E38" s="448" t="str">
        <f>'6. Staff Loading'!E38</f>
        <v>N</v>
      </c>
      <c r="F38" s="154">
        <v>160</v>
      </c>
      <c r="G38" s="154">
        <v>160</v>
      </c>
      <c r="H38" s="154">
        <v>160</v>
      </c>
      <c r="I38" s="154">
        <v>160</v>
      </c>
      <c r="J38" s="154">
        <v>160</v>
      </c>
      <c r="K38" s="154">
        <v>160</v>
      </c>
      <c r="L38" s="154">
        <v>160</v>
      </c>
      <c r="M38" s="154">
        <v>160</v>
      </c>
      <c r="N38" s="154">
        <v>160</v>
      </c>
      <c r="O38" s="154">
        <v>160</v>
      </c>
      <c r="P38" s="154">
        <v>160</v>
      </c>
      <c r="Q38" s="154">
        <v>160</v>
      </c>
      <c r="R38" s="276">
        <f t="shared" si="23"/>
        <v>1920</v>
      </c>
      <c r="S38" s="316">
        <f t="shared" ref="S38:S41" si="31">D38*R38</f>
        <v>249600</v>
      </c>
      <c r="T38" s="110"/>
      <c r="U38" s="110"/>
      <c r="V38" s="110"/>
      <c r="W38" s="452">
        <f t="shared" ref="W38:W41" si="32">X38/$U$7</f>
        <v>0.96774193548387089</v>
      </c>
      <c r="X38" s="452">
        <f t="shared" ref="X38:X41" si="33">R38/12</f>
        <v>160</v>
      </c>
      <c r="Z38" s="452">
        <f t="shared" ref="Z38:Z41" si="34">IF($E38="Y",$R38,0)</f>
        <v>0</v>
      </c>
      <c r="AA38" s="452">
        <f t="shared" ref="AA38:AA41" si="35">IF($E38="N",$R38,0)</f>
        <v>1920</v>
      </c>
      <c r="AB38" s="453">
        <f t="shared" ref="AB38:AB41" si="36">Z38/(AA38+Z38)</f>
        <v>0</v>
      </c>
    </row>
    <row r="39" spans="1:28" ht="12" x14ac:dyDescent="0.3">
      <c r="A39" s="269"/>
      <c r="B39" s="270"/>
      <c r="C39" s="446">
        <f>'6. Staff Loading'!C39</f>
        <v>0</v>
      </c>
      <c r="D39" s="447">
        <f>'6. Staff Loading'!D39</f>
        <v>0</v>
      </c>
      <c r="E39" s="448">
        <f>'6. Staff Loading'!E39</f>
        <v>0</v>
      </c>
      <c r="F39" s="154"/>
      <c r="G39" s="154"/>
      <c r="H39" s="154"/>
      <c r="I39" s="154"/>
      <c r="J39" s="154"/>
      <c r="K39" s="154"/>
      <c r="L39" s="154"/>
      <c r="M39" s="154"/>
      <c r="N39" s="154"/>
      <c r="O39" s="154"/>
      <c r="P39" s="154"/>
      <c r="Q39" s="154"/>
      <c r="R39" s="276">
        <f t="shared" si="23"/>
        <v>0</v>
      </c>
      <c r="S39" s="316">
        <f t="shared" si="31"/>
        <v>0</v>
      </c>
      <c r="T39" s="110"/>
      <c r="U39" s="110"/>
      <c r="V39" s="110"/>
      <c r="W39" s="452">
        <f t="shared" si="32"/>
        <v>0</v>
      </c>
      <c r="X39" s="452">
        <f t="shared" si="33"/>
        <v>0</v>
      </c>
      <c r="Z39" s="452">
        <f t="shared" si="34"/>
        <v>0</v>
      </c>
      <c r="AA39" s="452">
        <f t="shared" si="35"/>
        <v>0</v>
      </c>
      <c r="AB39" s="453" t="e">
        <f t="shared" si="36"/>
        <v>#DIV/0!</v>
      </c>
    </row>
    <row r="40" spans="1:28" ht="12" x14ac:dyDescent="0.3">
      <c r="A40" s="269"/>
      <c r="B40" s="270"/>
      <c r="C40" s="446">
        <f>'6. Staff Loading'!C40</f>
        <v>0</v>
      </c>
      <c r="D40" s="447">
        <f>'6. Staff Loading'!D40</f>
        <v>0</v>
      </c>
      <c r="E40" s="448">
        <f>'6. Staff Loading'!E40</f>
        <v>0</v>
      </c>
      <c r="F40" s="154"/>
      <c r="G40" s="154"/>
      <c r="H40" s="154"/>
      <c r="I40" s="154"/>
      <c r="J40" s="154"/>
      <c r="K40" s="154"/>
      <c r="L40" s="154"/>
      <c r="M40" s="154"/>
      <c r="N40" s="154"/>
      <c r="O40" s="154"/>
      <c r="P40" s="154"/>
      <c r="Q40" s="154"/>
      <c r="R40" s="276">
        <f t="shared" si="23"/>
        <v>0</v>
      </c>
      <c r="S40" s="316">
        <f t="shared" si="31"/>
        <v>0</v>
      </c>
      <c r="T40" s="110"/>
      <c r="U40" s="110"/>
      <c r="V40" s="110"/>
      <c r="W40" s="452">
        <f t="shared" si="32"/>
        <v>0</v>
      </c>
      <c r="X40" s="452">
        <f t="shared" si="33"/>
        <v>0</v>
      </c>
      <c r="Z40" s="452">
        <f t="shared" si="34"/>
        <v>0</v>
      </c>
      <c r="AA40" s="452">
        <f t="shared" si="35"/>
        <v>0</v>
      </c>
      <c r="AB40" s="453" t="e">
        <f t="shared" si="36"/>
        <v>#DIV/0!</v>
      </c>
    </row>
    <row r="41" spans="1:28" ht="12" x14ac:dyDescent="0.3">
      <c r="A41" s="269"/>
      <c r="B41" s="270"/>
      <c r="C41" s="446">
        <f>'6. Staff Loading'!C41</f>
        <v>0</v>
      </c>
      <c r="D41" s="447">
        <f>'6. Staff Loading'!D41</f>
        <v>0</v>
      </c>
      <c r="E41" s="448">
        <f>'6. Staff Loading'!E41</f>
        <v>0</v>
      </c>
      <c r="F41" s="154"/>
      <c r="G41" s="154"/>
      <c r="H41" s="154"/>
      <c r="I41" s="154"/>
      <c r="J41" s="154"/>
      <c r="K41" s="154"/>
      <c r="L41" s="154"/>
      <c r="M41" s="154"/>
      <c r="N41" s="154"/>
      <c r="O41" s="154"/>
      <c r="P41" s="154"/>
      <c r="Q41" s="154"/>
      <c r="R41" s="276">
        <f t="shared" si="23"/>
        <v>0</v>
      </c>
      <c r="S41" s="316">
        <f t="shared" si="31"/>
        <v>0</v>
      </c>
      <c r="T41" s="167"/>
      <c r="U41" s="110"/>
      <c r="V41" s="110"/>
      <c r="W41" s="452">
        <f t="shared" si="32"/>
        <v>0</v>
      </c>
      <c r="X41" s="452">
        <f t="shared" si="33"/>
        <v>0</v>
      </c>
      <c r="Z41" s="452">
        <f t="shared" si="34"/>
        <v>0</v>
      </c>
      <c r="AA41" s="452">
        <f t="shared" si="35"/>
        <v>0</v>
      </c>
      <c r="AB41" s="453" t="e">
        <f t="shared" si="36"/>
        <v>#DIV/0!</v>
      </c>
    </row>
    <row r="42" spans="1:28" s="110" customFormat="1" ht="12.5" thickBot="1" x14ac:dyDescent="0.35">
      <c r="A42" s="228"/>
      <c r="B42" s="229" t="s">
        <v>140</v>
      </c>
      <c r="C42" s="230"/>
      <c r="D42" s="438"/>
      <c r="E42" s="427"/>
      <c r="F42" s="233">
        <f>SUM(F37:F41)</f>
        <v>320</v>
      </c>
      <c r="G42" s="233">
        <f t="shared" ref="G42:R42" si="37">SUM(G37:G41)</f>
        <v>320</v>
      </c>
      <c r="H42" s="233">
        <f t="shared" si="37"/>
        <v>320</v>
      </c>
      <c r="I42" s="233">
        <f t="shared" si="37"/>
        <v>320</v>
      </c>
      <c r="J42" s="233">
        <f t="shared" si="37"/>
        <v>320</v>
      </c>
      <c r="K42" s="233">
        <f t="shared" si="37"/>
        <v>320</v>
      </c>
      <c r="L42" s="233">
        <f t="shared" si="37"/>
        <v>320</v>
      </c>
      <c r="M42" s="233">
        <f t="shared" si="37"/>
        <v>320</v>
      </c>
      <c r="N42" s="233">
        <f t="shared" si="37"/>
        <v>320</v>
      </c>
      <c r="O42" s="233">
        <f t="shared" si="37"/>
        <v>320</v>
      </c>
      <c r="P42" s="233">
        <f t="shared" si="37"/>
        <v>320</v>
      </c>
      <c r="Q42" s="233">
        <f t="shared" si="37"/>
        <v>320</v>
      </c>
      <c r="R42" s="233">
        <f t="shared" si="37"/>
        <v>3840</v>
      </c>
      <c r="S42" s="317">
        <f>SUM(S37:S41)</f>
        <v>508800</v>
      </c>
      <c r="T42" s="106"/>
      <c r="U42" s="106"/>
      <c r="V42" s="106"/>
      <c r="W42" s="235">
        <f>SUM(W37:W41)</f>
        <v>1.9354838709677418</v>
      </c>
      <c r="X42" s="235">
        <f>SUM(X37:X41)</f>
        <v>320</v>
      </c>
      <c r="Z42" s="231">
        <f>SUM(Z37:Z41)</f>
        <v>0</v>
      </c>
      <c r="AA42" s="231">
        <f>SUM(AA37:AA41)</f>
        <v>3840</v>
      </c>
      <c r="AB42" s="413">
        <f>Z42/(Z42+AA42)</f>
        <v>0</v>
      </c>
    </row>
    <row r="43" spans="1:28" ht="12" x14ac:dyDescent="0.3">
      <c r="A43" s="269">
        <v>2.2999999999999998</v>
      </c>
      <c r="B43" s="274" t="s">
        <v>141</v>
      </c>
      <c r="C43" s="446" t="str">
        <f>'6. Staff Loading'!C43</f>
        <v>App Dev Lead-Offshore</v>
      </c>
      <c r="D43" s="447">
        <f>'6. Staff Loading'!D43</f>
        <v>100</v>
      </c>
      <c r="E43" s="448" t="str">
        <f>'6. Staff Loading'!E43</f>
        <v>Y</v>
      </c>
      <c r="F43" s="154">
        <v>181</v>
      </c>
      <c r="G43" s="154">
        <v>181</v>
      </c>
      <c r="H43" s="154">
        <v>181</v>
      </c>
      <c r="I43" s="154">
        <v>181</v>
      </c>
      <c r="J43" s="154">
        <v>181</v>
      </c>
      <c r="K43" s="154">
        <v>181</v>
      </c>
      <c r="L43" s="154">
        <v>181</v>
      </c>
      <c r="M43" s="154">
        <v>181</v>
      </c>
      <c r="N43" s="154">
        <v>181</v>
      </c>
      <c r="O43" s="154">
        <v>181</v>
      </c>
      <c r="P43" s="154">
        <v>181</v>
      </c>
      <c r="Q43" s="154">
        <v>181</v>
      </c>
      <c r="R43" s="276">
        <f t="shared" si="23"/>
        <v>2172</v>
      </c>
      <c r="S43" s="316">
        <f>D43*R43</f>
        <v>217200</v>
      </c>
      <c r="W43" s="452">
        <f>X43/$U$7</f>
        <v>1.094758064516129</v>
      </c>
      <c r="X43" s="452">
        <f>R43/12</f>
        <v>181</v>
      </c>
      <c r="Z43" s="452">
        <f>IF($E43="Y",$R43,0)</f>
        <v>2172</v>
      </c>
      <c r="AA43" s="452">
        <f>IF($E43="N",$R43,0)</f>
        <v>0</v>
      </c>
      <c r="AB43" s="453">
        <f>Z43/(AA43+Z43)</f>
        <v>1</v>
      </c>
    </row>
    <row r="44" spans="1:28" ht="12" x14ac:dyDescent="0.3">
      <c r="A44" s="269"/>
      <c r="B44" s="270"/>
      <c r="C44" s="446" t="str">
        <f>'6. Staff Loading'!C44</f>
        <v>Programmer Analyst-Onshore</v>
      </c>
      <c r="D44" s="447">
        <f>'6. Staff Loading'!D44</f>
        <v>127</v>
      </c>
      <c r="E44" s="448" t="str">
        <f>'6. Staff Loading'!E44</f>
        <v>N</v>
      </c>
      <c r="F44" s="154">
        <v>160</v>
      </c>
      <c r="G44" s="154">
        <v>160</v>
      </c>
      <c r="H44" s="154">
        <v>160</v>
      </c>
      <c r="I44" s="154">
        <v>160</v>
      </c>
      <c r="J44" s="154">
        <v>160</v>
      </c>
      <c r="K44" s="154">
        <v>160</v>
      </c>
      <c r="L44" s="154">
        <v>160</v>
      </c>
      <c r="M44" s="154">
        <v>160</v>
      </c>
      <c r="N44" s="154">
        <v>160</v>
      </c>
      <c r="O44" s="154">
        <v>160</v>
      </c>
      <c r="P44" s="154">
        <v>160</v>
      </c>
      <c r="Q44" s="154">
        <v>160</v>
      </c>
      <c r="R44" s="276">
        <f t="shared" si="23"/>
        <v>1920</v>
      </c>
      <c r="S44" s="316">
        <f t="shared" ref="S44:S47" si="38">D44*R44</f>
        <v>243840</v>
      </c>
      <c r="W44" s="452">
        <f t="shared" ref="W44:W47" si="39">X44/$U$7</f>
        <v>0.96774193548387089</v>
      </c>
      <c r="X44" s="452">
        <f t="shared" ref="X44:X47" si="40">R44/12</f>
        <v>160</v>
      </c>
      <c r="Z44" s="452">
        <f t="shared" ref="Z44:Z47" si="41">IF($E44="Y",$R44,0)</f>
        <v>0</v>
      </c>
      <c r="AA44" s="452">
        <f t="shared" ref="AA44:AA47" si="42">IF($E44="N",$R44,0)</f>
        <v>1920</v>
      </c>
      <c r="AB44" s="453">
        <f t="shared" ref="AB44:AB47" si="43">Z44/(AA44+Z44)</f>
        <v>0</v>
      </c>
    </row>
    <row r="45" spans="1:28" ht="12" x14ac:dyDescent="0.3">
      <c r="A45" s="269"/>
      <c r="B45" s="270"/>
      <c r="C45" s="446" t="str">
        <f>'6. Staff Loading'!C45</f>
        <v>Programmer Analyst-Offshore</v>
      </c>
      <c r="D45" s="447">
        <f>'6. Staff Loading'!D45</f>
        <v>80</v>
      </c>
      <c r="E45" s="448" t="str">
        <f>'6. Staff Loading'!E45</f>
        <v>Y</v>
      </c>
      <c r="F45" s="154">
        <v>543</v>
      </c>
      <c r="G45" s="154">
        <v>543</v>
      </c>
      <c r="H45" s="154">
        <v>543</v>
      </c>
      <c r="I45" s="154">
        <v>543</v>
      </c>
      <c r="J45" s="154">
        <v>543</v>
      </c>
      <c r="K45" s="154">
        <v>543</v>
      </c>
      <c r="L45" s="154">
        <v>543</v>
      </c>
      <c r="M45" s="154">
        <v>543</v>
      </c>
      <c r="N45" s="154">
        <v>543</v>
      </c>
      <c r="O45" s="154">
        <v>543</v>
      </c>
      <c r="P45" s="154">
        <v>543</v>
      </c>
      <c r="Q45" s="154">
        <v>543</v>
      </c>
      <c r="R45" s="276">
        <f t="shared" si="23"/>
        <v>6516</v>
      </c>
      <c r="S45" s="316">
        <f t="shared" si="38"/>
        <v>521280</v>
      </c>
      <c r="T45" s="110"/>
      <c r="U45" s="110"/>
      <c r="V45" s="110"/>
      <c r="W45" s="452">
        <f t="shared" si="39"/>
        <v>3.284274193548387</v>
      </c>
      <c r="X45" s="452">
        <f t="shared" si="40"/>
        <v>543</v>
      </c>
      <c r="Z45" s="452">
        <f t="shared" si="41"/>
        <v>6516</v>
      </c>
      <c r="AA45" s="452">
        <f t="shared" si="42"/>
        <v>0</v>
      </c>
      <c r="AB45" s="453">
        <f t="shared" si="43"/>
        <v>1</v>
      </c>
    </row>
    <row r="46" spans="1:28" ht="12" x14ac:dyDescent="0.3">
      <c r="A46" s="269"/>
      <c r="B46" s="270"/>
      <c r="C46" s="446" t="str">
        <f>'6. Staff Loading'!C46</f>
        <v>QA Analyst-Offshore</v>
      </c>
      <c r="D46" s="447">
        <f>'6. Staff Loading'!D46</f>
        <v>60</v>
      </c>
      <c r="E46" s="448" t="str">
        <f>'6. Staff Loading'!E46</f>
        <v>Y</v>
      </c>
      <c r="F46" s="154">
        <v>2</v>
      </c>
      <c r="G46" s="154">
        <v>2</v>
      </c>
      <c r="H46" s="154">
        <v>2</v>
      </c>
      <c r="I46" s="154">
        <v>2</v>
      </c>
      <c r="J46" s="154">
        <v>2</v>
      </c>
      <c r="K46" s="154">
        <v>2</v>
      </c>
      <c r="L46" s="154">
        <v>2</v>
      </c>
      <c r="M46" s="154">
        <v>2</v>
      </c>
      <c r="N46" s="154">
        <v>2</v>
      </c>
      <c r="O46" s="154">
        <v>2</v>
      </c>
      <c r="P46" s="154">
        <v>2</v>
      </c>
      <c r="Q46" s="154">
        <v>2</v>
      </c>
      <c r="R46" s="276">
        <f t="shared" si="23"/>
        <v>24</v>
      </c>
      <c r="S46" s="316">
        <f t="shared" si="38"/>
        <v>1440</v>
      </c>
      <c r="T46" s="110"/>
      <c r="U46" s="110"/>
      <c r="V46" s="110"/>
      <c r="W46" s="452">
        <f t="shared" si="39"/>
        <v>1.2096774193548387E-2</v>
      </c>
      <c r="X46" s="452">
        <f t="shared" si="40"/>
        <v>2</v>
      </c>
      <c r="Z46" s="452">
        <f t="shared" si="41"/>
        <v>24</v>
      </c>
      <c r="AA46" s="452">
        <f t="shared" si="42"/>
        <v>0</v>
      </c>
      <c r="AB46" s="453">
        <f t="shared" si="43"/>
        <v>1</v>
      </c>
    </row>
    <row r="47" spans="1:28" ht="12" x14ac:dyDescent="0.3">
      <c r="A47" s="269"/>
      <c r="B47" s="270"/>
      <c r="C47" s="446">
        <f>'6. Staff Loading'!C47</f>
        <v>0</v>
      </c>
      <c r="D47" s="447">
        <f>'6. Staff Loading'!D47</f>
        <v>0</v>
      </c>
      <c r="E47" s="448">
        <f>'6. Staff Loading'!E47</f>
        <v>0</v>
      </c>
      <c r="F47" s="154"/>
      <c r="G47" s="154"/>
      <c r="H47" s="154"/>
      <c r="I47" s="154"/>
      <c r="J47" s="154"/>
      <c r="K47" s="154"/>
      <c r="L47" s="154"/>
      <c r="M47" s="154"/>
      <c r="N47" s="154"/>
      <c r="O47" s="154"/>
      <c r="P47" s="154"/>
      <c r="Q47" s="154"/>
      <c r="R47" s="276">
        <f t="shared" si="23"/>
        <v>0</v>
      </c>
      <c r="S47" s="316">
        <f t="shared" si="38"/>
        <v>0</v>
      </c>
      <c r="T47" s="110"/>
      <c r="U47" s="110"/>
      <c r="V47" s="110"/>
      <c r="W47" s="452">
        <f t="shared" si="39"/>
        <v>0</v>
      </c>
      <c r="X47" s="452">
        <f t="shared" si="40"/>
        <v>0</v>
      </c>
      <c r="Z47" s="452">
        <f t="shared" si="41"/>
        <v>0</v>
      </c>
      <c r="AA47" s="452">
        <f t="shared" si="42"/>
        <v>0</v>
      </c>
      <c r="AB47" s="453" t="e">
        <f t="shared" si="43"/>
        <v>#DIV/0!</v>
      </c>
    </row>
    <row r="48" spans="1:28" s="110" customFormat="1" ht="12.5" thickBot="1" x14ac:dyDescent="0.35">
      <c r="A48" s="228"/>
      <c r="B48" s="229" t="s">
        <v>142</v>
      </c>
      <c r="C48" s="230"/>
      <c r="D48" s="438"/>
      <c r="E48" s="427"/>
      <c r="F48" s="233">
        <f>SUM(F43:F47)</f>
        <v>886</v>
      </c>
      <c r="G48" s="233">
        <f t="shared" ref="G48:R48" si="44">SUM(G43:G47)</f>
        <v>886</v>
      </c>
      <c r="H48" s="233">
        <f t="shared" si="44"/>
        <v>886</v>
      </c>
      <c r="I48" s="233">
        <f t="shared" si="44"/>
        <v>886</v>
      </c>
      <c r="J48" s="233">
        <f t="shared" si="44"/>
        <v>886</v>
      </c>
      <c r="K48" s="233">
        <f t="shared" si="44"/>
        <v>886</v>
      </c>
      <c r="L48" s="233">
        <f t="shared" si="44"/>
        <v>886</v>
      </c>
      <c r="M48" s="233">
        <f t="shared" si="44"/>
        <v>886</v>
      </c>
      <c r="N48" s="233">
        <f t="shared" si="44"/>
        <v>886</v>
      </c>
      <c r="O48" s="233">
        <f t="shared" si="44"/>
        <v>886</v>
      </c>
      <c r="P48" s="233">
        <f t="shared" si="44"/>
        <v>886</v>
      </c>
      <c r="Q48" s="233">
        <f t="shared" si="44"/>
        <v>886</v>
      </c>
      <c r="R48" s="233">
        <f t="shared" si="44"/>
        <v>10632</v>
      </c>
      <c r="S48" s="317">
        <f>SUM(S43:S47)</f>
        <v>983760</v>
      </c>
      <c r="T48" s="106"/>
      <c r="U48" s="106"/>
      <c r="V48" s="106"/>
      <c r="W48" s="235">
        <f>SUM(W43:W47)</f>
        <v>5.3588709677419351</v>
      </c>
      <c r="X48" s="235">
        <f>SUM(X43:X47)</f>
        <v>886</v>
      </c>
      <c r="Z48" s="231">
        <f>SUM(Z43:Z47)</f>
        <v>8712</v>
      </c>
      <c r="AA48" s="231">
        <f>SUM(AA43:AA47)</f>
        <v>1920</v>
      </c>
      <c r="AB48" s="413">
        <f>Z48/(Z48+AA48)</f>
        <v>0.81941309255079009</v>
      </c>
    </row>
    <row r="49" spans="1:28" s="110" customFormat="1" ht="12" x14ac:dyDescent="0.3">
      <c r="A49" s="269">
        <v>2.4</v>
      </c>
      <c r="B49" s="274" t="s">
        <v>143</v>
      </c>
      <c r="C49" s="446" t="str">
        <f>'6. Staff Loading'!C49</f>
        <v>BenefitsCal Test Manager-Onshore</v>
      </c>
      <c r="D49" s="447">
        <f>'6. Staff Loading'!D49</f>
        <v>130</v>
      </c>
      <c r="E49" s="448" t="str">
        <f>'6. Staff Loading'!E49</f>
        <v>N</v>
      </c>
      <c r="F49" s="154">
        <v>160</v>
      </c>
      <c r="G49" s="154">
        <v>160</v>
      </c>
      <c r="H49" s="154">
        <v>160</v>
      </c>
      <c r="I49" s="154">
        <v>160</v>
      </c>
      <c r="J49" s="154">
        <v>160</v>
      </c>
      <c r="K49" s="154">
        <v>160</v>
      </c>
      <c r="L49" s="154">
        <v>160</v>
      </c>
      <c r="M49" s="154">
        <v>160</v>
      </c>
      <c r="N49" s="154">
        <v>160</v>
      </c>
      <c r="O49" s="154">
        <v>160</v>
      </c>
      <c r="P49" s="154">
        <v>160</v>
      </c>
      <c r="Q49" s="154">
        <v>160</v>
      </c>
      <c r="R49" s="276">
        <f t="shared" ref="R49:R53" si="45">SUM(F49:Q49)</f>
        <v>1920</v>
      </c>
      <c r="S49" s="316">
        <f>D49*R49</f>
        <v>249600</v>
      </c>
      <c r="T49" s="106"/>
      <c r="U49" s="106"/>
      <c r="V49" s="106"/>
      <c r="W49" s="452">
        <f>X49/$U$7</f>
        <v>0.96774193548387089</v>
      </c>
      <c r="X49" s="452">
        <f>R49/12</f>
        <v>160</v>
      </c>
      <c r="Y49" s="106"/>
      <c r="Z49" s="452">
        <f>IF($E49="Y",$R49,0)</f>
        <v>0</v>
      </c>
      <c r="AA49" s="452">
        <f>IF($E49="N",$R49,0)</f>
        <v>1920</v>
      </c>
      <c r="AB49" s="453">
        <f>Z49/(AA49+Z49)</f>
        <v>0</v>
      </c>
    </row>
    <row r="50" spans="1:28" s="110" customFormat="1" ht="12" x14ac:dyDescent="0.3">
      <c r="A50" s="269"/>
      <c r="B50" s="270"/>
      <c r="C50" s="446" t="str">
        <f>'6. Staff Loading'!C50</f>
        <v>QA Analyst-Offshore</v>
      </c>
      <c r="D50" s="447">
        <f>'6. Staff Loading'!D50</f>
        <v>60</v>
      </c>
      <c r="E50" s="448" t="str">
        <f>'6. Staff Loading'!E50</f>
        <v>Y</v>
      </c>
      <c r="F50" s="154">
        <v>362</v>
      </c>
      <c r="G50" s="154">
        <v>362</v>
      </c>
      <c r="H50" s="154">
        <v>362</v>
      </c>
      <c r="I50" s="154">
        <v>362</v>
      </c>
      <c r="J50" s="154">
        <v>362</v>
      </c>
      <c r="K50" s="154">
        <v>362</v>
      </c>
      <c r="L50" s="154">
        <v>362</v>
      </c>
      <c r="M50" s="154">
        <v>362</v>
      </c>
      <c r="N50" s="154">
        <v>362</v>
      </c>
      <c r="O50" s="154">
        <v>362</v>
      </c>
      <c r="P50" s="154">
        <v>362</v>
      </c>
      <c r="Q50" s="154">
        <v>362</v>
      </c>
      <c r="R50" s="276">
        <f t="shared" si="45"/>
        <v>4344</v>
      </c>
      <c r="S50" s="316">
        <f t="shared" ref="S50:S53" si="46">D50*R50</f>
        <v>260640</v>
      </c>
      <c r="T50" s="106"/>
      <c r="U50" s="106"/>
      <c r="V50" s="106"/>
      <c r="W50" s="452">
        <f t="shared" ref="W50:W53" si="47">X50/$U$7</f>
        <v>2.189516129032258</v>
      </c>
      <c r="X50" s="452">
        <f t="shared" ref="X50:X53" si="48">R50/12</f>
        <v>362</v>
      </c>
      <c r="Y50" s="106"/>
      <c r="Z50" s="452">
        <f t="shared" ref="Z50:Z53" si="49">IF($E50="Y",$R50,0)</f>
        <v>4344</v>
      </c>
      <c r="AA50" s="452">
        <f t="shared" ref="AA50:AA53" si="50">IF($E50="N",$R50,0)</f>
        <v>0</v>
      </c>
      <c r="AB50" s="453">
        <f t="shared" ref="AB50:AB53" si="51">Z50/(AA50+Z50)</f>
        <v>1</v>
      </c>
    </row>
    <row r="51" spans="1:28" s="110" customFormat="1" ht="12" x14ac:dyDescent="0.3">
      <c r="A51" s="269"/>
      <c r="B51" s="270"/>
      <c r="C51" s="446" t="str">
        <f>'6. Staff Loading'!C51</f>
        <v>Test/QA Lead -Offshore</v>
      </c>
      <c r="D51" s="447">
        <f>'6. Staff Loading'!D51</f>
        <v>80</v>
      </c>
      <c r="E51" s="448" t="str">
        <f>'6. Staff Loading'!E51</f>
        <v>Y</v>
      </c>
      <c r="F51" s="154">
        <v>362</v>
      </c>
      <c r="G51" s="154">
        <v>362</v>
      </c>
      <c r="H51" s="154">
        <v>362</v>
      </c>
      <c r="I51" s="154">
        <v>362</v>
      </c>
      <c r="J51" s="154">
        <v>362</v>
      </c>
      <c r="K51" s="154">
        <v>362</v>
      </c>
      <c r="L51" s="154">
        <v>362</v>
      </c>
      <c r="M51" s="154">
        <v>362</v>
      </c>
      <c r="N51" s="154">
        <v>362</v>
      </c>
      <c r="O51" s="154">
        <v>362</v>
      </c>
      <c r="P51" s="154">
        <v>362</v>
      </c>
      <c r="Q51" s="154">
        <v>362</v>
      </c>
      <c r="R51" s="276">
        <f t="shared" si="45"/>
        <v>4344</v>
      </c>
      <c r="S51" s="316">
        <f t="shared" si="46"/>
        <v>347520</v>
      </c>
      <c r="W51" s="452">
        <f t="shared" si="47"/>
        <v>2.189516129032258</v>
      </c>
      <c r="X51" s="452">
        <f t="shared" si="48"/>
        <v>362</v>
      </c>
      <c r="Y51" s="106"/>
      <c r="Z51" s="452">
        <f t="shared" si="49"/>
        <v>4344</v>
      </c>
      <c r="AA51" s="452">
        <f t="shared" si="50"/>
        <v>0</v>
      </c>
      <c r="AB51" s="453">
        <f t="shared" si="51"/>
        <v>1</v>
      </c>
    </row>
    <row r="52" spans="1:28" s="110" customFormat="1" ht="12" x14ac:dyDescent="0.3">
      <c r="A52" s="269"/>
      <c r="B52" s="270"/>
      <c r="C52" s="446">
        <f>'6. Staff Loading'!C52</f>
        <v>0</v>
      </c>
      <c r="D52" s="447">
        <f>'6. Staff Loading'!D52</f>
        <v>0</v>
      </c>
      <c r="E52" s="448">
        <f>'6. Staff Loading'!E52</f>
        <v>0</v>
      </c>
      <c r="F52" s="154"/>
      <c r="G52" s="154"/>
      <c r="H52" s="154"/>
      <c r="I52" s="154"/>
      <c r="J52" s="154"/>
      <c r="K52" s="154"/>
      <c r="L52" s="154"/>
      <c r="M52" s="154"/>
      <c r="N52" s="154"/>
      <c r="O52" s="154"/>
      <c r="P52" s="154"/>
      <c r="Q52" s="154"/>
      <c r="R52" s="276">
        <f t="shared" si="45"/>
        <v>0</v>
      </c>
      <c r="S52" s="316">
        <f t="shared" si="46"/>
        <v>0</v>
      </c>
      <c r="W52" s="452">
        <f t="shared" si="47"/>
        <v>0</v>
      </c>
      <c r="X52" s="452">
        <f t="shared" si="48"/>
        <v>0</v>
      </c>
      <c r="Y52" s="106"/>
      <c r="Z52" s="452">
        <f t="shared" si="49"/>
        <v>0</v>
      </c>
      <c r="AA52" s="452">
        <f t="shared" si="50"/>
        <v>0</v>
      </c>
      <c r="AB52" s="453" t="e">
        <f t="shared" si="51"/>
        <v>#DIV/0!</v>
      </c>
    </row>
    <row r="53" spans="1:28" s="110" customFormat="1" ht="12" x14ac:dyDescent="0.3">
      <c r="A53" s="269"/>
      <c r="B53" s="270"/>
      <c r="C53" s="446">
        <f>'6. Staff Loading'!C53</f>
        <v>0</v>
      </c>
      <c r="D53" s="447">
        <f>'6. Staff Loading'!D53</f>
        <v>0</v>
      </c>
      <c r="E53" s="448">
        <f>'6. Staff Loading'!E53</f>
        <v>0</v>
      </c>
      <c r="F53" s="154"/>
      <c r="G53" s="154"/>
      <c r="H53" s="154"/>
      <c r="I53" s="154"/>
      <c r="J53" s="154"/>
      <c r="K53" s="154"/>
      <c r="L53" s="154"/>
      <c r="M53" s="154"/>
      <c r="N53" s="154"/>
      <c r="O53" s="154"/>
      <c r="P53" s="154"/>
      <c r="Q53" s="154"/>
      <c r="R53" s="276">
        <f t="shared" si="45"/>
        <v>0</v>
      </c>
      <c r="S53" s="316">
        <f t="shared" si="46"/>
        <v>0</v>
      </c>
      <c r="W53" s="452">
        <f t="shared" si="47"/>
        <v>0</v>
      </c>
      <c r="X53" s="452">
        <f t="shared" si="48"/>
        <v>0</v>
      </c>
      <c r="Y53" s="106"/>
      <c r="Z53" s="452">
        <f t="shared" si="49"/>
        <v>0</v>
      </c>
      <c r="AA53" s="452">
        <f t="shared" si="50"/>
        <v>0</v>
      </c>
      <c r="AB53" s="453" t="e">
        <f t="shared" si="51"/>
        <v>#DIV/0!</v>
      </c>
    </row>
    <row r="54" spans="1:28" s="110" customFormat="1" ht="12.5" thickBot="1" x14ac:dyDescent="0.35">
      <c r="A54" s="228"/>
      <c r="B54" s="229" t="s">
        <v>145</v>
      </c>
      <c r="C54" s="230"/>
      <c r="D54" s="438"/>
      <c r="E54" s="427"/>
      <c r="F54" s="233">
        <f>SUM(F49:F53)</f>
        <v>884</v>
      </c>
      <c r="G54" s="233">
        <f t="shared" ref="G54:R54" si="52">SUM(G49:G53)</f>
        <v>884</v>
      </c>
      <c r="H54" s="233">
        <f t="shared" si="52"/>
        <v>884</v>
      </c>
      <c r="I54" s="233">
        <f t="shared" si="52"/>
        <v>884</v>
      </c>
      <c r="J54" s="233">
        <f t="shared" si="52"/>
        <v>884</v>
      </c>
      <c r="K54" s="233">
        <f t="shared" si="52"/>
        <v>884</v>
      </c>
      <c r="L54" s="233">
        <f t="shared" si="52"/>
        <v>884</v>
      </c>
      <c r="M54" s="233">
        <f t="shared" si="52"/>
        <v>884</v>
      </c>
      <c r="N54" s="233">
        <f t="shared" si="52"/>
        <v>884</v>
      </c>
      <c r="O54" s="233">
        <f t="shared" si="52"/>
        <v>884</v>
      </c>
      <c r="P54" s="233">
        <f t="shared" si="52"/>
        <v>884</v>
      </c>
      <c r="Q54" s="233">
        <f t="shared" si="52"/>
        <v>884</v>
      </c>
      <c r="R54" s="233">
        <f t="shared" si="52"/>
        <v>10608</v>
      </c>
      <c r="S54" s="317">
        <f>SUM(S49:S53)</f>
        <v>857760</v>
      </c>
      <c r="T54" s="106"/>
      <c r="U54" s="106"/>
      <c r="V54" s="106"/>
      <c r="W54" s="235">
        <f>SUM(W49:W53)</f>
        <v>5.346774193548387</v>
      </c>
      <c r="X54" s="235">
        <f>SUM(X49:X53)</f>
        <v>884</v>
      </c>
      <c r="Z54" s="231">
        <f>SUM(Z49:Z53)</f>
        <v>8688</v>
      </c>
      <c r="AA54" s="231">
        <f>SUM(AA49:AA53)</f>
        <v>1920</v>
      </c>
      <c r="AB54" s="413">
        <f>Z54/(Z54+AA54)</f>
        <v>0.8190045248868778</v>
      </c>
    </row>
    <row r="55" spans="1:28" s="110" customFormat="1" ht="12" x14ac:dyDescent="0.3">
      <c r="A55" s="269">
        <v>2.5</v>
      </c>
      <c r="B55" s="274" t="s">
        <v>146</v>
      </c>
      <c r="C55" s="446" t="str">
        <f>'6. Staff Loading'!C55</f>
        <v>Business Analyst/UCD Analyst -Onshore</v>
      </c>
      <c r="D55" s="447">
        <f>'6. Staff Loading'!D55</f>
        <v>130</v>
      </c>
      <c r="E55" s="448" t="str">
        <f>'6. Staff Loading'!E55</f>
        <v>N</v>
      </c>
      <c r="F55" s="154">
        <v>90</v>
      </c>
      <c r="G55" s="154">
        <v>90</v>
      </c>
      <c r="H55" s="154">
        <v>90</v>
      </c>
      <c r="I55" s="154">
        <v>90</v>
      </c>
      <c r="J55" s="154">
        <v>90</v>
      </c>
      <c r="K55" s="154">
        <v>90</v>
      </c>
      <c r="L55" s="154">
        <v>90</v>
      </c>
      <c r="M55" s="154">
        <v>90</v>
      </c>
      <c r="N55" s="154">
        <v>90</v>
      </c>
      <c r="O55" s="154">
        <v>90</v>
      </c>
      <c r="P55" s="154">
        <v>90</v>
      </c>
      <c r="Q55" s="154">
        <v>90</v>
      </c>
      <c r="R55" s="276">
        <f t="shared" ref="R55:R59" si="53">SUM(F55:Q55)</f>
        <v>1080</v>
      </c>
      <c r="S55" s="316">
        <f>D55*R55</f>
        <v>140400</v>
      </c>
      <c r="T55" s="106"/>
      <c r="U55" s="106"/>
      <c r="V55" s="106"/>
      <c r="W55" s="452">
        <f>X55/$U$7</f>
        <v>0.54435483870967738</v>
      </c>
      <c r="X55" s="452">
        <f>R55/12</f>
        <v>90</v>
      </c>
      <c r="Y55" s="106"/>
      <c r="Z55" s="452">
        <f>IF($E55="Y",$R55,0)</f>
        <v>0</v>
      </c>
      <c r="AA55" s="452">
        <f>IF($E55="N",$R55,0)</f>
        <v>1080</v>
      </c>
      <c r="AB55" s="453">
        <f>Z55/(AA55+Z55)</f>
        <v>0</v>
      </c>
    </row>
    <row r="56" spans="1:28" s="110" customFormat="1" ht="12" x14ac:dyDescent="0.3">
      <c r="A56" s="269"/>
      <c r="B56" s="270"/>
      <c r="C56" s="446">
        <f>'6. Staff Loading'!C56</f>
        <v>0</v>
      </c>
      <c r="D56" s="447">
        <f>'6. Staff Loading'!D56</f>
        <v>0</v>
      </c>
      <c r="E56" s="448">
        <f>'6. Staff Loading'!E56</f>
        <v>0</v>
      </c>
      <c r="F56" s="154"/>
      <c r="G56" s="154"/>
      <c r="H56" s="154"/>
      <c r="I56" s="154"/>
      <c r="J56" s="154"/>
      <c r="K56" s="154"/>
      <c r="L56" s="154"/>
      <c r="M56" s="154"/>
      <c r="N56" s="154"/>
      <c r="O56" s="154"/>
      <c r="P56" s="154"/>
      <c r="Q56" s="154"/>
      <c r="R56" s="276">
        <f t="shared" si="53"/>
        <v>0</v>
      </c>
      <c r="S56" s="316">
        <f t="shared" ref="S56:S59" si="54">D56*R56</f>
        <v>0</v>
      </c>
      <c r="T56" s="106"/>
      <c r="U56" s="106"/>
      <c r="V56" s="106"/>
      <c r="W56" s="452">
        <f t="shared" ref="W56:W59" si="55">X56/$U$7</f>
        <v>0</v>
      </c>
      <c r="X56" s="452">
        <f t="shared" ref="X56:X59" si="56">R56/12</f>
        <v>0</v>
      </c>
      <c r="Y56" s="106"/>
      <c r="Z56" s="452">
        <f t="shared" ref="Z56:Z59" si="57">IF($E56="Y",$R56,0)</f>
        <v>0</v>
      </c>
      <c r="AA56" s="452">
        <f t="shared" ref="AA56:AA59" si="58">IF($E56="N",$R56,0)</f>
        <v>0</v>
      </c>
      <c r="AB56" s="453" t="e">
        <f t="shared" ref="AB56:AB59" si="59">Z56/(AA56+Z56)</f>
        <v>#DIV/0!</v>
      </c>
    </row>
    <row r="57" spans="1:28" s="110" customFormat="1" ht="12" x14ac:dyDescent="0.3">
      <c r="A57" s="269"/>
      <c r="B57" s="270"/>
      <c r="C57" s="446">
        <f>'6. Staff Loading'!C57</f>
        <v>0</v>
      </c>
      <c r="D57" s="447">
        <f>'6. Staff Loading'!D57</f>
        <v>0</v>
      </c>
      <c r="E57" s="448">
        <f>'6. Staff Loading'!E57</f>
        <v>0</v>
      </c>
      <c r="F57" s="154"/>
      <c r="G57" s="154"/>
      <c r="H57" s="154"/>
      <c r="I57" s="154"/>
      <c r="J57" s="154"/>
      <c r="K57" s="154"/>
      <c r="L57" s="154"/>
      <c r="M57" s="154"/>
      <c r="N57" s="154"/>
      <c r="O57" s="154"/>
      <c r="P57" s="154"/>
      <c r="Q57" s="154"/>
      <c r="R57" s="276">
        <f t="shared" si="53"/>
        <v>0</v>
      </c>
      <c r="S57" s="316">
        <f t="shared" si="54"/>
        <v>0</v>
      </c>
      <c r="W57" s="452">
        <f t="shared" si="55"/>
        <v>0</v>
      </c>
      <c r="X57" s="452">
        <f t="shared" si="56"/>
        <v>0</v>
      </c>
      <c r="Y57" s="106"/>
      <c r="Z57" s="452">
        <f t="shared" si="57"/>
        <v>0</v>
      </c>
      <c r="AA57" s="452">
        <f t="shared" si="58"/>
        <v>0</v>
      </c>
      <c r="AB57" s="453" t="e">
        <f t="shared" si="59"/>
        <v>#DIV/0!</v>
      </c>
    </row>
    <row r="58" spans="1:28" s="110" customFormat="1" ht="12" x14ac:dyDescent="0.3">
      <c r="A58" s="269"/>
      <c r="B58" s="270"/>
      <c r="C58" s="446">
        <f>'6. Staff Loading'!C58</f>
        <v>0</v>
      </c>
      <c r="D58" s="447">
        <f>'6. Staff Loading'!D58</f>
        <v>0</v>
      </c>
      <c r="E58" s="448">
        <f>'6. Staff Loading'!E58</f>
        <v>0</v>
      </c>
      <c r="F58" s="154"/>
      <c r="G58" s="154"/>
      <c r="H58" s="154"/>
      <c r="I58" s="154"/>
      <c r="J58" s="154"/>
      <c r="K58" s="154"/>
      <c r="L58" s="154"/>
      <c r="M58" s="154"/>
      <c r="N58" s="154"/>
      <c r="O58" s="154"/>
      <c r="P58" s="154"/>
      <c r="Q58" s="154"/>
      <c r="R58" s="276">
        <f t="shared" si="53"/>
        <v>0</v>
      </c>
      <c r="S58" s="316">
        <f t="shared" si="54"/>
        <v>0</v>
      </c>
      <c r="W58" s="452">
        <f t="shared" si="55"/>
        <v>0</v>
      </c>
      <c r="X58" s="452">
        <f t="shared" si="56"/>
        <v>0</v>
      </c>
      <c r="Y58" s="106"/>
      <c r="Z58" s="452">
        <f t="shared" si="57"/>
        <v>0</v>
      </c>
      <c r="AA58" s="452">
        <f t="shared" si="58"/>
        <v>0</v>
      </c>
      <c r="AB58" s="453" t="e">
        <f t="shared" si="59"/>
        <v>#DIV/0!</v>
      </c>
    </row>
    <row r="59" spans="1:28" s="110" customFormat="1" ht="12" x14ac:dyDescent="0.3">
      <c r="A59" s="269"/>
      <c r="B59" s="270"/>
      <c r="C59" s="446">
        <f>'6. Staff Loading'!C59</f>
        <v>0</v>
      </c>
      <c r="D59" s="447">
        <f>'6. Staff Loading'!D59</f>
        <v>0</v>
      </c>
      <c r="E59" s="448">
        <f>'6. Staff Loading'!E59</f>
        <v>0</v>
      </c>
      <c r="F59" s="154"/>
      <c r="G59" s="154"/>
      <c r="H59" s="154"/>
      <c r="I59" s="154"/>
      <c r="J59" s="154"/>
      <c r="K59" s="154"/>
      <c r="L59" s="154"/>
      <c r="M59" s="154"/>
      <c r="N59" s="154"/>
      <c r="O59" s="154"/>
      <c r="P59" s="154"/>
      <c r="Q59" s="154"/>
      <c r="R59" s="276">
        <f t="shared" si="53"/>
        <v>0</v>
      </c>
      <c r="S59" s="316">
        <f t="shared" si="54"/>
        <v>0</v>
      </c>
      <c r="W59" s="452">
        <f t="shared" si="55"/>
        <v>0</v>
      </c>
      <c r="X59" s="452">
        <f t="shared" si="56"/>
        <v>0</v>
      </c>
      <c r="Y59" s="106"/>
      <c r="Z59" s="452">
        <f t="shared" si="57"/>
        <v>0</v>
      </c>
      <c r="AA59" s="452">
        <f t="shared" si="58"/>
        <v>0</v>
      </c>
      <c r="AB59" s="453" t="e">
        <f t="shared" si="59"/>
        <v>#DIV/0!</v>
      </c>
    </row>
    <row r="60" spans="1:28" s="110" customFormat="1" ht="12.5" thickBot="1" x14ac:dyDescent="0.35">
      <c r="A60" s="228"/>
      <c r="B60" s="229" t="s">
        <v>147</v>
      </c>
      <c r="C60" s="230"/>
      <c r="D60" s="438"/>
      <c r="E60" s="427"/>
      <c r="F60" s="233">
        <f>SUM(F55:F59)</f>
        <v>90</v>
      </c>
      <c r="G60" s="233">
        <f t="shared" ref="G60:R60" si="60">SUM(G55:G59)</f>
        <v>90</v>
      </c>
      <c r="H60" s="233">
        <f t="shared" si="60"/>
        <v>90</v>
      </c>
      <c r="I60" s="233">
        <f t="shared" si="60"/>
        <v>90</v>
      </c>
      <c r="J60" s="233">
        <f t="shared" si="60"/>
        <v>90</v>
      </c>
      <c r="K60" s="233">
        <f t="shared" si="60"/>
        <v>90</v>
      </c>
      <c r="L60" s="233">
        <f t="shared" si="60"/>
        <v>90</v>
      </c>
      <c r="M60" s="233">
        <f t="shared" si="60"/>
        <v>90</v>
      </c>
      <c r="N60" s="233">
        <f t="shared" si="60"/>
        <v>90</v>
      </c>
      <c r="O60" s="233">
        <f t="shared" si="60"/>
        <v>90</v>
      </c>
      <c r="P60" s="233">
        <f t="shared" si="60"/>
        <v>90</v>
      </c>
      <c r="Q60" s="233">
        <f t="shared" si="60"/>
        <v>90</v>
      </c>
      <c r="R60" s="233">
        <f t="shared" si="60"/>
        <v>1080</v>
      </c>
      <c r="S60" s="317">
        <f>SUM(S55:S59)</f>
        <v>140400</v>
      </c>
      <c r="T60" s="106"/>
      <c r="U60" s="106"/>
      <c r="V60" s="106"/>
      <c r="W60" s="235">
        <f>SUM(W55:W59)</f>
        <v>0.54435483870967738</v>
      </c>
      <c r="X60" s="235">
        <f>SUM(X55:X59)</f>
        <v>90</v>
      </c>
      <c r="Z60" s="231">
        <f>SUM(Z55:Z59)</f>
        <v>0</v>
      </c>
      <c r="AA60" s="231">
        <f>SUM(AA55:AA59)</f>
        <v>1080</v>
      </c>
      <c r="AB60" s="413">
        <f>Z60/(Z60+AA60)</f>
        <v>0</v>
      </c>
    </row>
    <row r="61" spans="1:28" s="110" customFormat="1" ht="12" x14ac:dyDescent="0.3">
      <c r="A61" s="269">
        <v>2.6</v>
      </c>
      <c r="B61" s="274" t="s">
        <v>148</v>
      </c>
      <c r="C61" s="446" t="str">
        <f>'6. Staff Loading'!C61</f>
        <v>Business Analyst/UCD Analyst -Onshore</v>
      </c>
      <c r="D61" s="447">
        <f>'6. Staff Loading'!D61</f>
        <v>130</v>
      </c>
      <c r="E61" s="448" t="str">
        <f>'6. Staff Loading'!E61</f>
        <v>N</v>
      </c>
      <c r="F61" s="154">
        <v>160</v>
      </c>
      <c r="G61" s="154">
        <v>160</v>
      </c>
      <c r="H61" s="154">
        <v>160</v>
      </c>
      <c r="I61" s="154">
        <v>160</v>
      </c>
      <c r="J61" s="154">
        <v>160</v>
      </c>
      <c r="K61" s="154">
        <v>160</v>
      </c>
      <c r="L61" s="154">
        <v>160</v>
      </c>
      <c r="M61" s="154">
        <v>160</v>
      </c>
      <c r="N61" s="154">
        <v>160</v>
      </c>
      <c r="O61" s="154">
        <v>160</v>
      </c>
      <c r="P61" s="154">
        <v>160</v>
      </c>
      <c r="Q61" s="154">
        <v>160</v>
      </c>
      <c r="R61" s="276">
        <f t="shared" ref="R61:R65" si="61">SUM(F61:Q61)</f>
        <v>1920</v>
      </c>
      <c r="S61" s="316">
        <f>D61*R61</f>
        <v>249600</v>
      </c>
      <c r="T61" s="106"/>
      <c r="U61" s="106"/>
      <c r="V61" s="106"/>
      <c r="W61" s="452">
        <f>X61/$U$7</f>
        <v>0.96774193548387089</v>
      </c>
      <c r="X61" s="452">
        <f>R61/12</f>
        <v>160</v>
      </c>
      <c r="Y61" s="106"/>
      <c r="Z61" s="452">
        <f>IF($E61="Y",$R61,0)</f>
        <v>0</v>
      </c>
      <c r="AA61" s="452">
        <f>IF($E61="N",$R61,0)</f>
        <v>1920</v>
      </c>
      <c r="AB61" s="453">
        <f>Z61/(AA61+Z61)</f>
        <v>0</v>
      </c>
    </row>
    <row r="62" spans="1:28" s="110" customFormat="1" ht="12" x14ac:dyDescent="0.3">
      <c r="A62" s="269"/>
      <c r="B62" s="270"/>
      <c r="C62" s="446">
        <f>'6. Staff Loading'!C62</f>
        <v>0</v>
      </c>
      <c r="D62" s="447">
        <f>'6. Staff Loading'!D62</f>
        <v>0</v>
      </c>
      <c r="E62" s="448">
        <f>'6. Staff Loading'!E62</f>
        <v>0</v>
      </c>
      <c r="F62" s="154"/>
      <c r="G62" s="154"/>
      <c r="H62" s="154"/>
      <c r="I62" s="154"/>
      <c r="J62" s="154"/>
      <c r="K62" s="154"/>
      <c r="L62" s="154"/>
      <c r="M62" s="154"/>
      <c r="N62" s="154"/>
      <c r="O62" s="154"/>
      <c r="P62" s="154"/>
      <c r="Q62" s="154"/>
      <c r="R62" s="276">
        <f t="shared" si="61"/>
        <v>0</v>
      </c>
      <c r="S62" s="316">
        <f t="shared" ref="S62:S65" si="62">D62*R62</f>
        <v>0</v>
      </c>
      <c r="T62" s="106"/>
      <c r="U62" s="106"/>
      <c r="V62" s="106"/>
      <c r="W62" s="452">
        <f t="shared" ref="W62:W65" si="63">X62/$U$7</f>
        <v>0</v>
      </c>
      <c r="X62" s="452">
        <f t="shared" ref="X62:X65" si="64">R62/12</f>
        <v>0</v>
      </c>
      <c r="Y62" s="106"/>
      <c r="Z62" s="452">
        <f t="shared" ref="Z62:Z65" si="65">IF($E62="Y",$R62,0)</f>
        <v>0</v>
      </c>
      <c r="AA62" s="452">
        <f t="shared" ref="AA62:AA65" si="66">IF($E62="N",$R62,0)</f>
        <v>0</v>
      </c>
      <c r="AB62" s="453" t="e">
        <f t="shared" ref="AB62:AB65" si="67">Z62/(AA62+Z62)</f>
        <v>#DIV/0!</v>
      </c>
    </row>
    <row r="63" spans="1:28" s="110" customFormat="1" ht="12" x14ac:dyDescent="0.3">
      <c r="A63" s="269"/>
      <c r="B63" s="270"/>
      <c r="C63" s="446">
        <f>'6. Staff Loading'!C63</f>
        <v>0</v>
      </c>
      <c r="D63" s="447">
        <f>'6. Staff Loading'!D63</f>
        <v>0</v>
      </c>
      <c r="E63" s="448">
        <f>'6. Staff Loading'!E63</f>
        <v>0</v>
      </c>
      <c r="F63" s="154"/>
      <c r="G63" s="154"/>
      <c r="H63" s="154"/>
      <c r="I63" s="154"/>
      <c r="J63" s="154"/>
      <c r="K63" s="154"/>
      <c r="L63" s="154"/>
      <c r="M63" s="154"/>
      <c r="N63" s="154"/>
      <c r="O63" s="154"/>
      <c r="P63" s="154"/>
      <c r="Q63" s="154"/>
      <c r="R63" s="276">
        <f t="shared" si="61"/>
        <v>0</v>
      </c>
      <c r="S63" s="316">
        <f t="shared" si="62"/>
        <v>0</v>
      </c>
      <c r="W63" s="452">
        <f t="shared" si="63"/>
        <v>0</v>
      </c>
      <c r="X63" s="452">
        <f t="shared" si="64"/>
        <v>0</v>
      </c>
      <c r="Y63" s="106"/>
      <c r="Z63" s="452">
        <f t="shared" si="65"/>
        <v>0</v>
      </c>
      <c r="AA63" s="452">
        <f t="shared" si="66"/>
        <v>0</v>
      </c>
      <c r="AB63" s="453" t="e">
        <f t="shared" si="67"/>
        <v>#DIV/0!</v>
      </c>
    </row>
    <row r="64" spans="1:28" s="110" customFormat="1" ht="12" x14ac:dyDescent="0.3">
      <c r="A64" s="269"/>
      <c r="B64" s="270"/>
      <c r="C64" s="446">
        <f>'6. Staff Loading'!C64</f>
        <v>0</v>
      </c>
      <c r="D64" s="447">
        <f>'6. Staff Loading'!D64</f>
        <v>0</v>
      </c>
      <c r="E64" s="448">
        <f>'6. Staff Loading'!E64</f>
        <v>0</v>
      </c>
      <c r="F64" s="154"/>
      <c r="G64" s="154"/>
      <c r="H64" s="154"/>
      <c r="I64" s="154"/>
      <c r="J64" s="154"/>
      <c r="K64" s="154"/>
      <c r="L64" s="154"/>
      <c r="M64" s="154"/>
      <c r="N64" s="154"/>
      <c r="O64" s="154"/>
      <c r="P64" s="154"/>
      <c r="Q64" s="154"/>
      <c r="R64" s="276">
        <f t="shared" si="61"/>
        <v>0</v>
      </c>
      <c r="S64" s="316">
        <f t="shared" si="62"/>
        <v>0</v>
      </c>
      <c r="W64" s="452">
        <f t="shared" si="63"/>
        <v>0</v>
      </c>
      <c r="X64" s="452">
        <f t="shared" si="64"/>
        <v>0</v>
      </c>
      <c r="Y64" s="106"/>
      <c r="Z64" s="452">
        <f t="shared" si="65"/>
        <v>0</v>
      </c>
      <c r="AA64" s="452">
        <f t="shared" si="66"/>
        <v>0</v>
      </c>
      <c r="AB64" s="453" t="e">
        <f t="shared" si="67"/>
        <v>#DIV/0!</v>
      </c>
    </row>
    <row r="65" spans="1:28" s="110" customFormat="1" ht="12" x14ac:dyDescent="0.3">
      <c r="A65" s="269"/>
      <c r="B65" s="270"/>
      <c r="C65" s="446">
        <f>'6. Staff Loading'!C65</f>
        <v>0</v>
      </c>
      <c r="D65" s="447">
        <f>'6. Staff Loading'!D65</f>
        <v>0</v>
      </c>
      <c r="E65" s="448">
        <f>'6. Staff Loading'!E65</f>
        <v>0</v>
      </c>
      <c r="F65" s="154"/>
      <c r="G65" s="154"/>
      <c r="H65" s="154"/>
      <c r="I65" s="154"/>
      <c r="J65" s="154"/>
      <c r="K65" s="154"/>
      <c r="L65" s="154"/>
      <c r="M65" s="154"/>
      <c r="N65" s="154"/>
      <c r="O65" s="154"/>
      <c r="P65" s="154"/>
      <c r="Q65" s="154"/>
      <c r="R65" s="276">
        <f t="shared" si="61"/>
        <v>0</v>
      </c>
      <c r="S65" s="316">
        <f t="shared" si="62"/>
        <v>0</v>
      </c>
      <c r="W65" s="452">
        <f t="shared" si="63"/>
        <v>0</v>
      </c>
      <c r="X65" s="452">
        <f t="shared" si="64"/>
        <v>0</v>
      </c>
      <c r="Y65" s="106"/>
      <c r="Z65" s="452">
        <f t="shared" si="65"/>
        <v>0</v>
      </c>
      <c r="AA65" s="452">
        <f t="shared" si="66"/>
        <v>0</v>
      </c>
      <c r="AB65" s="453" t="e">
        <f t="shared" si="67"/>
        <v>#DIV/0!</v>
      </c>
    </row>
    <row r="66" spans="1:28" s="110" customFormat="1" ht="12.5" thickBot="1" x14ac:dyDescent="0.35">
      <c r="A66" s="228"/>
      <c r="B66" s="229" t="s">
        <v>149</v>
      </c>
      <c r="C66" s="230"/>
      <c r="D66" s="438"/>
      <c r="E66" s="427"/>
      <c r="F66" s="233">
        <f>SUM(F61:F65)</f>
        <v>160</v>
      </c>
      <c r="G66" s="233">
        <f t="shared" ref="G66:R66" si="68">SUM(G61:G65)</f>
        <v>160</v>
      </c>
      <c r="H66" s="233">
        <f t="shared" si="68"/>
        <v>160</v>
      </c>
      <c r="I66" s="233">
        <f t="shared" si="68"/>
        <v>160</v>
      </c>
      <c r="J66" s="233">
        <f t="shared" si="68"/>
        <v>160</v>
      </c>
      <c r="K66" s="233">
        <f t="shared" si="68"/>
        <v>160</v>
      </c>
      <c r="L66" s="233">
        <f t="shared" si="68"/>
        <v>160</v>
      </c>
      <c r="M66" s="233">
        <f t="shared" si="68"/>
        <v>160</v>
      </c>
      <c r="N66" s="233">
        <f t="shared" si="68"/>
        <v>160</v>
      </c>
      <c r="O66" s="233">
        <f t="shared" si="68"/>
        <v>160</v>
      </c>
      <c r="P66" s="233">
        <f t="shared" si="68"/>
        <v>160</v>
      </c>
      <c r="Q66" s="233">
        <f t="shared" si="68"/>
        <v>160</v>
      </c>
      <c r="R66" s="233">
        <f t="shared" si="68"/>
        <v>1920</v>
      </c>
      <c r="S66" s="317">
        <f>SUM(S61:S65)</f>
        <v>249600</v>
      </c>
      <c r="T66" s="106"/>
      <c r="U66" s="106"/>
      <c r="V66" s="106"/>
      <c r="W66" s="235">
        <f>SUM(W61:W65)</f>
        <v>0.96774193548387089</v>
      </c>
      <c r="X66" s="235">
        <f>SUM(X61:X65)</f>
        <v>160</v>
      </c>
      <c r="Z66" s="231">
        <f>SUM(Z61:Z65)</f>
        <v>0</v>
      </c>
      <c r="AA66" s="231">
        <f>SUM(AA61:AA65)</f>
        <v>1920</v>
      </c>
      <c r="AB66" s="413">
        <f>Z66/(Z66+AA66)</f>
        <v>0</v>
      </c>
    </row>
    <row r="67" spans="1:28" s="110" customFormat="1" ht="12" x14ac:dyDescent="0.3">
      <c r="A67" s="269">
        <v>2.7</v>
      </c>
      <c r="B67" s="274" t="s">
        <v>150</v>
      </c>
      <c r="C67" s="446">
        <f>'6. Staff Loading'!C67</f>
        <v>0</v>
      </c>
      <c r="D67" s="447">
        <f>'6. Staff Loading'!D67</f>
        <v>0</v>
      </c>
      <c r="E67" s="448">
        <f>'6. Staff Loading'!E67</f>
        <v>0</v>
      </c>
      <c r="F67" s="154"/>
      <c r="G67" s="154"/>
      <c r="H67" s="154"/>
      <c r="I67" s="154"/>
      <c r="J67" s="154"/>
      <c r="K67" s="154"/>
      <c r="L67" s="154"/>
      <c r="M67" s="154"/>
      <c r="N67" s="154"/>
      <c r="O67" s="154"/>
      <c r="P67" s="154"/>
      <c r="Q67" s="154"/>
      <c r="R67" s="276">
        <f t="shared" si="23"/>
        <v>0</v>
      </c>
      <c r="S67" s="316">
        <f>D67*R67</f>
        <v>0</v>
      </c>
      <c r="T67" s="106"/>
      <c r="U67" s="106"/>
      <c r="V67" s="106"/>
      <c r="W67" s="452">
        <f>X67/$U$7</f>
        <v>0</v>
      </c>
      <c r="X67" s="452">
        <f>R67/12</f>
        <v>0</v>
      </c>
      <c r="Z67" s="452">
        <f>IF($E67="Y",$R67,0)</f>
        <v>0</v>
      </c>
      <c r="AA67" s="452">
        <f>IF($E67="N",$R67,0)</f>
        <v>0</v>
      </c>
      <c r="AB67" s="453" t="e">
        <f>Z67/(AA67+Z67)</f>
        <v>#DIV/0!</v>
      </c>
    </row>
    <row r="68" spans="1:28" ht="12" x14ac:dyDescent="0.3">
      <c r="A68" s="269"/>
      <c r="B68" s="270"/>
      <c r="C68" s="446">
        <f>'6. Staff Loading'!C68</f>
        <v>0</v>
      </c>
      <c r="D68" s="447">
        <f>'6. Staff Loading'!D68</f>
        <v>0</v>
      </c>
      <c r="E68" s="448">
        <f>'6. Staff Loading'!E68</f>
        <v>0</v>
      </c>
      <c r="F68" s="154"/>
      <c r="G68" s="154"/>
      <c r="H68" s="154"/>
      <c r="I68" s="154"/>
      <c r="J68" s="154"/>
      <c r="K68" s="154"/>
      <c r="L68" s="154"/>
      <c r="M68" s="154"/>
      <c r="N68" s="154"/>
      <c r="O68" s="154"/>
      <c r="P68" s="154"/>
      <c r="Q68" s="154"/>
      <c r="R68" s="276">
        <f t="shared" si="23"/>
        <v>0</v>
      </c>
      <c r="S68" s="316">
        <f t="shared" ref="S68:S71" si="69">D68*R68</f>
        <v>0</v>
      </c>
      <c r="W68" s="452">
        <f t="shared" ref="W68:W71" si="70">X68/$U$7</f>
        <v>0</v>
      </c>
      <c r="X68" s="452">
        <f t="shared" ref="X68:X71" si="71">R68/12</f>
        <v>0</v>
      </c>
      <c r="Z68" s="452">
        <f t="shared" ref="Z68:Z71" si="72">IF($E68="Y",$R68,0)</f>
        <v>0</v>
      </c>
      <c r="AA68" s="452">
        <f t="shared" ref="AA68:AA71" si="73">IF($E68="N",$R68,0)</f>
        <v>0</v>
      </c>
      <c r="AB68" s="453" t="e">
        <f t="shared" ref="AB68:AB71" si="74">Z68/(AA68+Z68)</f>
        <v>#DIV/0!</v>
      </c>
    </row>
    <row r="69" spans="1:28" ht="12" x14ac:dyDescent="0.3">
      <c r="A69" s="269"/>
      <c r="B69" s="270"/>
      <c r="C69" s="446">
        <f>'6. Staff Loading'!C69</f>
        <v>0</v>
      </c>
      <c r="D69" s="447">
        <f>'6. Staff Loading'!D69</f>
        <v>0</v>
      </c>
      <c r="E69" s="448">
        <f>'6. Staff Loading'!E69</f>
        <v>0</v>
      </c>
      <c r="F69" s="154"/>
      <c r="G69" s="154"/>
      <c r="H69" s="154"/>
      <c r="I69" s="154"/>
      <c r="J69" s="154"/>
      <c r="K69" s="154"/>
      <c r="L69" s="154"/>
      <c r="M69" s="154"/>
      <c r="N69" s="154"/>
      <c r="O69" s="154"/>
      <c r="P69" s="154"/>
      <c r="Q69" s="154"/>
      <c r="R69" s="276">
        <f t="shared" si="23"/>
        <v>0</v>
      </c>
      <c r="S69" s="316">
        <f t="shared" si="69"/>
        <v>0</v>
      </c>
      <c r="W69" s="452">
        <f t="shared" si="70"/>
        <v>0</v>
      </c>
      <c r="X69" s="452">
        <f t="shared" si="71"/>
        <v>0</v>
      </c>
      <c r="Z69" s="452">
        <f t="shared" si="72"/>
        <v>0</v>
      </c>
      <c r="AA69" s="452">
        <f t="shared" si="73"/>
        <v>0</v>
      </c>
      <c r="AB69" s="453" t="e">
        <f t="shared" si="74"/>
        <v>#DIV/0!</v>
      </c>
    </row>
    <row r="70" spans="1:28" ht="12" x14ac:dyDescent="0.3">
      <c r="A70" s="269"/>
      <c r="B70" s="270"/>
      <c r="C70" s="446">
        <f>'6. Staff Loading'!C70</f>
        <v>0</v>
      </c>
      <c r="D70" s="447">
        <f>'6. Staff Loading'!D70</f>
        <v>0</v>
      </c>
      <c r="E70" s="448">
        <f>'6. Staff Loading'!E70</f>
        <v>0</v>
      </c>
      <c r="F70" s="154"/>
      <c r="G70" s="154"/>
      <c r="H70" s="154"/>
      <c r="I70" s="154"/>
      <c r="J70" s="154"/>
      <c r="K70" s="154"/>
      <c r="L70" s="154"/>
      <c r="M70" s="154"/>
      <c r="N70" s="154"/>
      <c r="O70" s="154"/>
      <c r="P70" s="154"/>
      <c r="Q70" s="154"/>
      <c r="R70" s="276">
        <f t="shared" si="23"/>
        <v>0</v>
      </c>
      <c r="S70" s="316">
        <f t="shared" si="69"/>
        <v>0</v>
      </c>
      <c r="W70" s="452">
        <f t="shared" si="70"/>
        <v>0</v>
      </c>
      <c r="X70" s="452">
        <f t="shared" si="71"/>
        <v>0</v>
      </c>
      <c r="Z70" s="452">
        <f t="shared" si="72"/>
        <v>0</v>
      </c>
      <c r="AA70" s="452">
        <f t="shared" si="73"/>
        <v>0</v>
      </c>
      <c r="AB70" s="453" t="e">
        <f t="shared" si="74"/>
        <v>#DIV/0!</v>
      </c>
    </row>
    <row r="71" spans="1:28" ht="12" x14ac:dyDescent="0.3">
      <c r="A71" s="269"/>
      <c r="B71" s="270"/>
      <c r="C71" s="446">
        <f>'6. Staff Loading'!C71</f>
        <v>0</v>
      </c>
      <c r="D71" s="447">
        <f>'6. Staff Loading'!D71</f>
        <v>0</v>
      </c>
      <c r="E71" s="448">
        <f>'6. Staff Loading'!E71</f>
        <v>0</v>
      </c>
      <c r="F71" s="154"/>
      <c r="G71" s="154"/>
      <c r="H71" s="154"/>
      <c r="I71" s="154"/>
      <c r="J71" s="154"/>
      <c r="K71" s="154"/>
      <c r="L71" s="154"/>
      <c r="M71" s="154"/>
      <c r="N71" s="154"/>
      <c r="O71" s="154"/>
      <c r="P71" s="154"/>
      <c r="Q71" s="154"/>
      <c r="R71" s="276">
        <f t="shared" si="23"/>
        <v>0</v>
      </c>
      <c r="S71" s="316">
        <f t="shared" si="69"/>
        <v>0</v>
      </c>
      <c r="W71" s="452">
        <f t="shared" si="70"/>
        <v>0</v>
      </c>
      <c r="X71" s="452">
        <f t="shared" si="71"/>
        <v>0</v>
      </c>
      <c r="Z71" s="452">
        <f t="shared" si="72"/>
        <v>0</v>
      </c>
      <c r="AA71" s="452">
        <f t="shared" si="73"/>
        <v>0</v>
      </c>
      <c r="AB71" s="453" t="e">
        <f t="shared" si="74"/>
        <v>#DIV/0!</v>
      </c>
    </row>
    <row r="72" spans="1:28" s="110" customFormat="1" ht="12.5" thickBot="1" x14ac:dyDescent="0.35">
      <c r="A72" s="228"/>
      <c r="B72" s="229" t="s">
        <v>151</v>
      </c>
      <c r="C72" s="230"/>
      <c r="D72" s="438"/>
      <c r="E72" s="427"/>
      <c r="F72" s="233">
        <f>SUM(F67:F71)</f>
        <v>0</v>
      </c>
      <c r="G72" s="233">
        <f t="shared" ref="G72:R72" si="75">SUM(G67:G71)</f>
        <v>0</v>
      </c>
      <c r="H72" s="233">
        <f t="shared" si="75"/>
        <v>0</v>
      </c>
      <c r="I72" s="233">
        <f t="shared" si="75"/>
        <v>0</v>
      </c>
      <c r="J72" s="233">
        <f t="shared" si="75"/>
        <v>0</v>
      </c>
      <c r="K72" s="233">
        <f t="shared" si="75"/>
        <v>0</v>
      </c>
      <c r="L72" s="233">
        <f t="shared" si="75"/>
        <v>0</v>
      </c>
      <c r="M72" s="233">
        <f t="shared" si="75"/>
        <v>0</v>
      </c>
      <c r="N72" s="233">
        <f t="shared" si="75"/>
        <v>0</v>
      </c>
      <c r="O72" s="233">
        <f t="shared" si="75"/>
        <v>0</v>
      </c>
      <c r="P72" s="233">
        <f t="shared" si="75"/>
        <v>0</v>
      </c>
      <c r="Q72" s="233">
        <f t="shared" si="75"/>
        <v>0</v>
      </c>
      <c r="R72" s="233">
        <f t="shared" si="75"/>
        <v>0</v>
      </c>
      <c r="S72" s="317">
        <f>SUM(S67:S71)</f>
        <v>0</v>
      </c>
      <c r="T72" s="106"/>
      <c r="U72" s="106"/>
      <c r="V72" s="106"/>
      <c r="W72" s="235">
        <f>SUM(W67:W71)</f>
        <v>0</v>
      </c>
      <c r="X72" s="235">
        <f>SUM(X67:X71)</f>
        <v>0</v>
      </c>
      <c r="Z72" s="231">
        <f>SUM(Z67:Z71)</f>
        <v>0</v>
      </c>
      <c r="AA72" s="231">
        <f>SUM(AA67:AA71)</f>
        <v>0</v>
      </c>
      <c r="AB72" s="413" t="e">
        <f>Z72/(Z72+AA72)</f>
        <v>#DIV/0!</v>
      </c>
    </row>
    <row r="73" spans="1:28" s="110" customFormat="1" ht="10.15" customHeight="1" thickBot="1" x14ac:dyDescent="0.35">
      <c r="A73" s="149"/>
      <c r="B73" s="150"/>
      <c r="C73" s="151"/>
      <c r="D73" s="437"/>
      <c r="E73" s="426"/>
      <c r="F73" s="154"/>
      <c r="G73" s="154"/>
      <c r="H73" s="154"/>
      <c r="I73" s="154"/>
      <c r="J73" s="154"/>
      <c r="K73" s="154"/>
      <c r="L73" s="154"/>
      <c r="M73" s="154"/>
      <c r="N73" s="154"/>
      <c r="O73" s="154"/>
      <c r="P73" s="154"/>
      <c r="Q73" s="154"/>
      <c r="R73" s="154"/>
      <c r="S73" s="322"/>
      <c r="T73" s="106"/>
      <c r="U73" s="106"/>
      <c r="V73" s="106"/>
      <c r="W73" s="423"/>
      <c r="X73" s="423"/>
      <c r="Z73" s="423"/>
      <c r="AA73" s="423"/>
      <c r="AB73" s="417"/>
    </row>
    <row r="74" spans="1:28" s="110" customFormat="1" ht="13" thickBot="1" x14ac:dyDescent="0.3">
      <c r="A74" s="251"/>
      <c r="B74" s="252" t="s">
        <v>152</v>
      </c>
      <c r="C74" s="253"/>
      <c r="D74" s="440"/>
      <c r="E74" s="429"/>
      <c r="F74" s="254">
        <f>SUM(F36,F42,F48,F54,F60,F66,F72)</f>
        <v>2500</v>
      </c>
      <c r="G74" s="254">
        <f t="shared" ref="G74:S74" si="76">SUM(G36,G42,G48,G54,G60,G66,G72)</f>
        <v>2500</v>
      </c>
      <c r="H74" s="254">
        <f t="shared" si="76"/>
        <v>2500</v>
      </c>
      <c r="I74" s="254">
        <f t="shared" si="76"/>
        <v>2500</v>
      </c>
      <c r="J74" s="254">
        <f t="shared" si="76"/>
        <v>2500</v>
      </c>
      <c r="K74" s="254">
        <f t="shared" si="76"/>
        <v>2500</v>
      </c>
      <c r="L74" s="254">
        <f t="shared" si="76"/>
        <v>2500</v>
      </c>
      <c r="M74" s="254">
        <f t="shared" si="76"/>
        <v>2500</v>
      </c>
      <c r="N74" s="254">
        <f t="shared" si="76"/>
        <v>2500</v>
      </c>
      <c r="O74" s="254">
        <f t="shared" si="76"/>
        <v>2500</v>
      </c>
      <c r="P74" s="254">
        <f t="shared" si="76"/>
        <v>2500</v>
      </c>
      <c r="Q74" s="254">
        <f t="shared" si="76"/>
        <v>2500</v>
      </c>
      <c r="R74" s="254">
        <f t="shared" si="76"/>
        <v>30000</v>
      </c>
      <c r="S74" s="319">
        <f t="shared" si="76"/>
        <v>3003120</v>
      </c>
      <c r="W74" s="254">
        <f t="shared" ref="W74:X74" si="77">SUM(W36,W42,W48,W54,W60,W66,W72)</f>
        <v>15.120967741935484</v>
      </c>
      <c r="X74" s="254">
        <f t="shared" si="77"/>
        <v>2500</v>
      </c>
      <c r="Z74" s="254">
        <f t="shared" ref="Z74:AA74" si="78">SUM(Z36,Z42,Z48,Z54,Z60,Z66,Z72)</f>
        <v>17400</v>
      </c>
      <c r="AA74" s="254">
        <f t="shared" si="78"/>
        <v>12600</v>
      </c>
      <c r="AB74" s="418">
        <f>Z74/(Z74+AA74)</f>
        <v>0.57999999999999996</v>
      </c>
    </row>
    <row r="75" spans="1:28" ht="12" x14ac:dyDescent="0.3">
      <c r="A75" s="149"/>
      <c r="B75" s="155"/>
      <c r="C75" s="156"/>
      <c r="D75" s="442"/>
      <c r="E75" s="431"/>
      <c r="F75" s="154"/>
      <c r="G75" s="154"/>
      <c r="H75" s="154"/>
      <c r="I75" s="154"/>
      <c r="J75" s="154"/>
      <c r="K75" s="154"/>
      <c r="L75" s="154"/>
      <c r="M75" s="154"/>
      <c r="N75" s="154"/>
      <c r="O75" s="154"/>
      <c r="P75" s="154"/>
      <c r="Q75" s="154"/>
      <c r="R75" s="154"/>
      <c r="S75" s="322"/>
      <c r="T75" s="110"/>
      <c r="U75" s="110"/>
      <c r="V75" s="110"/>
      <c r="W75" s="157"/>
      <c r="X75" s="157"/>
      <c r="Z75" s="157"/>
      <c r="AA75" s="157"/>
      <c r="AB75" s="421"/>
    </row>
    <row r="76" spans="1:28" ht="13" x14ac:dyDescent="0.3">
      <c r="A76" s="237">
        <v>3</v>
      </c>
      <c r="B76" s="245" t="s">
        <v>153</v>
      </c>
      <c r="C76" s="239"/>
      <c r="D76" s="436"/>
      <c r="E76" s="425"/>
      <c r="F76" s="244"/>
      <c r="G76" s="244"/>
      <c r="H76" s="244"/>
      <c r="I76" s="244"/>
      <c r="J76" s="244"/>
      <c r="K76" s="244"/>
      <c r="L76" s="244"/>
      <c r="M76" s="244"/>
      <c r="N76" s="244"/>
      <c r="O76" s="244"/>
      <c r="P76" s="244"/>
      <c r="Q76" s="244"/>
      <c r="R76" s="240"/>
      <c r="S76" s="323"/>
      <c r="T76" s="110"/>
      <c r="U76" s="110"/>
      <c r="V76" s="110"/>
      <c r="W76" s="239"/>
      <c r="X76" s="239"/>
      <c r="Z76" s="239"/>
      <c r="AA76" s="239"/>
      <c r="AB76" s="416"/>
    </row>
    <row r="77" spans="1:28" ht="12" x14ac:dyDescent="0.3">
      <c r="A77" s="269">
        <v>3.1</v>
      </c>
      <c r="B77" s="274" t="s">
        <v>153</v>
      </c>
      <c r="C77" s="446" t="str">
        <f>'6. Staff Loading'!C77</f>
        <v>Programmer Analyst-Onshore</v>
      </c>
      <c r="D77" s="447">
        <f>'6. Staff Loading'!D77</f>
        <v>127</v>
      </c>
      <c r="E77" s="448" t="str">
        <f>'6. Staff Loading'!E77</f>
        <v>N</v>
      </c>
      <c r="F77" s="154">
        <v>160</v>
      </c>
      <c r="G77" s="154">
        <v>160</v>
      </c>
      <c r="H77" s="154">
        <v>160</v>
      </c>
      <c r="I77" s="154">
        <v>160</v>
      </c>
      <c r="J77" s="154">
        <v>160</v>
      </c>
      <c r="K77" s="154">
        <v>160</v>
      </c>
      <c r="L77" s="154">
        <v>160</v>
      </c>
      <c r="M77" s="154">
        <v>160</v>
      </c>
      <c r="N77" s="154">
        <v>160</v>
      </c>
      <c r="O77" s="154">
        <v>160</v>
      </c>
      <c r="P77" s="154">
        <v>160</v>
      </c>
      <c r="Q77" s="154">
        <v>160</v>
      </c>
      <c r="R77" s="276">
        <f t="shared" ref="R77:R81" si="79">SUM(F77:Q77)</f>
        <v>1920</v>
      </c>
      <c r="S77" s="316">
        <f>D77*R77</f>
        <v>243840</v>
      </c>
      <c r="W77" s="452">
        <f>X77/$U$7</f>
        <v>0.96774193548387089</v>
      </c>
      <c r="X77" s="452">
        <f>R77/12</f>
        <v>160</v>
      </c>
      <c r="Z77" s="452">
        <f>IF($E77="Y",$R77,0)</f>
        <v>0</v>
      </c>
      <c r="AA77" s="452">
        <f>IF($E77="N",$R77,0)</f>
        <v>1920</v>
      </c>
      <c r="AB77" s="453">
        <f>Z77/(AA77+Z77)</f>
        <v>0</v>
      </c>
    </row>
    <row r="78" spans="1:28" ht="12" x14ac:dyDescent="0.3">
      <c r="A78" s="269"/>
      <c r="B78" s="270"/>
      <c r="C78" s="446">
        <f>'6. Staff Loading'!C78</f>
        <v>0</v>
      </c>
      <c r="D78" s="447">
        <f>'6. Staff Loading'!D78</f>
        <v>0</v>
      </c>
      <c r="E78" s="448">
        <f>'6. Staff Loading'!E78</f>
        <v>0</v>
      </c>
      <c r="F78" s="154"/>
      <c r="G78" s="154"/>
      <c r="H78" s="154"/>
      <c r="I78" s="154"/>
      <c r="J78" s="154"/>
      <c r="K78" s="154"/>
      <c r="L78" s="154"/>
      <c r="M78" s="154"/>
      <c r="N78" s="154"/>
      <c r="O78" s="154"/>
      <c r="P78" s="154"/>
      <c r="Q78" s="154"/>
      <c r="R78" s="276">
        <f t="shared" si="79"/>
        <v>0</v>
      </c>
      <c r="S78" s="316">
        <f t="shared" ref="S78:S81" si="80">D78*R78</f>
        <v>0</v>
      </c>
      <c r="W78" s="452">
        <f t="shared" ref="W78:W81" si="81">X78/$U$7</f>
        <v>0</v>
      </c>
      <c r="X78" s="452">
        <f t="shared" ref="X78:X81" si="82">R78/12</f>
        <v>0</v>
      </c>
      <c r="Z78" s="452">
        <f t="shared" ref="Z78:Z81" si="83">IF($E78="Y",$R78,0)</f>
        <v>0</v>
      </c>
      <c r="AA78" s="452">
        <f t="shared" ref="AA78:AA81" si="84">IF($E78="N",$R78,0)</f>
        <v>0</v>
      </c>
      <c r="AB78" s="453" t="e">
        <f t="shared" ref="AB78:AB81" si="85">Z78/(AA78+Z78)</f>
        <v>#DIV/0!</v>
      </c>
    </row>
    <row r="79" spans="1:28" s="110" customFormat="1" ht="12" x14ac:dyDescent="0.3">
      <c r="A79" s="269"/>
      <c r="B79" s="270"/>
      <c r="C79" s="446">
        <f>'6. Staff Loading'!C79</f>
        <v>0</v>
      </c>
      <c r="D79" s="447">
        <f>'6. Staff Loading'!D79</f>
        <v>0</v>
      </c>
      <c r="E79" s="448">
        <f>'6. Staff Loading'!E79</f>
        <v>0</v>
      </c>
      <c r="F79" s="154"/>
      <c r="G79" s="154"/>
      <c r="H79" s="154"/>
      <c r="I79" s="154"/>
      <c r="J79" s="154"/>
      <c r="K79" s="154"/>
      <c r="L79" s="154"/>
      <c r="M79" s="154"/>
      <c r="N79" s="154"/>
      <c r="O79" s="154"/>
      <c r="P79" s="154"/>
      <c r="Q79" s="154"/>
      <c r="R79" s="276">
        <f t="shared" si="79"/>
        <v>0</v>
      </c>
      <c r="S79" s="316">
        <f t="shared" si="80"/>
        <v>0</v>
      </c>
      <c r="T79" s="106"/>
      <c r="U79" s="106"/>
      <c r="V79" s="106"/>
      <c r="W79" s="452">
        <f t="shared" si="81"/>
        <v>0</v>
      </c>
      <c r="X79" s="452">
        <f t="shared" si="82"/>
        <v>0</v>
      </c>
      <c r="Z79" s="452">
        <f t="shared" si="83"/>
        <v>0</v>
      </c>
      <c r="AA79" s="452">
        <f t="shared" si="84"/>
        <v>0</v>
      </c>
      <c r="AB79" s="453" t="e">
        <f t="shared" si="85"/>
        <v>#DIV/0!</v>
      </c>
    </row>
    <row r="80" spans="1:28" s="110" customFormat="1" ht="12" x14ac:dyDescent="0.3">
      <c r="A80" s="269"/>
      <c r="B80" s="270"/>
      <c r="C80" s="446">
        <f>'6. Staff Loading'!C80</f>
        <v>0</v>
      </c>
      <c r="D80" s="447">
        <f>'6. Staff Loading'!D80</f>
        <v>0</v>
      </c>
      <c r="E80" s="448">
        <f>'6. Staff Loading'!E80</f>
        <v>0</v>
      </c>
      <c r="F80" s="154"/>
      <c r="G80" s="154"/>
      <c r="H80" s="154"/>
      <c r="I80" s="154"/>
      <c r="J80" s="154"/>
      <c r="K80" s="154"/>
      <c r="L80" s="154"/>
      <c r="M80" s="154"/>
      <c r="N80" s="154"/>
      <c r="O80" s="154"/>
      <c r="P80" s="154"/>
      <c r="Q80" s="154"/>
      <c r="R80" s="276">
        <f t="shared" si="79"/>
        <v>0</v>
      </c>
      <c r="S80" s="316">
        <f t="shared" si="80"/>
        <v>0</v>
      </c>
      <c r="T80" s="106"/>
      <c r="U80" s="106"/>
      <c r="V80" s="106"/>
      <c r="W80" s="452">
        <f t="shared" si="81"/>
        <v>0</v>
      </c>
      <c r="X80" s="452">
        <f t="shared" si="82"/>
        <v>0</v>
      </c>
      <c r="Z80" s="452">
        <f t="shared" si="83"/>
        <v>0</v>
      </c>
      <c r="AA80" s="452">
        <f t="shared" si="84"/>
        <v>0</v>
      </c>
      <c r="AB80" s="453" t="e">
        <f t="shared" si="85"/>
        <v>#DIV/0!</v>
      </c>
    </row>
    <row r="81" spans="1:28" ht="14.25" customHeight="1" x14ac:dyDescent="0.3">
      <c r="A81" s="269"/>
      <c r="B81" s="270"/>
      <c r="C81" s="446">
        <f>'6. Staff Loading'!C81</f>
        <v>0</v>
      </c>
      <c r="D81" s="447">
        <f>'6. Staff Loading'!D81</f>
        <v>0</v>
      </c>
      <c r="E81" s="448">
        <f>'6. Staff Loading'!E81</f>
        <v>0</v>
      </c>
      <c r="F81" s="154"/>
      <c r="G81" s="154"/>
      <c r="H81" s="154"/>
      <c r="I81" s="154"/>
      <c r="J81" s="154"/>
      <c r="K81" s="154"/>
      <c r="L81" s="154"/>
      <c r="M81" s="154"/>
      <c r="N81" s="154"/>
      <c r="O81" s="154"/>
      <c r="P81" s="154"/>
      <c r="Q81" s="154"/>
      <c r="R81" s="276">
        <f t="shared" si="79"/>
        <v>0</v>
      </c>
      <c r="S81" s="316">
        <f t="shared" si="80"/>
        <v>0</v>
      </c>
      <c r="W81" s="452">
        <f t="shared" si="81"/>
        <v>0</v>
      </c>
      <c r="X81" s="452">
        <f t="shared" si="82"/>
        <v>0</v>
      </c>
      <c r="Z81" s="452">
        <f t="shared" si="83"/>
        <v>0</v>
      </c>
      <c r="AA81" s="452">
        <f t="shared" si="84"/>
        <v>0</v>
      </c>
      <c r="AB81" s="453" t="e">
        <f t="shared" si="85"/>
        <v>#DIV/0!</v>
      </c>
    </row>
    <row r="82" spans="1:28" s="109" customFormat="1" ht="13.5" thickBot="1" x14ac:dyDescent="0.35">
      <c r="A82" s="228"/>
      <c r="B82" s="229" t="s">
        <v>154</v>
      </c>
      <c r="C82" s="230"/>
      <c r="D82" s="438"/>
      <c r="E82" s="427"/>
      <c r="F82" s="233">
        <f>SUM(F77:F81)</f>
        <v>160</v>
      </c>
      <c r="G82" s="233">
        <f t="shared" ref="G82:R82" si="86">SUM(G77:G81)</f>
        <v>160</v>
      </c>
      <c r="H82" s="233">
        <f t="shared" si="86"/>
        <v>160</v>
      </c>
      <c r="I82" s="233">
        <f t="shared" si="86"/>
        <v>160</v>
      </c>
      <c r="J82" s="233">
        <f t="shared" si="86"/>
        <v>160</v>
      </c>
      <c r="K82" s="233">
        <f t="shared" si="86"/>
        <v>160</v>
      </c>
      <c r="L82" s="233">
        <f t="shared" si="86"/>
        <v>160</v>
      </c>
      <c r="M82" s="233">
        <f t="shared" si="86"/>
        <v>160</v>
      </c>
      <c r="N82" s="233">
        <f t="shared" si="86"/>
        <v>160</v>
      </c>
      <c r="O82" s="233">
        <f t="shared" si="86"/>
        <v>160</v>
      </c>
      <c r="P82" s="233">
        <f t="shared" si="86"/>
        <v>160</v>
      </c>
      <c r="Q82" s="233">
        <f t="shared" si="86"/>
        <v>160</v>
      </c>
      <c r="R82" s="233">
        <f t="shared" si="86"/>
        <v>1920</v>
      </c>
      <c r="S82" s="317">
        <f>SUM(S77:S81)</f>
        <v>243840</v>
      </c>
      <c r="T82" s="106"/>
      <c r="U82" s="106"/>
      <c r="V82" s="106"/>
      <c r="W82" s="235">
        <f>SUM(W77:W81)</f>
        <v>0.96774193548387089</v>
      </c>
      <c r="X82" s="235">
        <f>SUM(X77:X81)</f>
        <v>160</v>
      </c>
      <c r="Z82" s="231">
        <f>SUM(Z77:Z81)</f>
        <v>0</v>
      </c>
      <c r="AA82" s="231">
        <f>SUM(AA77:AA81)</f>
        <v>1920</v>
      </c>
      <c r="AB82" s="413">
        <f>Z82/(Z82+AA82)</f>
        <v>0</v>
      </c>
    </row>
    <row r="83" spans="1:28" ht="10.15" customHeight="1" x14ac:dyDescent="0.3">
      <c r="A83" s="149"/>
      <c r="B83" s="150"/>
      <c r="C83" s="151"/>
      <c r="D83" s="437"/>
      <c r="E83" s="426"/>
      <c r="F83" s="154"/>
      <c r="G83" s="154"/>
      <c r="H83" s="154"/>
      <c r="I83" s="154"/>
      <c r="J83" s="154"/>
      <c r="K83" s="154"/>
      <c r="L83" s="154"/>
      <c r="M83" s="154"/>
      <c r="N83" s="154"/>
      <c r="O83" s="154"/>
      <c r="P83" s="154"/>
      <c r="Q83" s="154"/>
      <c r="R83" s="154"/>
      <c r="S83" s="322"/>
      <c r="T83" s="110"/>
      <c r="U83" s="110"/>
      <c r="V83" s="110"/>
      <c r="W83" s="152"/>
      <c r="X83" s="152"/>
      <c r="Z83" s="152"/>
      <c r="AA83" s="152"/>
      <c r="AB83" s="412"/>
    </row>
    <row r="84" spans="1:28" ht="13.5" thickBot="1" x14ac:dyDescent="0.35">
      <c r="A84" s="251"/>
      <c r="B84" s="252" t="s">
        <v>154</v>
      </c>
      <c r="C84" s="253"/>
      <c r="D84" s="440"/>
      <c r="E84" s="429"/>
      <c r="F84" s="254">
        <f t="shared" ref="F84:S84" si="87">SUM(F82,)</f>
        <v>160</v>
      </c>
      <c r="G84" s="254">
        <f t="shared" si="87"/>
        <v>160</v>
      </c>
      <c r="H84" s="254">
        <f t="shared" si="87"/>
        <v>160</v>
      </c>
      <c r="I84" s="254">
        <f t="shared" si="87"/>
        <v>160</v>
      </c>
      <c r="J84" s="254">
        <f t="shared" si="87"/>
        <v>160</v>
      </c>
      <c r="K84" s="254">
        <f t="shared" si="87"/>
        <v>160</v>
      </c>
      <c r="L84" s="254">
        <f t="shared" si="87"/>
        <v>160</v>
      </c>
      <c r="M84" s="254">
        <f t="shared" si="87"/>
        <v>160</v>
      </c>
      <c r="N84" s="254">
        <f t="shared" si="87"/>
        <v>160</v>
      </c>
      <c r="O84" s="254">
        <f t="shared" si="87"/>
        <v>160</v>
      </c>
      <c r="P84" s="254">
        <f t="shared" si="87"/>
        <v>160</v>
      </c>
      <c r="Q84" s="254">
        <f t="shared" si="87"/>
        <v>160</v>
      </c>
      <c r="R84" s="254">
        <f t="shared" si="87"/>
        <v>1920</v>
      </c>
      <c r="S84" s="319">
        <f t="shared" si="87"/>
        <v>243840</v>
      </c>
      <c r="W84" s="254">
        <f>SUM(W82,)</f>
        <v>0.96774193548387089</v>
      </c>
      <c r="X84" s="254">
        <f>SUM(X82,)</f>
        <v>160</v>
      </c>
      <c r="Z84" s="254">
        <f>SUM(Z82,)</f>
        <v>0</v>
      </c>
      <c r="AA84" s="254">
        <f>SUM(AA82,)</f>
        <v>1920</v>
      </c>
      <c r="AB84" s="418">
        <f>SUM(AB82,)</f>
        <v>0</v>
      </c>
    </row>
    <row r="85" spans="1:28" ht="12" x14ac:dyDescent="0.3">
      <c r="A85" s="149"/>
      <c r="B85" s="155"/>
      <c r="C85" s="156"/>
      <c r="D85" s="442"/>
      <c r="E85" s="431"/>
      <c r="F85" s="154"/>
      <c r="G85" s="154"/>
      <c r="H85" s="154"/>
      <c r="I85" s="154"/>
      <c r="J85" s="154"/>
      <c r="K85" s="154"/>
      <c r="L85" s="154"/>
      <c r="M85" s="154"/>
      <c r="N85" s="154"/>
      <c r="O85" s="154"/>
      <c r="P85" s="154"/>
      <c r="Q85" s="154"/>
      <c r="R85" s="154"/>
      <c r="S85" s="322"/>
      <c r="T85" s="110"/>
      <c r="U85" s="110"/>
      <c r="V85" s="110"/>
      <c r="W85" s="157"/>
      <c r="X85" s="157"/>
      <c r="Z85" s="157"/>
      <c r="AA85" s="157"/>
      <c r="AB85" s="421"/>
    </row>
    <row r="86" spans="1:28" ht="13" x14ac:dyDescent="0.3">
      <c r="A86" s="237">
        <v>4</v>
      </c>
      <c r="B86" s="245" t="s">
        <v>156</v>
      </c>
      <c r="C86" s="239"/>
      <c r="D86" s="436"/>
      <c r="E86" s="425"/>
      <c r="F86" s="244"/>
      <c r="G86" s="244"/>
      <c r="H86" s="244"/>
      <c r="I86" s="244"/>
      <c r="J86" s="244"/>
      <c r="K86" s="244"/>
      <c r="L86" s="244"/>
      <c r="M86" s="244"/>
      <c r="N86" s="244"/>
      <c r="O86" s="244"/>
      <c r="P86" s="244"/>
      <c r="Q86" s="244"/>
      <c r="R86" s="240"/>
      <c r="S86" s="323"/>
      <c r="T86" s="110"/>
      <c r="U86" s="110"/>
      <c r="V86" s="110"/>
      <c r="W86" s="239"/>
      <c r="X86" s="239"/>
      <c r="Z86" s="239"/>
      <c r="AA86" s="239"/>
      <c r="AB86" s="416"/>
    </row>
    <row r="87" spans="1:28" ht="12" x14ac:dyDescent="0.3">
      <c r="A87" s="269">
        <v>4.0999999999999996</v>
      </c>
      <c r="B87" s="270" t="s">
        <v>156</v>
      </c>
      <c r="C87" s="446" t="str">
        <f>'6. Staff Loading'!C87</f>
        <v>BenefitsCal Public Communications Lead-Onshore</v>
      </c>
      <c r="D87" s="447">
        <f>'6. Staff Loading'!D87</f>
        <v>150</v>
      </c>
      <c r="E87" s="448" t="str">
        <f>'6. Staff Loading'!E87</f>
        <v>N</v>
      </c>
      <c r="F87" s="154">
        <v>160</v>
      </c>
      <c r="G87" s="154">
        <v>160</v>
      </c>
      <c r="H87" s="154">
        <v>160</v>
      </c>
      <c r="I87" s="154">
        <v>160</v>
      </c>
      <c r="J87" s="154">
        <v>160</v>
      </c>
      <c r="K87" s="154">
        <v>160</v>
      </c>
      <c r="L87" s="154">
        <v>160</v>
      </c>
      <c r="M87" s="154">
        <v>160</v>
      </c>
      <c r="N87" s="154">
        <v>160</v>
      </c>
      <c r="O87" s="154">
        <v>160</v>
      </c>
      <c r="P87" s="154">
        <v>160</v>
      </c>
      <c r="Q87" s="154">
        <v>160</v>
      </c>
      <c r="R87" s="276">
        <f t="shared" ref="R87:R91" si="88">SUM(F87:Q87)</f>
        <v>1920</v>
      </c>
      <c r="S87" s="316">
        <f>D87*R87</f>
        <v>288000</v>
      </c>
      <c r="T87" s="110"/>
      <c r="U87" s="110"/>
      <c r="V87" s="110"/>
      <c r="W87" s="452">
        <f>X87/$U$7</f>
        <v>0.96774193548387089</v>
      </c>
      <c r="X87" s="452">
        <f>R87/12</f>
        <v>160</v>
      </c>
      <c r="Z87" s="452">
        <f>IF($E87="Y",$R87,0)</f>
        <v>0</v>
      </c>
      <c r="AA87" s="452">
        <f>IF($E87="N",$R87,0)</f>
        <v>1920</v>
      </c>
      <c r="AB87" s="453">
        <f>Z87/(AA87+Z87)</f>
        <v>0</v>
      </c>
    </row>
    <row r="88" spans="1:28" s="110" customFormat="1" x14ac:dyDescent="0.25">
      <c r="A88" s="269"/>
      <c r="B88" s="270"/>
      <c r="C88" s="446" t="str">
        <f>'6. Staff Loading'!C88</f>
        <v>Business Analyst/UCD Analyst -Onshore</v>
      </c>
      <c r="D88" s="447">
        <f>'6. Staff Loading'!D88</f>
        <v>130</v>
      </c>
      <c r="E88" s="448" t="str">
        <f>'6. Staff Loading'!E88</f>
        <v>N</v>
      </c>
      <c r="F88" s="154">
        <v>106</v>
      </c>
      <c r="G88" s="154">
        <v>106</v>
      </c>
      <c r="H88" s="154">
        <v>106</v>
      </c>
      <c r="I88" s="154">
        <v>106</v>
      </c>
      <c r="J88" s="154">
        <v>106</v>
      </c>
      <c r="K88" s="154">
        <v>106</v>
      </c>
      <c r="L88" s="154">
        <v>106</v>
      </c>
      <c r="M88" s="154">
        <v>106</v>
      </c>
      <c r="N88" s="154">
        <v>106</v>
      </c>
      <c r="O88" s="154">
        <v>106</v>
      </c>
      <c r="P88" s="154">
        <v>106</v>
      </c>
      <c r="Q88" s="154">
        <v>106</v>
      </c>
      <c r="R88" s="276">
        <f t="shared" si="88"/>
        <v>1272</v>
      </c>
      <c r="S88" s="316">
        <f t="shared" ref="S88:S91" si="89">D88*R88</f>
        <v>165360</v>
      </c>
      <c r="W88" s="452">
        <f t="shared" ref="W88:W91" si="90">X88/$U$7</f>
        <v>0.6411290322580645</v>
      </c>
      <c r="X88" s="452">
        <f t="shared" ref="X88:X91" si="91">R88/12</f>
        <v>106</v>
      </c>
      <c r="Z88" s="452">
        <f t="shared" ref="Z88:Z91" si="92">IF($E88="Y",$R88,0)</f>
        <v>0</v>
      </c>
      <c r="AA88" s="452">
        <f t="shared" ref="AA88:AA91" si="93">IF($E88="N",$R88,0)</f>
        <v>1272</v>
      </c>
      <c r="AB88" s="453">
        <f t="shared" ref="AB88:AB91" si="94">Z88/(AA88+Z88)</f>
        <v>0</v>
      </c>
    </row>
    <row r="89" spans="1:28" ht="14.25" customHeight="1" x14ac:dyDescent="0.3">
      <c r="A89" s="269"/>
      <c r="B89" s="270"/>
      <c r="C89" s="446" t="str">
        <f>'6. Staff Loading'!C89</f>
        <v>Customer and Marketing Analyst-Onshore</v>
      </c>
      <c r="D89" s="447">
        <f>'6. Staff Loading'!D89</f>
        <v>140.75</v>
      </c>
      <c r="E89" s="448" t="str">
        <f>'6. Staff Loading'!E89</f>
        <v>N</v>
      </c>
      <c r="F89" s="154">
        <v>160</v>
      </c>
      <c r="G89" s="154">
        <v>160</v>
      </c>
      <c r="H89" s="154">
        <v>160</v>
      </c>
      <c r="I89" s="154">
        <v>160</v>
      </c>
      <c r="J89" s="154">
        <v>160</v>
      </c>
      <c r="K89" s="154">
        <v>160</v>
      </c>
      <c r="L89" s="154">
        <v>160</v>
      </c>
      <c r="M89" s="154">
        <v>160</v>
      </c>
      <c r="N89" s="154">
        <v>160</v>
      </c>
      <c r="O89" s="154">
        <v>160</v>
      </c>
      <c r="P89" s="154">
        <v>160</v>
      </c>
      <c r="Q89" s="154">
        <v>160</v>
      </c>
      <c r="R89" s="276">
        <f t="shared" si="88"/>
        <v>1920</v>
      </c>
      <c r="S89" s="316">
        <f t="shared" si="89"/>
        <v>270240</v>
      </c>
      <c r="T89" s="110"/>
      <c r="U89" s="110"/>
      <c r="V89" s="110"/>
      <c r="W89" s="452">
        <f t="shared" si="90"/>
        <v>0.96774193548387089</v>
      </c>
      <c r="X89" s="452">
        <f t="shared" si="91"/>
        <v>160</v>
      </c>
      <c r="Z89" s="452">
        <f t="shared" si="92"/>
        <v>0</v>
      </c>
      <c r="AA89" s="452">
        <f t="shared" si="93"/>
        <v>1920</v>
      </c>
      <c r="AB89" s="453">
        <f t="shared" si="94"/>
        <v>0</v>
      </c>
    </row>
    <row r="90" spans="1:28" s="110" customFormat="1" x14ac:dyDescent="0.25">
      <c r="A90" s="269"/>
      <c r="B90" s="270"/>
      <c r="C90" s="446" t="str">
        <f>'6. Staff Loading'!C90</f>
        <v>Customer and Marketing Analyst-Offshore</v>
      </c>
      <c r="D90" s="447">
        <f>'6. Staff Loading'!D90</f>
        <v>80</v>
      </c>
      <c r="E90" s="448" t="str">
        <f>'6. Staff Loading'!E90</f>
        <v>Y</v>
      </c>
      <c r="F90" s="154">
        <v>80</v>
      </c>
      <c r="G90" s="154">
        <v>80</v>
      </c>
      <c r="H90" s="154">
        <v>80</v>
      </c>
      <c r="I90" s="154">
        <v>80</v>
      </c>
      <c r="J90" s="154">
        <v>80</v>
      </c>
      <c r="K90" s="154">
        <v>80</v>
      </c>
      <c r="L90" s="154">
        <v>80</v>
      </c>
      <c r="M90" s="154">
        <v>80</v>
      </c>
      <c r="N90" s="154">
        <v>80</v>
      </c>
      <c r="O90" s="154">
        <v>80</v>
      </c>
      <c r="P90" s="154">
        <v>80</v>
      </c>
      <c r="Q90" s="154">
        <v>80</v>
      </c>
      <c r="R90" s="276">
        <f t="shared" si="88"/>
        <v>960</v>
      </c>
      <c r="S90" s="316">
        <f t="shared" si="89"/>
        <v>76800</v>
      </c>
      <c r="W90" s="452">
        <f t="shared" si="90"/>
        <v>0.48387096774193544</v>
      </c>
      <c r="X90" s="452">
        <f t="shared" si="91"/>
        <v>80</v>
      </c>
      <c r="Z90" s="452">
        <f t="shared" si="92"/>
        <v>960</v>
      </c>
      <c r="AA90" s="452">
        <f t="shared" si="93"/>
        <v>0</v>
      </c>
      <c r="AB90" s="453">
        <f t="shared" si="94"/>
        <v>1</v>
      </c>
    </row>
    <row r="91" spans="1:28" ht="14.25" customHeight="1" x14ac:dyDescent="0.3">
      <c r="A91" s="269"/>
      <c r="B91" s="270"/>
      <c r="C91" s="446">
        <f>'6. Staff Loading'!C91</f>
        <v>0</v>
      </c>
      <c r="D91" s="447">
        <f>'6. Staff Loading'!D91</f>
        <v>0</v>
      </c>
      <c r="E91" s="448">
        <f>'6. Staff Loading'!E91</f>
        <v>0</v>
      </c>
      <c r="F91" s="154"/>
      <c r="G91" s="154"/>
      <c r="H91" s="154"/>
      <c r="I91" s="154"/>
      <c r="J91" s="154"/>
      <c r="K91" s="154"/>
      <c r="L91" s="154"/>
      <c r="M91" s="154"/>
      <c r="N91" s="154"/>
      <c r="O91" s="154"/>
      <c r="P91" s="154"/>
      <c r="Q91" s="154"/>
      <c r="R91" s="276">
        <f t="shared" si="88"/>
        <v>0</v>
      </c>
      <c r="S91" s="316">
        <f t="shared" si="89"/>
        <v>0</v>
      </c>
      <c r="T91" s="110"/>
      <c r="U91" s="110"/>
      <c r="V91" s="110"/>
      <c r="W91" s="452">
        <f t="shared" si="90"/>
        <v>0</v>
      </c>
      <c r="X91" s="452">
        <f t="shared" si="91"/>
        <v>0</v>
      </c>
      <c r="Z91" s="452">
        <f t="shared" si="92"/>
        <v>0</v>
      </c>
      <c r="AA91" s="452">
        <f t="shared" si="93"/>
        <v>0</v>
      </c>
      <c r="AB91" s="453" t="e">
        <f t="shared" si="94"/>
        <v>#DIV/0!</v>
      </c>
    </row>
    <row r="92" spans="1:28" s="109" customFormat="1" ht="13.5" thickBot="1" x14ac:dyDescent="0.35">
      <c r="A92" s="228"/>
      <c r="B92" s="229" t="s">
        <v>160</v>
      </c>
      <c r="C92" s="230"/>
      <c r="D92" s="438"/>
      <c r="E92" s="427"/>
      <c r="F92" s="233">
        <f>SUM(F87:F91)</f>
        <v>506</v>
      </c>
      <c r="G92" s="233">
        <f t="shared" ref="G92:R92" si="95">SUM(G87:G91)</f>
        <v>506</v>
      </c>
      <c r="H92" s="233">
        <f t="shared" si="95"/>
        <v>506</v>
      </c>
      <c r="I92" s="233">
        <f t="shared" si="95"/>
        <v>506</v>
      </c>
      <c r="J92" s="233">
        <f t="shared" si="95"/>
        <v>506</v>
      </c>
      <c r="K92" s="233">
        <f t="shared" si="95"/>
        <v>506</v>
      </c>
      <c r="L92" s="233">
        <f t="shared" si="95"/>
        <v>506</v>
      </c>
      <c r="M92" s="233">
        <f t="shared" si="95"/>
        <v>506</v>
      </c>
      <c r="N92" s="233">
        <f t="shared" si="95"/>
        <v>506</v>
      </c>
      <c r="O92" s="233">
        <f t="shared" si="95"/>
        <v>506</v>
      </c>
      <c r="P92" s="233">
        <f t="shared" si="95"/>
        <v>506</v>
      </c>
      <c r="Q92" s="233">
        <f t="shared" si="95"/>
        <v>506</v>
      </c>
      <c r="R92" s="233">
        <f t="shared" si="95"/>
        <v>6072</v>
      </c>
      <c r="S92" s="317">
        <f>SUM(S87:S91)</f>
        <v>800400</v>
      </c>
      <c r="T92" s="106"/>
      <c r="U92" s="106"/>
      <c r="V92" s="106"/>
      <c r="W92" s="235">
        <f>SUM(W87:W91)</f>
        <v>3.060483870967742</v>
      </c>
      <c r="X92" s="235">
        <f>SUM(X87:X91)</f>
        <v>506</v>
      </c>
      <c r="Z92" s="231">
        <f>SUM(Z87:Z91)</f>
        <v>960</v>
      </c>
      <c r="AA92" s="231">
        <f>SUM(AA87:AA91)</f>
        <v>5112</v>
      </c>
      <c r="AB92" s="413">
        <f>Z92/(Z92+AA92)</f>
        <v>0.15810276679841898</v>
      </c>
    </row>
    <row r="93" spans="1:28" ht="10.15" customHeight="1" x14ac:dyDescent="0.3">
      <c r="A93" s="149"/>
      <c r="B93" s="150"/>
      <c r="C93" s="151"/>
      <c r="D93" s="437"/>
      <c r="E93" s="426"/>
      <c r="F93" s="154"/>
      <c r="G93" s="154"/>
      <c r="H93" s="154"/>
      <c r="I93" s="154"/>
      <c r="J93" s="154"/>
      <c r="K93" s="154"/>
      <c r="L93" s="154"/>
      <c r="M93" s="154"/>
      <c r="N93" s="154"/>
      <c r="O93" s="154"/>
      <c r="P93" s="154"/>
      <c r="Q93" s="154"/>
      <c r="R93" s="154"/>
      <c r="S93" s="322"/>
      <c r="W93" s="152"/>
      <c r="X93" s="152"/>
      <c r="Z93" s="152"/>
      <c r="AA93" s="152"/>
      <c r="AB93" s="412"/>
    </row>
    <row r="94" spans="1:28" ht="13.5" thickBot="1" x14ac:dyDescent="0.35">
      <c r="A94" s="251"/>
      <c r="B94" s="252" t="s">
        <v>160</v>
      </c>
      <c r="C94" s="253"/>
      <c r="D94" s="440"/>
      <c r="E94" s="429"/>
      <c r="F94" s="254">
        <f t="shared" ref="F94:S94" si="96">SUM(F92,)</f>
        <v>506</v>
      </c>
      <c r="G94" s="254">
        <f t="shared" si="96"/>
        <v>506</v>
      </c>
      <c r="H94" s="254">
        <f t="shared" si="96"/>
        <v>506</v>
      </c>
      <c r="I94" s="254">
        <f t="shared" si="96"/>
        <v>506</v>
      </c>
      <c r="J94" s="254">
        <f t="shared" si="96"/>
        <v>506</v>
      </c>
      <c r="K94" s="254">
        <f t="shared" si="96"/>
        <v>506</v>
      </c>
      <c r="L94" s="254">
        <f t="shared" si="96"/>
        <v>506</v>
      </c>
      <c r="M94" s="254">
        <f t="shared" si="96"/>
        <v>506</v>
      </c>
      <c r="N94" s="254">
        <f t="shared" si="96"/>
        <v>506</v>
      </c>
      <c r="O94" s="254">
        <f t="shared" si="96"/>
        <v>506</v>
      </c>
      <c r="P94" s="254">
        <f t="shared" si="96"/>
        <v>506</v>
      </c>
      <c r="Q94" s="254">
        <f t="shared" si="96"/>
        <v>506</v>
      </c>
      <c r="R94" s="254">
        <f t="shared" si="96"/>
        <v>6072</v>
      </c>
      <c r="S94" s="319">
        <f t="shared" si="96"/>
        <v>800400</v>
      </c>
      <c r="W94" s="254">
        <f>SUM(W92,)</f>
        <v>3.060483870967742</v>
      </c>
      <c r="X94" s="254">
        <f>SUM(X92,)</f>
        <v>506</v>
      </c>
      <c r="Z94" s="254">
        <f>SUM(Z92,)</f>
        <v>960</v>
      </c>
      <c r="AA94" s="254">
        <f>SUM(AA92,)</f>
        <v>5112</v>
      </c>
      <c r="AB94" s="418">
        <f>Z94/(Z94+AA94)</f>
        <v>0.15810276679841898</v>
      </c>
    </row>
    <row r="95" spans="1:28" ht="12" x14ac:dyDescent="0.3">
      <c r="A95" s="160"/>
      <c r="B95" s="150"/>
      <c r="C95" s="151"/>
      <c r="D95" s="437"/>
      <c r="E95" s="432"/>
      <c r="F95" s="154"/>
      <c r="G95" s="154"/>
      <c r="H95" s="154"/>
      <c r="I95" s="154"/>
      <c r="J95" s="154"/>
      <c r="K95" s="154"/>
      <c r="L95" s="154"/>
      <c r="M95" s="154"/>
      <c r="N95" s="154"/>
      <c r="O95" s="154"/>
      <c r="P95" s="154"/>
      <c r="Q95" s="154"/>
      <c r="R95" s="154"/>
      <c r="S95" s="322"/>
      <c r="W95" s="151"/>
      <c r="X95" s="151"/>
      <c r="Z95" s="151"/>
      <c r="AA95" s="151"/>
      <c r="AB95" s="412"/>
    </row>
    <row r="96" spans="1:28" ht="13" x14ac:dyDescent="0.3">
      <c r="A96" s="237">
        <v>5</v>
      </c>
      <c r="B96" s="245" t="s">
        <v>161</v>
      </c>
      <c r="C96" s="239"/>
      <c r="D96" s="436"/>
      <c r="E96" s="425"/>
      <c r="F96" s="244"/>
      <c r="G96" s="244"/>
      <c r="H96" s="244"/>
      <c r="I96" s="244"/>
      <c r="J96" s="244"/>
      <c r="K96" s="244"/>
      <c r="L96" s="244"/>
      <c r="M96" s="244"/>
      <c r="N96" s="244"/>
      <c r="O96" s="244"/>
      <c r="P96" s="244"/>
      <c r="Q96" s="244"/>
      <c r="R96" s="240"/>
      <c r="S96" s="323"/>
      <c r="W96" s="239"/>
      <c r="X96" s="239"/>
      <c r="Z96" s="239"/>
      <c r="AA96" s="239"/>
      <c r="AB96" s="416"/>
    </row>
    <row r="97" spans="1:28" ht="12" x14ac:dyDescent="0.3">
      <c r="A97" s="269">
        <v>5.0999999999999996</v>
      </c>
      <c r="B97" s="270" t="s">
        <v>162</v>
      </c>
      <c r="C97" s="446" t="str">
        <f>'6. Staff Loading'!C97</f>
        <v>BenefitsCal Security Manager-Onshore</v>
      </c>
      <c r="D97" s="447">
        <f>'6. Staff Loading'!D97</f>
        <v>140</v>
      </c>
      <c r="E97" s="448"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6">
        <f t="shared" ref="R97:R101" si="97">SUM(F97:Q97)</f>
        <v>1800</v>
      </c>
      <c r="S97" s="316">
        <f>D97*R97</f>
        <v>252000</v>
      </c>
      <c r="W97" s="452">
        <f>X97/$U$7</f>
        <v>0.907258064516129</v>
      </c>
      <c r="X97" s="452">
        <f>R97/12</f>
        <v>150</v>
      </c>
      <c r="Z97" s="452">
        <f>IF($E97="Y",$R97,0)</f>
        <v>0</v>
      </c>
      <c r="AA97" s="452">
        <f>IF($E97="N",$R97,0)</f>
        <v>1800</v>
      </c>
      <c r="AB97" s="453">
        <f>Z97/(AA97+Z97)</f>
        <v>0</v>
      </c>
    </row>
    <row r="98" spans="1:28" s="110" customFormat="1" ht="12" x14ac:dyDescent="0.3">
      <c r="A98" s="269"/>
      <c r="B98" s="270"/>
      <c r="C98" s="446">
        <f>'6. Staff Loading'!C98</f>
        <v>0</v>
      </c>
      <c r="D98" s="447">
        <f>'6. Staff Loading'!D98</f>
        <v>0</v>
      </c>
      <c r="E98" s="448">
        <f>'6. Staff Loading'!E98</f>
        <v>0</v>
      </c>
      <c r="F98" s="154"/>
      <c r="G98" s="154"/>
      <c r="H98" s="154"/>
      <c r="I98" s="154"/>
      <c r="J98" s="154"/>
      <c r="K98" s="154"/>
      <c r="L98" s="154"/>
      <c r="M98" s="154"/>
      <c r="N98" s="154"/>
      <c r="O98" s="154"/>
      <c r="P98" s="154"/>
      <c r="Q98" s="154"/>
      <c r="R98" s="276">
        <f t="shared" si="97"/>
        <v>0</v>
      </c>
      <c r="S98" s="316">
        <f t="shared" ref="S98:S101" si="98">D98*R98</f>
        <v>0</v>
      </c>
      <c r="T98" s="106"/>
      <c r="U98" s="106"/>
      <c r="V98" s="106"/>
      <c r="W98" s="452">
        <f t="shared" ref="W98:W101" si="99">X98/$U$7</f>
        <v>0</v>
      </c>
      <c r="X98" s="452">
        <f t="shared" ref="X98:X101" si="100">R98/12</f>
        <v>0</v>
      </c>
      <c r="Z98" s="452">
        <f t="shared" ref="Z98:Z101" si="101">IF($E98="Y",$R98,0)</f>
        <v>0</v>
      </c>
      <c r="AA98" s="452">
        <f t="shared" ref="AA98:AA101" si="102">IF($E98="N",$R98,0)</f>
        <v>0</v>
      </c>
      <c r="AB98" s="453" t="e">
        <f t="shared" ref="AB98:AB101" si="103">Z98/(AA98+Z98)</f>
        <v>#DIV/0!</v>
      </c>
    </row>
    <row r="99" spans="1:28" ht="12" x14ac:dyDescent="0.3">
      <c r="A99" s="269"/>
      <c r="B99" s="270"/>
      <c r="C99" s="446">
        <f>'6. Staff Loading'!C99</f>
        <v>0</v>
      </c>
      <c r="D99" s="447">
        <f>'6. Staff Loading'!D99</f>
        <v>0</v>
      </c>
      <c r="E99" s="448">
        <f>'6. Staff Loading'!E99</f>
        <v>0</v>
      </c>
      <c r="F99" s="154"/>
      <c r="G99" s="154"/>
      <c r="H99" s="154"/>
      <c r="I99" s="154"/>
      <c r="J99" s="154"/>
      <c r="K99" s="154"/>
      <c r="L99" s="154"/>
      <c r="M99" s="154"/>
      <c r="N99" s="154"/>
      <c r="O99" s="154"/>
      <c r="P99" s="154"/>
      <c r="Q99" s="154"/>
      <c r="R99" s="276">
        <f t="shared" si="97"/>
        <v>0</v>
      </c>
      <c r="S99" s="316">
        <f t="shared" si="98"/>
        <v>0</v>
      </c>
      <c r="W99" s="452">
        <f t="shared" si="99"/>
        <v>0</v>
      </c>
      <c r="X99" s="452">
        <f t="shared" si="100"/>
        <v>0</v>
      </c>
      <c r="Z99" s="452">
        <f t="shared" si="101"/>
        <v>0</v>
      </c>
      <c r="AA99" s="452">
        <f t="shared" si="102"/>
        <v>0</v>
      </c>
      <c r="AB99" s="453" t="e">
        <f t="shared" si="103"/>
        <v>#DIV/0!</v>
      </c>
    </row>
    <row r="100" spans="1:28" s="110" customFormat="1" ht="12" x14ac:dyDescent="0.3">
      <c r="A100" s="269"/>
      <c r="B100" s="270"/>
      <c r="C100" s="446">
        <f>'6. Staff Loading'!C100</f>
        <v>0</v>
      </c>
      <c r="D100" s="447">
        <f>'6. Staff Loading'!D100</f>
        <v>0</v>
      </c>
      <c r="E100" s="448">
        <f>'6. Staff Loading'!E100</f>
        <v>0</v>
      </c>
      <c r="F100" s="154"/>
      <c r="G100" s="154"/>
      <c r="H100" s="154"/>
      <c r="I100" s="154"/>
      <c r="J100" s="154"/>
      <c r="K100" s="154"/>
      <c r="L100" s="154"/>
      <c r="M100" s="154"/>
      <c r="N100" s="154"/>
      <c r="O100" s="154"/>
      <c r="P100" s="154"/>
      <c r="Q100" s="154"/>
      <c r="R100" s="276">
        <f t="shared" si="97"/>
        <v>0</v>
      </c>
      <c r="S100" s="316">
        <f t="shared" si="98"/>
        <v>0</v>
      </c>
      <c r="T100" s="106"/>
      <c r="U100" s="106"/>
      <c r="V100" s="106"/>
      <c r="W100" s="452">
        <f t="shared" si="99"/>
        <v>0</v>
      </c>
      <c r="X100" s="452">
        <f t="shared" si="100"/>
        <v>0</v>
      </c>
      <c r="Z100" s="452">
        <f t="shared" si="101"/>
        <v>0</v>
      </c>
      <c r="AA100" s="452">
        <f t="shared" si="102"/>
        <v>0</v>
      </c>
      <c r="AB100" s="453" t="e">
        <f t="shared" si="103"/>
        <v>#DIV/0!</v>
      </c>
    </row>
    <row r="101" spans="1:28" ht="12" x14ac:dyDescent="0.3">
      <c r="A101" s="269"/>
      <c r="B101" s="270"/>
      <c r="C101" s="446">
        <f>'6. Staff Loading'!C101</f>
        <v>0</v>
      </c>
      <c r="D101" s="447">
        <f>'6. Staff Loading'!D101</f>
        <v>0</v>
      </c>
      <c r="E101" s="448">
        <f>'6. Staff Loading'!E101</f>
        <v>0</v>
      </c>
      <c r="F101" s="154"/>
      <c r="G101" s="154"/>
      <c r="H101" s="154"/>
      <c r="I101" s="154"/>
      <c r="J101" s="154"/>
      <c r="K101" s="154"/>
      <c r="L101" s="154"/>
      <c r="M101" s="154"/>
      <c r="N101" s="154"/>
      <c r="O101" s="154"/>
      <c r="P101" s="154"/>
      <c r="Q101" s="154"/>
      <c r="R101" s="276">
        <f t="shared" si="97"/>
        <v>0</v>
      </c>
      <c r="S101" s="316">
        <f t="shared" si="98"/>
        <v>0</v>
      </c>
      <c r="W101" s="452">
        <f t="shared" si="99"/>
        <v>0</v>
      </c>
      <c r="X101" s="452">
        <f t="shared" si="100"/>
        <v>0</v>
      </c>
      <c r="Z101" s="452">
        <f t="shared" si="101"/>
        <v>0</v>
      </c>
      <c r="AA101" s="452">
        <f t="shared" si="102"/>
        <v>0</v>
      </c>
      <c r="AB101" s="453" t="e">
        <f t="shared" si="103"/>
        <v>#DIV/0!</v>
      </c>
    </row>
    <row r="102" spans="1:28" ht="12.5" thickBot="1" x14ac:dyDescent="0.35">
      <c r="A102" s="228"/>
      <c r="B102" s="229" t="s">
        <v>322</v>
      </c>
      <c r="C102" s="230"/>
      <c r="D102" s="438"/>
      <c r="E102" s="427"/>
      <c r="F102" s="233">
        <f>SUM(F97:F101)</f>
        <v>150</v>
      </c>
      <c r="G102" s="233">
        <f t="shared" ref="G102:R102" si="104">SUM(G97:G101)</f>
        <v>150</v>
      </c>
      <c r="H102" s="233">
        <f t="shared" si="104"/>
        <v>150</v>
      </c>
      <c r="I102" s="233">
        <f t="shared" si="104"/>
        <v>150</v>
      </c>
      <c r="J102" s="233">
        <f t="shared" si="104"/>
        <v>150</v>
      </c>
      <c r="K102" s="233">
        <f t="shared" si="104"/>
        <v>150</v>
      </c>
      <c r="L102" s="233">
        <f t="shared" si="104"/>
        <v>150</v>
      </c>
      <c r="M102" s="233">
        <f t="shared" si="104"/>
        <v>150</v>
      </c>
      <c r="N102" s="233">
        <f t="shared" si="104"/>
        <v>150</v>
      </c>
      <c r="O102" s="233">
        <f t="shared" si="104"/>
        <v>150</v>
      </c>
      <c r="P102" s="233">
        <f t="shared" si="104"/>
        <v>150</v>
      </c>
      <c r="Q102" s="233">
        <f t="shared" si="104"/>
        <v>150</v>
      </c>
      <c r="R102" s="233">
        <f t="shared" si="104"/>
        <v>1800</v>
      </c>
      <c r="S102" s="317">
        <f>SUM(S97:S101)</f>
        <v>252000</v>
      </c>
      <c r="W102" s="235">
        <f>SUM(W97:W101)</f>
        <v>0.907258064516129</v>
      </c>
      <c r="X102" s="235">
        <f>SUM(X97:X101)</f>
        <v>150</v>
      </c>
      <c r="Z102" s="231">
        <f>SUM(Z97:Z101)</f>
        <v>0</v>
      </c>
      <c r="AA102" s="231">
        <f>SUM(AA97:AA101)</f>
        <v>1800</v>
      </c>
      <c r="AB102" s="413">
        <f>Z102/(Z102+AA102)</f>
        <v>0</v>
      </c>
    </row>
    <row r="103" spans="1:28" ht="12" x14ac:dyDescent="0.3">
      <c r="A103" s="269">
        <v>5.2</v>
      </c>
      <c r="B103" s="270" t="s">
        <v>165</v>
      </c>
      <c r="C103" s="446" t="str">
        <f>'6. Staff Loading'!C103</f>
        <v>Security Analyst-Onshore</v>
      </c>
      <c r="D103" s="447">
        <f>'6. Staff Loading'!D103</f>
        <v>120</v>
      </c>
      <c r="E103" s="448" t="str">
        <f>'6. Staff Loading'!E103</f>
        <v>N</v>
      </c>
      <c r="F103" s="154">
        <v>36</v>
      </c>
      <c r="G103" s="154">
        <v>36</v>
      </c>
      <c r="H103" s="154">
        <v>36</v>
      </c>
      <c r="I103" s="154">
        <v>36</v>
      </c>
      <c r="J103" s="154">
        <v>36</v>
      </c>
      <c r="K103" s="154">
        <v>36</v>
      </c>
      <c r="L103" s="154">
        <v>36</v>
      </c>
      <c r="M103" s="154">
        <v>36</v>
      </c>
      <c r="N103" s="154">
        <v>36</v>
      </c>
      <c r="O103" s="154">
        <v>36</v>
      </c>
      <c r="P103" s="154">
        <v>36</v>
      </c>
      <c r="Q103" s="154">
        <v>36</v>
      </c>
      <c r="R103" s="276">
        <f t="shared" ref="R103:R107" si="105">SUM(F103:Q103)</f>
        <v>432</v>
      </c>
      <c r="S103" s="316">
        <f>D103*R103</f>
        <v>51840</v>
      </c>
      <c r="T103" s="110"/>
      <c r="U103" s="110"/>
      <c r="V103" s="110"/>
      <c r="W103" s="452">
        <f>X103/$U$7</f>
        <v>0.21774193548387097</v>
      </c>
      <c r="X103" s="452">
        <f>R103/12</f>
        <v>36</v>
      </c>
      <c r="Z103" s="452">
        <f>IF($E103="Y",$R103,0)</f>
        <v>0</v>
      </c>
      <c r="AA103" s="452">
        <f>IF($E103="N",$R103,0)</f>
        <v>432</v>
      </c>
      <c r="AB103" s="453">
        <f>Z103/(AA103+Z103)</f>
        <v>0</v>
      </c>
    </row>
    <row r="104" spans="1:28" s="110" customFormat="1" x14ac:dyDescent="0.25">
      <c r="A104" s="269"/>
      <c r="B104" s="270"/>
      <c r="C104" s="446">
        <f>'6. Staff Loading'!C104</f>
        <v>0</v>
      </c>
      <c r="D104" s="447">
        <f>'6. Staff Loading'!D104</f>
        <v>0</v>
      </c>
      <c r="E104" s="448">
        <f>'6. Staff Loading'!E104</f>
        <v>0</v>
      </c>
      <c r="F104" s="154"/>
      <c r="G104" s="154"/>
      <c r="H104" s="154"/>
      <c r="I104" s="154"/>
      <c r="J104" s="154"/>
      <c r="K104" s="154"/>
      <c r="L104" s="154"/>
      <c r="M104" s="154"/>
      <c r="N104" s="154"/>
      <c r="O104" s="154"/>
      <c r="P104" s="154"/>
      <c r="Q104" s="154"/>
      <c r="R104" s="276">
        <f t="shared" si="105"/>
        <v>0</v>
      </c>
      <c r="S104" s="316">
        <f t="shared" ref="S104:S107" si="106">D104*R104</f>
        <v>0</v>
      </c>
      <c r="W104" s="452">
        <f t="shared" ref="W104:W107" si="107">X104/$U$7</f>
        <v>0</v>
      </c>
      <c r="X104" s="452">
        <f t="shared" ref="X104:X107" si="108">R104/12</f>
        <v>0</v>
      </c>
      <c r="Z104" s="452">
        <f t="shared" ref="Z104:Z107" si="109">IF($E104="Y",$R104,0)</f>
        <v>0</v>
      </c>
      <c r="AA104" s="452">
        <f t="shared" ref="AA104:AA107" si="110">IF($E104="N",$R104,0)</f>
        <v>0</v>
      </c>
      <c r="AB104" s="453" t="e">
        <f t="shared" ref="AB104:AB107" si="111">Z104/(AA104+Z104)</f>
        <v>#DIV/0!</v>
      </c>
    </row>
    <row r="105" spans="1:28" s="110" customFormat="1" x14ac:dyDescent="0.25">
      <c r="A105" s="269"/>
      <c r="B105" s="270"/>
      <c r="C105" s="446">
        <f>'6. Staff Loading'!C105</f>
        <v>0</v>
      </c>
      <c r="D105" s="447">
        <f>'6. Staff Loading'!D105</f>
        <v>0</v>
      </c>
      <c r="E105" s="448">
        <f>'6. Staff Loading'!E105</f>
        <v>0</v>
      </c>
      <c r="F105" s="154"/>
      <c r="G105" s="154"/>
      <c r="H105" s="154"/>
      <c r="I105" s="154"/>
      <c r="J105" s="154"/>
      <c r="K105" s="154"/>
      <c r="L105" s="154"/>
      <c r="M105" s="154"/>
      <c r="N105" s="154"/>
      <c r="O105" s="154"/>
      <c r="P105" s="154"/>
      <c r="Q105" s="154"/>
      <c r="R105" s="276">
        <f t="shared" si="105"/>
        <v>0</v>
      </c>
      <c r="S105" s="316">
        <f t="shared" si="106"/>
        <v>0</v>
      </c>
      <c r="W105" s="452">
        <f t="shared" si="107"/>
        <v>0</v>
      </c>
      <c r="X105" s="452">
        <f t="shared" si="108"/>
        <v>0</v>
      </c>
      <c r="Z105" s="452">
        <f t="shared" si="109"/>
        <v>0</v>
      </c>
      <c r="AA105" s="452">
        <f t="shared" si="110"/>
        <v>0</v>
      </c>
      <c r="AB105" s="453" t="e">
        <f t="shared" si="111"/>
        <v>#DIV/0!</v>
      </c>
    </row>
    <row r="106" spans="1:28" ht="12" x14ac:dyDescent="0.3">
      <c r="A106" s="269"/>
      <c r="B106" s="270"/>
      <c r="C106" s="446">
        <f>'6. Staff Loading'!C106</f>
        <v>0</v>
      </c>
      <c r="D106" s="447">
        <f>'6. Staff Loading'!D106</f>
        <v>0</v>
      </c>
      <c r="E106" s="448">
        <f>'6. Staff Loading'!E106</f>
        <v>0</v>
      </c>
      <c r="F106" s="154"/>
      <c r="G106" s="154"/>
      <c r="H106" s="154"/>
      <c r="I106" s="154"/>
      <c r="J106" s="154"/>
      <c r="K106" s="154"/>
      <c r="L106" s="154"/>
      <c r="M106" s="154"/>
      <c r="N106" s="154"/>
      <c r="O106" s="154"/>
      <c r="P106" s="154"/>
      <c r="Q106" s="154"/>
      <c r="R106" s="276">
        <f t="shared" si="105"/>
        <v>0</v>
      </c>
      <c r="S106" s="316">
        <f t="shared" si="106"/>
        <v>0</v>
      </c>
      <c r="W106" s="452">
        <f t="shared" si="107"/>
        <v>0</v>
      </c>
      <c r="X106" s="452">
        <f t="shared" si="108"/>
        <v>0</v>
      </c>
      <c r="Z106" s="452">
        <f t="shared" si="109"/>
        <v>0</v>
      </c>
      <c r="AA106" s="452">
        <f t="shared" si="110"/>
        <v>0</v>
      </c>
      <c r="AB106" s="453" t="e">
        <f t="shared" si="111"/>
        <v>#DIV/0!</v>
      </c>
    </row>
    <row r="107" spans="1:28" ht="12" x14ac:dyDescent="0.3">
      <c r="A107" s="269"/>
      <c r="B107" s="270"/>
      <c r="C107" s="446">
        <f>'6. Staff Loading'!C107</f>
        <v>0</v>
      </c>
      <c r="D107" s="447">
        <f>'6. Staff Loading'!D107</f>
        <v>0</v>
      </c>
      <c r="E107" s="448">
        <f>'6. Staff Loading'!E107</f>
        <v>0</v>
      </c>
      <c r="F107" s="154"/>
      <c r="G107" s="154"/>
      <c r="H107" s="154"/>
      <c r="I107" s="154"/>
      <c r="J107" s="154"/>
      <c r="K107" s="154"/>
      <c r="L107" s="154"/>
      <c r="M107" s="154"/>
      <c r="N107" s="154"/>
      <c r="O107" s="154"/>
      <c r="P107" s="154"/>
      <c r="Q107" s="154"/>
      <c r="R107" s="276">
        <f t="shared" si="105"/>
        <v>0</v>
      </c>
      <c r="S107" s="316">
        <f t="shared" si="106"/>
        <v>0</v>
      </c>
      <c r="W107" s="452">
        <f t="shared" si="107"/>
        <v>0</v>
      </c>
      <c r="X107" s="452">
        <f t="shared" si="108"/>
        <v>0</v>
      </c>
      <c r="Z107" s="452">
        <f t="shared" si="109"/>
        <v>0</v>
      </c>
      <c r="AA107" s="452">
        <f t="shared" si="110"/>
        <v>0</v>
      </c>
      <c r="AB107" s="453" t="e">
        <f t="shared" si="111"/>
        <v>#DIV/0!</v>
      </c>
    </row>
    <row r="108" spans="1:28" ht="12.5" thickBot="1" x14ac:dyDescent="0.35">
      <c r="A108" s="228"/>
      <c r="B108" s="229" t="s">
        <v>166</v>
      </c>
      <c r="C108" s="230"/>
      <c r="D108" s="438"/>
      <c r="E108" s="427"/>
      <c r="F108" s="233">
        <f>SUM(F103:F107)</f>
        <v>36</v>
      </c>
      <c r="G108" s="233">
        <f t="shared" ref="G108:R108" si="112">SUM(G103:G107)</f>
        <v>36</v>
      </c>
      <c r="H108" s="233">
        <f t="shared" si="112"/>
        <v>36</v>
      </c>
      <c r="I108" s="233">
        <f t="shared" si="112"/>
        <v>36</v>
      </c>
      <c r="J108" s="233">
        <f t="shared" si="112"/>
        <v>36</v>
      </c>
      <c r="K108" s="233">
        <f t="shared" si="112"/>
        <v>36</v>
      </c>
      <c r="L108" s="233">
        <f t="shared" si="112"/>
        <v>36</v>
      </c>
      <c r="M108" s="233">
        <f t="shared" si="112"/>
        <v>36</v>
      </c>
      <c r="N108" s="233">
        <f t="shared" si="112"/>
        <v>36</v>
      </c>
      <c r="O108" s="233">
        <f t="shared" si="112"/>
        <v>36</v>
      </c>
      <c r="P108" s="233">
        <f t="shared" si="112"/>
        <v>36</v>
      </c>
      <c r="Q108" s="233">
        <f t="shared" si="112"/>
        <v>36</v>
      </c>
      <c r="R108" s="233">
        <f t="shared" si="112"/>
        <v>432</v>
      </c>
      <c r="S108" s="317">
        <f>SUM(S103:S107)</f>
        <v>51840</v>
      </c>
      <c r="W108" s="235">
        <f>SUM(W103:W107)</f>
        <v>0.21774193548387097</v>
      </c>
      <c r="X108" s="235">
        <f>SUM(X103:X107)</f>
        <v>36</v>
      </c>
      <c r="Z108" s="231">
        <f>SUM(Z103:Z107)</f>
        <v>0</v>
      </c>
      <c r="AA108" s="231">
        <f>SUM(AA103:AA107)</f>
        <v>432</v>
      </c>
      <c r="AB108" s="413">
        <f>Z108/(Z108+AA108)</f>
        <v>0</v>
      </c>
    </row>
    <row r="109" spans="1:28" ht="12" x14ac:dyDescent="0.3">
      <c r="A109" s="269">
        <v>5.3</v>
      </c>
      <c r="B109" s="270" t="s">
        <v>167</v>
      </c>
      <c r="C109" s="446" t="str">
        <f>'6. Staff Loading'!C109</f>
        <v>Cloud Engineer-Onshore</v>
      </c>
      <c r="D109" s="447">
        <f>'6. Staff Loading'!D109</f>
        <v>130</v>
      </c>
      <c r="E109" s="448" t="str">
        <f>'6. Staff Loading'!E109</f>
        <v>N</v>
      </c>
      <c r="F109" s="154">
        <v>40</v>
      </c>
      <c r="G109" s="154">
        <v>40</v>
      </c>
      <c r="H109" s="154">
        <v>40</v>
      </c>
      <c r="I109" s="154">
        <v>40</v>
      </c>
      <c r="J109" s="154">
        <v>40</v>
      </c>
      <c r="K109" s="154">
        <v>40</v>
      </c>
      <c r="L109" s="154">
        <v>40</v>
      </c>
      <c r="M109" s="154">
        <v>40</v>
      </c>
      <c r="N109" s="154">
        <v>40</v>
      </c>
      <c r="O109" s="154">
        <v>40</v>
      </c>
      <c r="P109" s="154">
        <v>40</v>
      </c>
      <c r="Q109" s="154">
        <v>40</v>
      </c>
      <c r="R109" s="276">
        <f t="shared" ref="R109:R113" si="113">SUM(F109:Q109)</f>
        <v>480</v>
      </c>
      <c r="S109" s="316">
        <f>D109*R109</f>
        <v>62400</v>
      </c>
      <c r="W109" s="452">
        <f>X109/$U$7</f>
        <v>0.24193548387096772</v>
      </c>
      <c r="X109" s="452">
        <f>R109/12</f>
        <v>40</v>
      </c>
      <c r="Z109" s="452">
        <f>IF($E109="Y",$R109,0)</f>
        <v>0</v>
      </c>
      <c r="AA109" s="452">
        <f>IF($E109="N",$R109,0)</f>
        <v>480</v>
      </c>
      <c r="AB109" s="453">
        <f>Z109/(AA109+Z109)</f>
        <v>0</v>
      </c>
    </row>
    <row r="110" spans="1:28" s="110" customFormat="1" ht="12" x14ac:dyDescent="0.3">
      <c r="A110" s="269"/>
      <c r="B110" s="270"/>
      <c r="C110" s="446">
        <f>'6. Staff Loading'!C110</f>
        <v>0</v>
      </c>
      <c r="D110" s="447">
        <f>'6. Staff Loading'!D110</f>
        <v>0</v>
      </c>
      <c r="E110" s="448">
        <f>'6. Staff Loading'!E110</f>
        <v>0</v>
      </c>
      <c r="F110" s="154"/>
      <c r="G110" s="154"/>
      <c r="H110" s="154"/>
      <c r="I110" s="154"/>
      <c r="J110" s="154"/>
      <c r="K110" s="154"/>
      <c r="L110" s="154"/>
      <c r="M110" s="154"/>
      <c r="N110" s="154"/>
      <c r="O110" s="154"/>
      <c r="P110" s="154"/>
      <c r="Q110" s="154"/>
      <c r="R110" s="276">
        <f t="shared" si="113"/>
        <v>0</v>
      </c>
      <c r="S110" s="316">
        <f t="shared" ref="S110:S113" si="114">D110*R110</f>
        <v>0</v>
      </c>
      <c r="T110" s="111"/>
      <c r="U110" s="111"/>
      <c r="V110" s="111"/>
      <c r="W110" s="452">
        <f t="shared" ref="W110:W113" si="115">X110/$U$7</f>
        <v>0</v>
      </c>
      <c r="X110" s="452">
        <f t="shared" ref="X110:X113" si="116">R110/12</f>
        <v>0</v>
      </c>
      <c r="Z110" s="452">
        <f t="shared" ref="Z110:Z113" si="117">IF($E110="Y",$R110,0)</f>
        <v>0</v>
      </c>
      <c r="AA110" s="452">
        <f t="shared" ref="AA110:AA113" si="118">IF($E110="N",$R110,0)</f>
        <v>0</v>
      </c>
      <c r="AB110" s="453" t="e">
        <f t="shared" ref="AB110:AB113" si="119">Z110/(AA110+Z110)</f>
        <v>#DIV/0!</v>
      </c>
    </row>
    <row r="111" spans="1:28" ht="12" x14ac:dyDescent="0.3">
      <c r="A111" s="269"/>
      <c r="B111" s="270"/>
      <c r="C111" s="446">
        <f>'6. Staff Loading'!C111</f>
        <v>0</v>
      </c>
      <c r="D111" s="447">
        <f>'6. Staff Loading'!D111</f>
        <v>0</v>
      </c>
      <c r="E111" s="448">
        <f>'6. Staff Loading'!E111</f>
        <v>0</v>
      </c>
      <c r="F111" s="154"/>
      <c r="G111" s="154"/>
      <c r="H111" s="154"/>
      <c r="I111" s="154"/>
      <c r="J111" s="154"/>
      <c r="K111" s="154"/>
      <c r="L111" s="154"/>
      <c r="M111" s="154"/>
      <c r="N111" s="154"/>
      <c r="O111" s="154"/>
      <c r="P111" s="154"/>
      <c r="Q111" s="154"/>
      <c r="R111" s="276">
        <f t="shared" si="113"/>
        <v>0</v>
      </c>
      <c r="S111" s="316">
        <f t="shared" si="114"/>
        <v>0</v>
      </c>
      <c r="W111" s="452">
        <f t="shared" si="115"/>
        <v>0</v>
      </c>
      <c r="X111" s="452">
        <f t="shared" si="116"/>
        <v>0</v>
      </c>
      <c r="Z111" s="452">
        <f t="shared" si="117"/>
        <v>0</v>
      </c>
      <c r="AA111" s="452">
        <f t="shared" si="118"/>
        <v>0</v>
      </c>
      <c r="AB111" s="453" t="e">
        <f t="shared" si="119"/>
        <v>#DIV/0!</v>
      </c>
    </row>
    <row r="112" spans="1:28" s="110" customFormat="1" ht="12" x14ac:dyDescent="0.3">
      <c r="A112" s="269"/>
      <c r="B112" s="270"/>
      <c r="C112" s="446">
        <f>'6. Staff Loading'!C112</f>
        <v>0</v>
      </c>
      <c r="D112" s="447">
        <f>'6. Staff Loading'!D112</f>
        <v>0</v>
      </c>
      <c r="E112" s="448">
        <f>'6. Staff Loading'!E112</f>
        <v>0</v>
      </c>
      <c r="F112" s="154"/>
      <c r="G112" s="154"/>
      <c r="H112" s="154"/>
      <c r="I112" s="154"/>
      <c r="J112" s="154"/>
      <c r="K112" s="154"/>
      <c r="L112" s="154"/>
      <c r="M112" s="154"/>
      <c r="N112" s="154"/>
      <c r="O112" s="154"/>
      <c r="P112" s="154"/>
      <c r="Q112" s="154"/>
      <c r="R112" s="276">
        <f t="shared" si="113"/>
        <v>0</v>
      </c>
      <c r="S112" s="316">
        <f t="shared" si="114"/>
        <v>0</v>
      </c>
      <c r="T112" s="106"/>
      <c r="U112" s="106"/>
      <c r="V112" s="106"/>
      <c r="W112" s="452">
        <f t="shared" si="115"/>
        <v>0</v>
      </c>
      <c r="X112" s="452">
        <f t="shared" si="116"/>
        <v>0</v>
      </c>
      <c r="Z112" s="452">
        <f t="shared" si="117"/>
        <v>0</v>
      </c>
      <c r="AA112" s="452">
        <f t="shared" si="118"/>
        <v>0</v>
      </c>
      <c r="AB112" s="453" t="e">
        <f t="shared" si="119"/>
        <v>#DIV/0!</v>
      </c>
    </row>
    <row r="113" spans="1:28" ht="12" x14ac:dyDescent="0.3">
      <c r="A113" s="269"/>
      <c r="B113" s="270"/>
      <c r="C113" s="446">
        <f>'6. Staff Loading'!C113</f>
        <v>0</v>
      </c>
      <c r="D113" s="447">
        <f>'6. Staff Loading'!D113</f>
        <v>0</v>
      </c>
      <c r="E113" s="448">
        <f>'6. Staff Loading'!E113</f>
        <v>0</v>
      </c>
      <c r="F113" s="154"/>
      <c r="G113" s="154"/>
      <c r="H113" s="154"/>
      <c r="I113" s="154"/>
      <c r="J113" s="154"/>
      <c r="K113" s="154"/>
      <c r="L113" s="154"/>
      <c r="M113" s="154"/>
      <c r="N113" s="154"/>
      <c r="O113" s="154"/>
      <c r="P113" s="154"/>
      <c r="Q113" s="154"/>
      <c r="R113" s="276">
        <f t="shared" si="113"/>
        <v>0</v>
      </c>
      <c r="S113" s="316">
        <f t="shared" si="114"/>
        <v>0</v>
      </c>
      <c r="W113" s="452">
        <f t="shared" si="115"/>
        <v>0</v>
      </c>
      <c r="X113" s="452">
        <f t="shared" si="116"/>
        <v>0</v>
      </c>
      <c r="Z113" s="452">
        <f t="shared" si="117"/>
        <v>0</v>
      </c>
      <c r="AA113" s="452">
        <f t="shared" si="118"/>
        <v>0</v>
      </c>
      <c r="AB113" s="453" t="e">
        <f t="shared" si="119"/>
        <v>#DIV/0!</v>
      </c>
    </row>
    <row r="114" spans="1:28" ht="12.5" thickBot="1" x14ac:dyDescent="0.35">
      <c r="A114" s="228"/>
      <c r="B114" s="229" t="s">
        <v>168</v>
      </c>
      <c r="C114" s="230"/>
      <c r="D114" s="438"/>
      <c r="E114" s="427"/>
      <c r="F114" s="233">
        <f>SUM(F109:F113)</f>
        <v>40</v>
      </c>
      <c r="G114" s="233">
        <f t="shared" ref="G114:R114" si="120">SUM(G109:G113)</f>
        <v>40</v>
      </c>
      <c r="H114" s="233">
        <f t="shared" si="120"/>
        <v>40</v>
      </c>
      <c r="I114" s="233">
        <f t="shared" si="120"/>
        <v>40</v>
      </c>
      <c r="J114" s="233">
        <f t="shared" si="120"/>
        <v>40</v>
      </c>
      <c r="K114" s="233">
        <f t="shared" si="120"/>
        <v>40</v>
      </c>
      <c r="L114" s="233">
        <f t="shared" si="120"/>
        <v>40</v>
      </c>
      <c r="M114" s="233">
        <f t="shared" si="120"/>
        <v>40</v>
      </c>
      <c r="N114" s="233">
        <f t="shared" si="120"/>
        <v>40</v>
      </c>
      <c r="O114" s="233">
        <f t="shared" si="120"/>
        <v>40</v>
      </c>
      <c r="P114" s="233">
        <f t="shared" si="120"/>
        <v>40</v>
      </c>
      <c r="Q114" s="233">
        <f t="shared" si="120"/>
        <v>40</v>
      </c>
      <c r="R114" s="233">
        <f t="shared" si="120"/>
        <v>480</v>
      </c>
      <c r="S114" s="317">
        <f>SUM(S109:S113)</f>
        <v>62400</v>
      </c>
      <c r="W114" s="235">
        <f>SUM(W109:W113)</f>
        <v>0.24193548387096772</v>
      </c>
      <c r="X114" s="235">
        <f>SUM(X109:X113)</f>
        <v>40</v>
      </c>
      <c r="Z114" s="231">
        <f>SUM(Z109:Z113)</f>
        <v>0</v>
      </c>
      <c r="AA114" s="231">
        <f>SUM(AA109:AA113)</f>
        <v>480</v>
      </c>
      <c r="AB114" s="413">
        <f>Z114/(Z114+AA114)</f>
        <v>0</v>
      </c>
    </row>
    <row r="115" spans="1:28" ht="12" x14ac:dyDescent="0.3">
      <c r="A115" s="269">
        <v>5.4</v>
      </c>
      <c r="B115" s="270" t="s">
        <v>169</v>
      </c>
      <c r="C115" s="446" t="str">
        <f>'6. Staff Loading'!C115</f>
        <v>Security Analyst-Offshore</v>
      </c>
      <c r="D115" s="447">
        <f>'6. Staff Loading'!D115</f>
        <v>100</v>
      </c>
      <c r="E115" s="448" t="str">
        <f>'6. Staff Loading'!E115</f>
        <v>Y</v>
      </c>
      <c r="F115" s="154">
        <v>97</v>
      </c>
      <c r="G115" s="154">
        <v>97</v>
      </c>
      <c r="H115" s="154">
        <v>97</v>
      </c>
      <c r="I115" s="154">
        <v>97</v>
      </c>
      <c r="J115" s="154">
        <v>97</v>
      </c>
      <c r="K115" s="154">
        <v>97</v>
      </c>
      <c r="L115" s="154">
        <v>97</v>
      </c>
      <c r="M115" s="154">
        <v>97</v>
      </c>
      <c r="N115" s="154">
        <v>97</v>
      </c>
      <c r="O115" s="154">
        <v>97</v>
      </c>
      <c r="P115" s="154">
        <v>97</v>
      </c>
      <c r="Q115" s="154">
        <v>97</v>
      </c>
      <c r="R115" s="276">
        <f t="shared" ref="R115:R119" si="121">SUM(F115:Q115)</f>
        <v>1164</v>
      </c>
      <c r="S115" s="316">
        <f>D115*R115</f>
        <v>116400</v>
      </c>
      <c r="W115" s="452">
        <f>X115/$U$7</f>
        <v>0.58669354838709675</v>
      </c>
      <c r="X115" s="452">
        <f>R115/12</f>
        <v>97</v>
      </c>
      <c r="Z115" s="452">
        <f>IF($E115="Y",$R115,0)</f>
        <v>1164</v>
      </c>
      <c r="AA115" s="452">
        <f>IF($E115="N",$R115,0)</f>
        <v>0</v>
      </c>
      <c r="AB115" s="453">
        <f>Z115/(AA115+Z115)</f>
        <v>1</v>
      </c>
    </row>
    <row r="116" spans="1:28" s="110" customFormat="1" ht="12" x14ac:dyDescent="0.3">
      <c r="A116" s="269"/>
      <c r="B116" s="270"/>
      <c r="C116" s="446">
        <f>'6. Staff Loading'!C116</f>
        <v>0</v>
      </c>
      <c r="D116" s="447">
        <f>'6. Staff Loading'!D116</f>
        <v>0</v>
      </c>
      <c r="E116" s="448">
        <f>'6. Staff Loading'!E116</f>
        <v>0</v>
      </c>
      <c r="F116" s="154"/>
      <c r="G116" s="154"/>
      <c r="H116" s="154"/>
      <c r="I116" s="154"/>
      <c r="J116" s="154"/>
      <c r="K116" s="154"/>
      <c r="L116" s="154"/>
      <c r="M116" s="154"/>
      <c r="N116" s="154"/>
      <c r="O116" s="154"/>
      <c r="P116" s="154"/>
      <c r="Q116" s="154"/>
      <c r="R116" s="276">
        <f t="shared" si="121"/>
        <v>0</v>
      </c>
      <c r="S116" s="316">
        <f t="shared" ref="S116:S119" si="122">D116*R116</f>
        <v>0</v>
      </c>
      <c r="T116" s="106"/>
      <c r="U116" s="106"/>
      <c r="V116" s="106"/>
      <c r="W116" s="452">
        <f t="shared" ref="W116:W119" si="123">X116/$U$7</f>
        <v>0</v>
      </c>
      <c r="X116" s="452">
        <f t="shared" ref="X116:X119" si="124">R116/12</f>
        <v>0</v>
      </c>
      <c r="Z116" s="452">
        <f t="shared" ref="Z116:Z119" si="125">IF($E116="Y",$R116,0)</f>
        <v>0</v>
      </c>
      <c r="AA116" s="452">
        <f t="shared" ref="AA116:AA119" si="126">IF($E116="N",$R116,0)</f>
        <v>0</v>
      </c>
      <c r="AB116" s="453" t="e">
        <f t="shared" ref="AB116:AB119" si="127">Z116/(AA116+Z116)</f>
        <v>#DIV/0!</v>
      </c>
    </row>
    <row r="117" spans="1:28" s="110" customFormat="1" ht="12" x14ac:dyDescent="0.3">
      <c r="A117" s="269"/>
      <c r="B117" s="270"/>
      <c r="C117" s="446">
        <f>'6. Staff Loading'!C117</f>
        <v>0</v>
      </c>
      <c r="D117" s="447">
        <f>'6. Staff Loading'!D117</f>
        <v>0</v>
      </c>
      <c r="E117" s="448">
        <f>'6. Staff Loading'!E117</f>
        <v>0</v>
      </c>
      <c r="F117" s="154"/>
      <c r="G117" s="154"/>
      <c r="H117" s="154"/>
      <c r="I117" s="154"/>
      <c r="J117" s="154"/>
      <c r="K117" s="154"/>
      <c r="L117" s="154"/>
      <c r="M117" s="154"/>
      <c r="N117" s="154"/>
      <c r="O117" s="154"/>
      <c r="P117" s="154"/>
      <c r="Q117" s="154"/>
      <c r="R117" s="276">
        <f t="shared" si="121"/>
        <v>0</v>
      </c>
      <c r="S117" s="316">
        <f t="shared" si="122"/>
        <v>0</v>
      </c>
      <c r="T117" s="106"/>
      <c r="U117" s="106"/>
      <c r="V117" s="106"/>
      <c r="W117" s="452">
        <f t="shared" si="123"/>
        <v>0</v>
      </c>
      <c r="X117" s="452">
        <f t="shared" si="124"/>
        <v>0</v>
      </c>
      <c r="Z117" s="452">
        <f t="shared" si="125"/>
        <v>0</v>
      </c>
      <c r="AA117" s="452">
        <f t="shared" si="126"/>
        <v>0</v>
      </c>
      <c r="AB117" s="453" t="e">
        <f t="shared" si="127"/>
        <v>#DIV/0!</v>
      </c>
    </row>
    <row r="118" spans="1:28" s="110" customFormat="1" ht="12" x14ac:dyDescent="0.3">
      <c r="A118" s="269"/>
      <c r="B118" s="270"/>
      <c r="C118" s="446">
        <f>'6. Staff Loading'!C118</f>
        <v>0</v>
      </c>
      <c r="D118" s="447">
        <f>'6. Staff Loading'!D118</f>
        <v>0</v>
      </c>
      <c r="E118" s="448">
        <f>'6. Staff Loading'!E118</f>
        <v>0</v>
      </c>
      <c r="F118" s="154"/>
      <c r="G118" s="154"/>
      <c r="H118" s="154"/>
      <c r="I118" s="154"/>
      <c r="J118" s="154"/>
      <c r="K118" s="154"/>
      <c r="L118" s="154"/>
      <c r="M118" s="154"/>
      <c r="N118" s="154"/>
      <c r="O118" s="154"/>
      <c r="P118" s="154"/>
      <c r="Q118" s="154"/>
      <c r="R118" s="276">
        <f t="shared" si="121"/>
        <v>0</v>
      </c>
      <c r="S118" s="316">
        <f t="shared" si="122"/>
        <v>0</v>
      </c>
      <c r="T118" s="106"/>
      <c r="U118" s="106"/>
      <c r="V118" s="106"/>
      <c r="W118" s="452">
        <f t="shared" si="123"/>
        <v>0</v>
      </c>
      <c r="X118" s="452">
        <f t="shared" si="124"/>
        <v>0</v>
      </c>
      <c r="Z118" s="452">
        <f t="shared" si="125"/>
        <v>0</v>
      </c>
      <c r="AA118" s="452">
        <f t="shared" si="126"/>
        <v>0</v>
      </c>
      <c r="AB118" s="453" t="e">
        <f t="shared" si="127"/>
        <v>#DIV/0!</v>
      </c>
    </row>
    <row r="119" spans="1:28" ht="14.25" customHeight="1" x14ac:dyDescent="0.3">
      <c r="A119" s="269"/>
      <c r="B119" s="270"/>
      <c r="C119" s="446">
        <f>'6. Staff Loading'!C119</f>
        <v>0</v>
      </c>
      <c r="D119" s="447">
        <f>'6. Staff Loading'!D119</f>
        <v>0</v>
      </c>
      <c r="E119" s="448">
        <f>'6. Staff Loading'!E119</f>
        <v>0</v>
      </c>
      <c r="F119" s="154"/>
      <c r="G119" s="154"/>
      <c r="H119" s="154"/>
      <c r="I119" s="154"/>
      <c r="J119" s="154"/>
      <c r="K119" s="154"/>
      <c r="L119" s="154"/>
      <c r="M119" s="154"/>
      <c r="N119" s="154"/>
      <c r="O119" s="154"/>
      <c r="P119" s="154"/>
      <c r="Q119" s="154"/>
      <c r="R119" s="276">
        <f t="shared" si="121"/>
        <v>0</v>
      </c>
      <c r="S119" s="316">
        <f t="shared" si="122"/>
        <v>0</v>
      </c>
      <c r="W119" s="452">
        <f t="shared" si="123"/>
        <v>0</v>
      </c>
      <c r="X119" s="452">
        <f t="shared" si="124"/>
        <v>0</v>
      </c>
      <c r="Z119" s="452">
        <f t="shared" si="125"/>
        <v>0</v>
      </c>
      <c r="AA119" s="452">
        <f t="shared" si="126"/>
        <v>0</v>
      </c>
      <c r="AB119" s="453" t="e">
        <f t="shared" si="127"/>
        <v>#DIV/0!</v>
      </c>
    </row>
    <row r="120" spans="1:28" s="109" customFormat="1" ht="13.5" thickBot="1" x14ac:dyDescent="0.35">
      <c r="A120" s="228"/>
      <c r="B120" s="229" t="s">
        <v>170</v>
      </c>
      <c r="C120" s="230"/>
      <c r="D120" s="438"/>
      <c r="E120" s="427"/>
      <c r="F120" s="233">
        <f>SUM(F115:F119)</f>
        <v>97</v>
      </c>
      <c r="G120" s="233">
        <f t="shared" ref="G120:R120" si="128">SUM(G115:G119)</f>
        <v>97</v>
      </c>
      <c r="H120" s="233">
        <f t="shared" si="128"/>
        <v>97</v>
      </c>
      <c r="I120" s="233">
        <f t="shared" si="128"/>
        <v>97</v>
      </c>
      <c r="J120" s="233">
        <f t="shared" si="128"/>
        <v>97</v>
      </c>
      <c r="K120" s="233">
        <f t="shared" si="128"/>
        <v>97</v>
      </c>
      <c r="L120" s="233">
        <f t="shared" si="128"/>
        <v>97</v>
      </c>
      <c r="M120" s="233">
        <f t="shared" si="128"/>
        <v>97</v>
      </c>
      <c r="N120" s="233">
        <f t="shared" si="128"/>
        <v>97</v>
      </c>
      <c r="O120" s="233">
        <f t="shared" si="128"/>
        <v>97</v>
      </c>
      <c r="P120" s="233">
        <f t="shared" si="128"/>
        <v>97</v>
      </c>
      <c r="Q120" s="233">
        <f t="shared" si="128"/>
        <v>97</v>
      </c>
      <c r="R120" s="233">
        <f t="shared" si="128"/>
        <v>1164</v>
      </c>
      <c r="S120" s="317">
        <f>SUM(S115:S119)</f>
        <v>116400</v>
      </c>
      <c r="T120" s="106"/>
      <c r="U120" s="106"/>
      <c r="V120" s="106"/>
      <c r="W120" s="235">
        <f>SUM(W115:W119)</f>
        <v>0.58669354838709675</v>
      </c>
      <c r="X120" s="235">
        <f>SUM(X115:X119)</f>
        <v>97</v>
      </c>
      <c r="Z120" s="231">
        <f>SUM(Z115:Z119)</f>
        <v>1164</v>
      </c>
      <c r="AA120" s="231">
        <f>SUM(AA115:AA119)</f>
        <v>0</v>
      </c>
      <c r="AB120" s="413">
        <f>Z120/(Z120+AA120)</f>
        <v>1</v>
      </c>
    </row>
    <row r="121" spans="1:28" ht="10.15" customHeight="1" x14ac:dyDescent="0.3">
      <c r="A121" s="149"/>
      <c r="B121" s="150"/>
      <c r="C121" s="158"/>
      <c r="D121" s="437"/>
      <c r="E121" s="426"/>
      <c r="F121" s="154"/>
      <c r="G121" s="154"/>
      <c r="H121" s="154"/>
      <c r="I121" s="154"/>
      <c r="J121" s="154"/>
      <c r="K121" s="154"/>
      <c r="L121" s="154"/>
      <c r="M121" s="154"/>
      <c r="N121" s="154"/>
      <c r="O121" s="154"/>
      <c r="P121" s="154"/>
      <c r="Q121" s="154"/>
      <c r="R121" s="154"/>
      <c r="S121" s="322"/>
      <c r="W121" s="152"/>
      <c r="X121" s="152"/>
      <c r="Z121" s="152"/>
      <c r="AA121" s="152"/>
      <c r="AB121" s="412"/>
    </row>
    <row r="122" spans="1:28" ht="13.5" thickBot="1" x14ac:dyDescent="0.35">
      <c r="A122" s="251"/>
      <c r="B122" s="252" t="s">
        <v>164</v>
      </c>
      <c r="C122" s="253"/>
      <c r="D122" s="440"/>
      <c r="E122" s="429"/>
      <c r="F122" s="254">
        <f t="shared" ref="F122:S122" si="129">SUM(F102,F108,F114,F120)</f>
        <v>323</v>
      </c>
      <c r="G122" s="254">
        <f t="shared" si="129"/>
        <v>323</v>
      </c>
      <c r="H122" s="254">
        <f t="shared" si="129"/>
        <v>323</v>
      </c>
      <c r="I122" s="254">
        <f t="shared" si="129"/>
        <v>323</v>
      </c>
      <c r="J122" s="254">
        <f t="shared" si="129"/>
        <v>323</v>
      </c>
      <c r="K122" s="254">
        <f t="shared" si="129"/>
        <v>323</v>
      </c>
      <c r="L122" s="254">
        <f t="shared" si="129"/>
        <v>323</v>
      </c>
      <c r="M122" s="254">
        <f t="shared" si="129"/>
        <v>323</v>
      </c>
      <c r="N122" s="254">
        <f t="shared" si="129"/>
        <v>323</v>
      </c>
      <c r="O122" s="254">
        <f t="shared" si="129"/>
        <v>323</v>
      </c>
      <c r="P122" s="254">
        <f t="shared" si="129"/>
        <v>323</v>
      </c>
      <c r="Q122" s="254">
        <f t="shared" si="129"/>
        <v>323</v>
      </c>
      <c r="R122" s="254">
        <f t="shared" si="129"/>
        <v>3876</v>
      </c>
      <c r="S122" s="319">
        <f t="shared" si="129"/>
        <v>482640</v>
      </c>
      <c r="W122" s="254">
        <f>SUM(W102,W108,W114,W120)</f>
        <v>1.9536290322580645</v>
      </c>
      <c r="X122" s="254">
        <f>SUM(X102,X108,X114,X120)</f>
        <v>323</v>
      </c>
      <c r="Z122" s="254">
        <f>SUM(Z102,Z108,Z114,Z120)</f>
        <v>1164</v>
      </c>
      <c r="AA122" s="254">
        <f>SUM(AA102,AA108,AA114,AA120)</f>
        <v>2712</v>
      </c>
      <c r="AB122" s="418">
        <f>Z122/(Z122+AA122)</f>
        <v>0.30030959752321984</v>
      </c>
    </row>
    <row r="123" spans="1:28" ht="12" x14ac:dyDescent="0.3">
      <c r="A123" s="160"/>
      <c r="B123" s="150"/>
      <c r="C123" s="151"/>
      <c r="D123" s="437"/>
      <c r="E123" s="432"/>
      <c r="F123" s="154"/>
      <c r="G123" s="154"/>
      <c r="H123" s="154"/>
      <c r="I123" s="154"/>
      <c r="J123" s="154"/>
      <c r="K123" s="154"/>
      <c r="L123" s="154"/>
      <c r="M123" s="154"/>
      <c r="N123" s="154"/>
      <c r="O123" s="154"/>
      <c r="P123" s="154"/>
      <c r="Q123" s="154"/>
      <c r="R123" s="154"/>
      <c r="S123" s="322"/>
      <c r="W123" s="151"/>
      <c r="X123" s="151"/>
      <c r="Z123" s="151"/>
      <c r="AA123" s="151"/>
      <c r="AB123" s="412"/>
    </row>
    <row r="124" spans="1:28" ht="13" x14ac:dyDescent="0.3">
      <c r="A124" s="237">
        <v>6</v>
      </c>
      <c r="B124" s="266" t="s">
        <v>171</v>
      </c>
      <c r="C124" s="239"/>
      <c r="D124" s="436"/>
      <c r="E124" s="425"/>
      <c r="F124" s="244"/>
      <c r="G124" s="244"/>
      <c r="H124" s="244"/>
      <c r="I124" s="244"/>
      <c r="J124" s="244"/>
      <c r="K124" s="244"/>
      <c r="L124" s="244"/>
      <c r="M124" s="244"/>
      <c r="N124" s="244"/>
      <c r="O124" s="244"/>
      <c r="P124" s="244"/>
      <c r="Q124" s="244"/>
      <c r="R124" s="240"/>
      <c r="S124" s="323"/>
      <c r="W124" s="239"/>
      <c r="X124" s="239"/>
      <c r="Z124" s="239"/>
      <c r="AA124" s="239"/>
      <c r="AB124" s="416"/>
    </row>
    <row r="125" spans="1:28" ht="12" x14ac:dyDescent="0.3">
      <c r="A125" s="269">
        <v>6.1</v>
      </c>
      <c r="B125" s="274" t="s">
        <v>172</v>
      </c>
      <c r="C125" s="446" t="str">
        <f>'6. Staff Loading'!C125</f>
        <v>BenefitsCal Application Manager-Onshore</v>
      </c>
      <c r="D125" s="447">
        <f>'6. Staff Loading'!D125</f>
        <v>140</v>
      </c>
      <c r="E125" s="448" t="str">
        <f>'6. Staff Loading'!E125</f>
        <v>N</v>
      </c>
      <c r="F125" s="154">
        <v>40</v>
      </c>
      <c r="G125" s="154">
        <v>40</v>
      </c>
      <c r="H125" s="154">
        <v>40</v>
      </c>
      <c r="I125" s="154">
        <v>40</v>
      </c>
      <c r="J125" s="154">
        <v>40</v>
      </c>
      <c r="K125" s="154">
        <v>40</v>
      </c>
      <c r="L125" s="154">
        <v>40</v>
      </c>
      <c r="M125" s="154">
        <v>40</v>
      </c>
      <c r="N125" s="154">
        <v>40</v>
      </c>
      <c r="O125" s="154">
        <v>40</v>
      </c>
      <c r="P125" s="154">
        <v>40</v>
      </c>
      <c r="Q125" s="154">
        <v>40</v>
      </c>
      <c r="R125" s="276">
        <f t="shared" ref="R125:R129" si="130">SUM(F125:Q125)</f>
        <v>480</v>
      </c>
      <c r="S125" s="316">
        <f>D125*R125</f>
        <v>67200</v>
      </c>
      <c r="W125" s="452">
        <f>X125/$U$7</f>
        <v>0.24193548387096772</v>
      </c>
      <c r="X125" s="452">
        <f>R125/12</f>
        <v>40</v>
      </c>
      <c r="Z125" s="452">
        <f>IF($E125="Y",$R125,0)</f>
        <v>0</v>
      </c>
      <c r="AA125" s="452">
        <f>IF($E125="N",$R125,0)</f>
        <v>480</v>
      </c>
      <c r="AB125" s="453">
        <f>Z125/(AA125+Z125)</f>
        <v>0</v>
      </c>
    </row>
    <row r="126" spans="1:28" s="110" customFormat="1" ht="12" x14ac:dyDescent="0.3">
      <c r="A126" s="269"/>
      <c r="B126" s="270"/>
      <c r="C126" s="446">
        <f>'6. Staff Loading'!C126</f>
        <v>0</v>
      </c>
      <c r="D126" s="447">
        <f>'6. Staff Loading'!D126</f>
        <v>0</v>
      </c>
      <c r="E126" s="448">
        <f>'6. Staff Loading'!E126</f>
        <v>0</v>
      </c>
      <c r="F126" s="154"/>
      <c r="G126" s="154"/>
      <c r="H126" s="154"/>
      <c r="I126" s="154"/>
      <c r="J126" s="154"/>
      <c r="K126" s="154"/>
      <c r="L126" s="154"/>
      <c r="M126" s="154"/>
      <c r="N126" s="154"/>
      <c r="O126" s="154"/>
      <c r="P126" s="154"/>
      <c r="Q126" s="154"/>
      <c r="R126" s="276">
        <f t="shared" si="130"/>
        <v>0</v>
      </c>
      <c r="S126" s="316">
        <f t="shared" ref="S126:S129" si="131">D126*R126</f>
        <v>0</v>
      </c>
      <c r="T126" s="106"/>
      <c r="U126" s="106"/>
      <c r="V126" s="106"/>
      <c r="W126" s="452">
        <f t="shared" ref="W126:W129" si="132">X126/$U$7</f>
        <v>0</v>
      </c>
      <c r="X126" s="452">
        <f t="shared" ref="X126:X129" si="133">R126/12</f>
        <v>0</v>
      </c>
      <c r="Z126" s="452">
        <f t="shared" ref="Z126:Z129" si="134">IF($E126="Y",$R126,0)</f>
        <v>0</v>
      </c>
      <c r="AA126" s="452">
        <f t="shared" ref="AA126:AA129" si="135">IF($E126="N",$R126,0)</f>
        <v>0</v>
      </c>
      <c r="AB126" s="453" t="e">
        <f t="shared" ref="AB126:AB129" si="136">Z126/(AA126+Z126)</f>
        <v>#DIV/0!</v>
      </c>
    </row>
    <row r="127" spans="1:28" ht="12" x14ac:dyDescent="0.3">
      <c r="A127" s="269"/>
      <c r="B127" s="270"/>
      <c r="C127" s="446">
        <f>'6. Staff Loading'!C127</f>
        <v>0</v>
      </c>
      <c r="D127" s="447">
        <f>'6. Staff Loading'!D127</f>
        <v>0</v>
      </c>
      <c r="E127" s="448">
        <f>'6. Staff Loading'!E127</f>
        <v>0</v>
      </c>
      <c r="F127" s="154"/>
      <c r="G127" s="154"/>
      <c r="H127" s="154"/>
      <c r="I127" s="154"/>
      <c r="J127" s="154"/>
      <c r="K127" s="154"/>
      <c r="L127" s="154"/>
      <c r="M127" s="154"/>
      <c r="N127" s="154"/>
      <c r="O127" s="154"/>
      <c r="P127" s="154"/>
      <c r="Q127" s="154"/>
      <c r="R127" s="276">
        <f t="shared" si="130"/>
        <v>0</v>
      </c>
      <c r="S127" s="316">
        <f t="shared" si="131"/>
        <v>0</v>
      </c>
      <c r="W127" s="452">
        <f t="shared" si="132"/>
        <v>0</v>
      </c>
      <c r="X127" s="452">
        <f t="shared" si="133"/>
        <v>0</v>
      </c>
      <c r="Z127" s="452">
        <f t="shared" si="134"/>
        <v>0</v>
      </c>
      <c r="AA127" s="452">
        <f t="shared" si="135"/>
        <v>0</v>
      </c>
      <c r="AB127" s="453" t="e">
        <f t="shared" si="136"/>
        <v>#DIV/0!</v>
      </c>
    </row>
    <row r="128" spans="1:28" ht="12" x14ac:dyDescent="0.3">
      <c r="A128" s="269"/>
      <c r="B128" s="270"/>
      <c r="C128" s="446">
        <f>'6. Staff Loading'!C128</f>
        <v>0</v>
      </c>
      <c r="D128" s="447">
        <f>'6. Staff Loading'!D128</f>
        <v>0</v>
      </c>
      <c r="E128" s="448">
        <f>'6. Staff Loading'!E128</f>
        <v>0</v>
      </c>
      <c r="F128" s="154"/>
      <c r="G128" s="154"/>
      <c r="H128" s="154"/>
      <c r="I128" s="154"/>
      <c r="J128" s="154"/>
      <c r="K128" s="154"/>
      <c r="L128" s="154"/>
      <c r="M128" s="154"/>
      <c r="N128" s="154"/>
      <c r="O128" s="154"/>
      <c r="P128" s="154"/>
      <c r="Q128" s="154"/>
      <c r="R128" s="276">
        <f t="shared" si="130"/>
        <v>0</v>
      </c>
      <c r="S128" s="316">
        <f t="shared" si="131"/>
        <v>0</v>
      </c>
      <c r="W128" s="452">
        <f t="shared" si="132"/>
        <v>0</v>
      </c>
      <c r="X128" s="452">
        <f t="shared" si="133"/>
        <v>0</v>
      </c>
      <c r="Z128" s="452">
        <f t="shared" si="134"/>
        <v>0</v>
      </c>
      <c r="AA128" s="452">
        <f t="shared" si="135"/>
        <v>0</v>
      </c>
      <c r="AB128" s="453" t="e">
        <f t="shared" si="136"/>
        <v>#DIV/0!</v>
      </c>
    </row>
    <row r="129" spans="1:28" ht="12" x14ac:dyDescent="0.3">
      <c r="A129" s="269"/>
      <c r="B129" s="270"/>
      <c r="C129" s="446">
        <f>'6. Staff Loading'!C129</f>
        <v>0</v>
      </c>
      <c r="D129" s="447">
        <f>'6. Staff Loading'!D129</f>
        <v>0</v>
      </c>
      <c r="E129" s="448">
        <f>'6. Staff Loading'!E129</f>
        <v>0</v>
      </c>
      <c r="F129" s="154"/>
      <c r="G129" s="154"/>
      <c r="H129" s="154"/>
      <c r="I129" s="154"/>
      <c r="J129" s="154"/>
      <c r="K129" s="154"/>
      <c r="L129" s="154"/>
      <c r="M129" s="154"/>
      <c r="N129" s="154"/>
      <c r="O129" s="154"/>
      <c r="P129" s="154"/>
      <c r="Q129" s="154"/>
      <c r="R129" s="276">
        <f t="shared" si="130"/>
        <v>0</v>
      </c>
      <c r="S129" s="316">
        <f t="shared" si="131"/>
        <v>0</v>
      </c>
      <c r="W129" s="452">
        <f t="shared" si="132"/>
        <v>0</v>
      </c>
      <c r="X129" s="452">
        <f t="shared" si="133"/>
        <v>0</v>
      </c>
      <c r="Z129" s="452">
        <f t="shared" si="134"/>
        <v>0</v>
      </c>
      <c r="AA129" s="452">
        <f t="shared" si="135"/>
        <v>0</v>
      </c>
      <c r="AB129" s="453" t="e">
        <f t="shared" si="136"/>
        <v>#DIV/0!</v>
      </c>
    </row>
    <row r="130" spans="1:28" ht="12.5" thickBot="1" x14ac:dyDescent="0.35">
      <c r="A130" s="228"/>
      <c r="B130" s="229" t="s">
        <v>173</v>
      </c>
      <c r="C130" s="230"/>
      <c r="D130" s="438"/>
      <c r="E130" s="427"/>
      <c r="F130" s="233">
        <f>SUM(F125:F129)</f>
        <v>40</v>
      </c>
      <c r="G130" s="233">
        <f t="shared" ref="G130:R130" si="137">SUM(G125:G129)</f>
        <v>40</v>
      </c>
      <c r="H130" s="233">
        <f t="shared" si="137"/>
        <v>40</v>
      </c>
      <c r="I130" s="233">
        <f t="shared" si="137"/>
        <v>40</v>
      </c>
      <c r="J130" s="233">
        <f t="shared" si="137"/>
        <v>40</v>
      </c>
      <c r="K130" s="233">
        <f t="shared" si="137"/>
        <v>40</v>
      </c>
      <c r="L130" s="233">
        <f t="shared" si="137"/>
        <v>40</v>
      </c>
      <c r="M130" s="233">
        <f t="shared" si="137"/>
        <v>40</v>
      </c>
      <c r="N130" s="233">
        <f t="shared" si="137"/>
        <v>40</v>
      </c>
      <c r="O130" s="233">
        <f t="shared" si="137"/>
        <v>40</v>
      </c>
      <c r="P130" s="233">
        <f t="shared" si="137"/>
        <v>40</v>
      </c>
      <c r="Q130" s="233">
        <f t="shared" si="137"/>
        <v>40</v>
      </c>
      <c r="R130" s="233">
        <f t="shared" si="137"/>
        <v>480</v>
      </c>
      <c r="S130" s="317">
        <f>SUM(S125:S129)</f>
        <v>67200</v>
      </c>
      <c r="W130" s="235">
        <f>SUM(W125:W129)</f>
        <v>0.24193548387096772</v>
      </c>
      <c r="X130" s="235">
        <f>SUM(X125:X129)</f>
        <v>40</v>
      </c>
      <c r="Z130" s="231">
        <f>SUM(Z125:Z129)</f>
        <v>0</v>
      </c>
      <c r="AA130" s="231">
        <f>SUM(AA125:AA129)</f>
        <v>480</v>
      </c>
      <c r="AB130" s="413">
        <f>Z130/(Z130+AA130)</f>
        <v>0</v>
      </c>
    </row>
    <row r="131" spans="1:28" ht="12" x14ac:dyDescent="0.3">
      <c r="A131" s="269">
        <v>6.2</v>
      </c>
      <c r="B131" s="274" t="s">
        <v>174</v>
      </c>
      <c r="C131" s="446" t="str">
        <f>'6. Staff Loading'!C131</f>
        <v>DevOps/Tools Engineer-Onshore</v>
      </c>
      <c r="D131" s="447">
        <f>'6. Staff Loading'!D131</f>
        <v>100</v>
      </c>
      <c r="E131" s="448" t="str">
        <f>'6. Staff Loading'!E131</f>
        <v>N</v>
      </c>
      <c r="F131" s="154">
        <v>80</v>
      </c>
      <c r="G131" s="154">
        <v>80</v>
      </c>
      <c r="H131" s="154">
        <v>80</v>
      </c>
      <c r="I131" s="154">
        <v>80</v>
      </c>
      <c r="J131" s="154">
        <v>80</v>
      </c>
      <c r="K131" s="154">
        <v>80</v>
      </c>
      <c r="L131" s="154">
        <v>80</v>
      </c>
      <c r="M131" s="154">
        <v>80</v>
      </c>
      <c r="N131" s="154">
        <v>80</v>
      </c>
      <c r="O131" s="154">
        <v>80</v>
      </c>
      <c r="P131" s="154">
        <v>80</v>
      </c>
      <c r="Q131" s="154">
        <v>80</v>
      </c>
      <c r="R131" s="276">
        <f t="shared" ref="R131:R135" si="138">SUM(F131:Q131)</f>
        <v>960</v>
      </c>
      <c r="S131" s="316">
        <f>D131*R131</f>
        <v>96000</v>
      </c>
      <c r="W131" s="452">
        <f>X131/$U$7</f>
        <v>0.48387096774193544</v>
      </c>
      <c r="X131" s="452">
        <f>R131/12</f>
        <v>80</v>
      </c>
      <c r="Z131" s="452">
        <f>IF($E131="Y",$R131,0)</f>
        <v>0</v>
      </c>
      <c r="AA131" s="452">
        <f>IF($E131="N",$R131,0)</f>
        <v>960</v>
      </c>
      <c r="AB131" s="453">
        <f>Z131/(AA131+Z131)</f>
        <v>0</v>
      </c>
    </row>
    <row r="132" spans="1:28" s="110" customFormat="1" ht="12" x14ac:dyDescent="0.3">
      <c r="A132" s="269"/>
      <c r="B132" s="270"/>
      <c r="C132" s="446">
        <f>'6. Staff Loading'!C132</f>
        <v>0</v>
      </c>
      <c r="D132" s="447">
        <f>'6. Staff Loading'!D132</f>
        <v>0</v>
      </c>
      <c r="E132" s="448">
        <f>'6. Staff Loading'!E132</f>
        <v>0</v>
      </c>
      <c r="F132" s="154"/>
      <c r="G132" s="154"/>
      <c r="H132" s="154"/>
      <c r="I132" s="154"/>
      <c r="J132" s="154"/>
      <c r="K132" s="154"/>
      <c r="L132" s="154"/>
      <c r="M132" s="154"/>
      <c r="N132" s="154"/>
      <c r="O132" s="154"/>
      <c r="P132" s="154"/>
      <c r="Q132" s="154"/>
      <c r="R132" s="276">
        <f t="shared" si="138"/>
        <v>0</v>
      </c>
      <c r="S132" s="316">
        <f t="shared" ref="S132:S135" si="139">D132*R132</f>
        <v>0</v>
      </c>
      <c r="T132" s="106"/>
      <c r="U132" s="106"/>
      <c r="V132" s="106"/>
      <c r="W132" s="452">
        <f t="shared" ref="W132:W135" si="140">X132/$U$7</f>
        <v>0</v>
      </c>
      <c r="X132" s="452">
        <f t="shared" ref="X132:X135" si="141">R132/12</f>
        <v>0</v>
      </c>
      <c r="Z132" s="452">
        <f t="shared" ref="Z132:Z135" si="142">IF($E132="Y",$R132,0)</f>
        <v>0</v>
      </c>
      <c r="AA132" s="452">
        <f t="shared" ref="AA132:AA135" si="143">IF($E132="N",$R132,0)</f>
        <v>0</v>
      </c>
      <c r="AB132" s="453" t="e">
        <f t="shared" ref="AB132:AB135" si="144">Z132/(AA132+Z132)</f>
        <v>#DIV/0!</v>
      </c>
    </row>
    <row r="133" spans="1:28" ht="12" x14ac:dyDescent="0.3">
      <c r="A133" s="269"/>
      <c r="B133" s="270"/>
      <c r="C133" s="446">
        <f>'6. Staff Loading'!C133</f>
        <v>0</v>
      </c>
      <c r="D133" s="447">
        <f>'6. Staff Loading'!D133</f>
        <v>0</v>
      </c>
      <c r="E133" s="448">
        <f>'6. Staff Loading'!E133</f>
        <v>0</v>
      </c>
      <c r="F133" s="154"/>
      <c r="G133" s="154"/>
      <c r="H133" s="154"/>
      <c r="I133" s="154"/>
      <c r="J133" s="154"/>
      <c r="K133" s="154"/>
      <c r="L133" s="154"/>
      <c r="M133" s="154"/>
      <c r="N133" s="154"/>
      <c r="O133" s="154"/>
      <c r="P133" s="154"/>
      <c r="Q133" s="154"/>
      <c r="R133" s="276">
        <f t="shared" si="138"/>
        <v>0</v>
      </c>
      <c r="S133" s="316">
        <f t="shared" si="139"/>
        <v>0</v>
      </c>
      <c r="W133" s="452">
        <f t="shared" si="140"/>
        <v>0</v>
      </c>
      <c r="X133" s="452">
        <f t="shared" si="141"/>
        <v>0</v>
      </c>
      <c r="Z133" s="452">
        <f t="shared" si="142"/>
        <v>0</v>
      </c>
      <c r="AA133" s="452">
        <f t="shared" si="143"/>
        <v>0</v>
      </c>
      <c r="AB133" s="453" t="e">
        <f t="shared" si="144"/>
        <v>#DIV/0!</v>
      </c>
    </row>
    <row r="134" spans="1:28" s="110" customFormat="1" ht="12" x14ac:dyDescent="0.3">
      <c r="A134" s="269"/>
      <c r="B134" s="270"/>
      <c r="C134" s="446">
        <f>'6. Staff Loading'!C134</f>
        <v>0</v>
      </c>
      <c r="D134" s="447">
        <f>'6. Staff Loading'!D134</f>
        <v>0</v>
      </c>
      <c r="E134" s="448">
        <f>'6. Staff Loading'!E134</f>
        <v>0</v>
      </c>
      <c r="F134" s="154"/>
      <c r="G134" s="154"/>
      <c r="H134" s="154"/>
      <c r="I134" s="154"/>
      <c r="J134" s="154"/>
      <c r="K134" s="154"/>
      <c r="L134" s="154"/>
      <c r="M134" s="154"/>
      <c r="N134" s="154"/>
      <c r="O134" s="154"/>
      <c r="P134" s="154"/>
      <c r="Q134" s="154"/>
      <c r="R134" s="276">
        <f t="shared" si="138"/>
        <v>0</v>
      </c>
      <c r="S134" s="316">
        <f t="shared" si="139"/>
        <v>0</v>
      </c>
      <c r="T134" s="106"/>
      <c r="U134" s="106"/>
      <c r="V134" s="106"/>
      <c r="W134" s="452">
        <f t="shared" si="140"/>
        <v>0</v>
      </c>
      <c r="X134" s="452">
        <f t="shared" si="141"/>
        <v>0</v>
      </c>
      <c r="Z134" s="452">
        <f t="shared" si="142"/>
        <v>0</v>
      </c>
      <c r="AA134" s="452">
        <f t="shared" si="143"/>
        <v>0</v>
      </c>
      <c r="AB134" s="453" t="e">
        <f t="shared" si="144"/>
        <v>#DIV/0!</v>
      </c>
    </row>
    <row r="135" spans="1:28" ht="12" x14ac:dyDescent="0.3">
      <c r="A135" s="269"/>
      <c r="B135" s="270"/>
      <c r="C135" s="446">
        <f>'6. Staff Loading'!C135</f>
        <v>0</v>
      </c>
      <c r="D135" s="447">
        <f>'6. Staff Loading'!D135</f>
        <v>0</v>
      </c>
      <c r="E135" s="448">
        <f>'6. Staff Loading'!E135</f>
        <v>0</v>
      </c>
      <c r="F135" s="154"/>
      <c r="G135" s="154"/>
      <c r="H135" s="154"/>
      <c r="I135" s="154"/>
      <c r="J135" s="154"/>
      <c r="K135" s="154"/>
      <c r="L135" s="154"/>
      <c r="M135" s="154"/>
      <c r="N135" s="154"/>
      <c r="O135" s="154"/>
      <c r="P135" s="154"/>
      <c r="Q135" s="154"/>
      <c r="R135" s="276">
        <f t="shared" si="138"/>
        <v>0</v>
      </c>
      <c r="S135" s="316">
        <f t="shared" si="139"/>
        <v>0</v>
      </c>
      <c r="W135" s="452">
        <f t="shared" si="140"/>
        <v>0</v>
      </c>
      <c r="X135" s="452">
        <f t="shared" si="141"/>
        <v>0</v>
      </c>
      <c r="Z135" s="452">
        <f t="shared" si="142"/>
        <v>0</v>
      </c>
      <c r="AA135" s="452">
        <f t="shared" si="143"/>
        <v>0</v>
      </c>
      <c r="AB135" s="453" t="e">
        <f t="shared" si="144"/>
        <v>#DIV/0!</v>
      </c>
    </row>
    <row r="136" spans="1:28" ht="12.5" thickBot="1" x14ac:dyDescent="0.35">
      <c r="A136" s="228"/>
      <c r="B136" s="229" t="s">
        <v>175</v>
      </c>
      <c r="C136" s="230"/>
      <c r="D136" s="438"/>
      <c r="E136" s="427"/>
      <c r="F136" s="233">
        <f>SUM(F131:F135)</f>
        <v>80</v>
      </c>
      <c r="G136" s="233">
        <f t="shared" ref="G136:R136" si="145">SUM(G131:G135)</f>
        <v>80</v>
      </c>
      <c r="H136" s="233">
        <f t="shared" si="145"/>
        <v>80</v>
      </c>
      <c r="I136" s="233">
        <f t="shared" si="145"/>
        <v>80</v>
      </c>
      <c r="J136" s="233">
        <f t="shared" si="145"/>
        <v>80</v>
      </c>
      <c r="K136" s="233">
        <f t="shared" si="145"/>
        <v>80</v>
      </c>
      <c r="L136" s="233">
        <f t="shared" si="145"/>
        <v>80</v>
      </c>
      <c r="M136" s="233">
        <f t="shared" si="145"/>
        <v>80</v>
      </c>
      <c r="N136" s="233">
        <f t="shared" si="145"/>
        <v>80</v>
      </c>
      <c r="O136" s="233">
        <f t="shared" si="145"/>
        <v>80</v>
      </c>
      <c r="P136" s="233">
        <f t="shared" si="145"/>
        <v>80</v>
      </c>
      <c r="Q136" s="233">
        <f t="shared" si="145"/>
        <v>80</v>
      </c>
      <c r="R136" s="233">
        <f t="shared" si="145"/>
        <v>960</v>
      </c>
      <c r="S136" s="317">
        <f>SUM(S131:S135)</f>
        <v>96000</v>
      </c>
      <c r="W136" s="235">
        <f>SUM(W131:W135)</f>
        <v>0.48387096774193544</v>
      </c>
      <c r="X136" s="235">
        <f>SUM(X131:X135)</f>
        <v>80</v>
      </c>
      <c r="Z136" s="231">
        <f>SUM(Z131:Z135)</f>
        <v>0</v>
      </c>
      <c r="AA136" s="231">
        <f>SUM(AA131:AA135)</f>
        <v>960</v>
      </c>
      <c r="AB136" s="413">
        <f>Z136/(Z136+AA136)</f>
        <v>0</v>
      </c>
    </row>
    <row r="137" spans="1:28" ht="12" x14ac:dyDescent="0.3">
      <c r="A137" s="269">
        <v>6.3</v>
      </c>
      <c r="B137" s="274" t="s">
        <v>176</v>
      </c>
      <c r="C137" s="446" t="str">
        <f>'6. Staff Loading'!C137</f>
        <v>Cloud Engineer-Onshore</v>
      </c>
      <c r="D137" s="447">
        <f>'6. Staff Loading'!D137</f>
        <v>130</v>
      </c>
      <c r="E137" s="448" t="str">
        <f>'6. Staff Loading'!E137</f>
        <v>N</v>
      </c>
      <c r="F137" s="154">
        <v>160</v>
      </c>
      <c r="G137" s="154">
        <v>160</v>
      </c>
      <c r="H137" s="154">
        <v>160</v>
      </c>
      <c r="I137" s="154">
        <v>160</v>
      </c>
      <c r="J137" s="154">
        <v>160</v>
      </c>
      <c r="K137" s="154">
        <v>160</v>
      </c>
      <c r="L137" s="154">
        <v>160</v>
      </c>
      <c r="M137" s="154">
        <v>160</v>
      </c>
      <c r="N137" s="154">
        <v>160</v>
      </c>
      <c r="O137" s="154">
        <v>160</v>
      </c>
      <c r="P137" s="154">
        <v>160</v>
      </c>
      <c r="Q137" s="154">
        <v>160</v>
      </c>
      <c r="R137" s="276">
        <f t="shared" ref="R137:R141" si="146">SUM(F137:Q137)</f>
        <v>1920</v>
      </c>
      <c r="S137" s="316">
        <f>D137*R137</f>
        <v>249600</v>
      </c>
      <c r="W137" s="452">
        <f>X137/$U$7</f>
        <v>0.96774193548387089</v>
      </c>
      <c r="X137" s="452">
        <f>R137/12</f>
        <v>160</v>
      </c>
      <c r="Z137" s="452">
        <f>IF($E137="Y",$R137,0)</f>
        <v>0</v>
      </c>
      <c r="AA137" s="452">
        <f>IF($E137="N",$R137,0)</f>
        <v>1920</v>
      </c>
      <c r="AB137" s="453">
        <f>Z137/(AA137+Z137)</f>
        <v>0</v>
      </c>
    </row>
    <row r="138" spans="1:28" s="110" customFormat="1" ht="12" x14ac:dyDescent="0.3">
      <c r="A138" s="269"/>
      <c r="B138" s="270"/>
      <c r="C138" s="446">
        <f>'6. Staff Loading'!C138</f>
        <v>0</v>
      </c>
      <c r="D138" s="447">
        <f>'6. Staff Loading'!D138</f>
        <v>0</v>
      </c>
      <c r="E138" s="448">
        <f>'6. Staff Loading'!E138</f>
        <v>0</v>
      </c>
      <c r="F138" s="154"/>
      <c r="G138" s="154"/>
      <c r="H138" s="154"/>
      <c r="I138" s="154"/>
      <c r="J138" s="154"/>
      <c r="K138" s="154"/>
      <c r="L138" s="154"/>
      <c r="M138" s="154"/>
      <c r="N138" s="154"/>
      <c r="O138" s="154"/>
      <c r="P138" s="154"/>
      <c r="Q138" s="154"/>
      <c r="R138" s="276">
        <f t="shared" si="146"/>
        <v>0</v>
      </c>
      <c r="S138" s="316">
        <f t="shared" ref="S138:S141" si="147">D138*R138</f>
        <v>0</v>
      </c>
      <c r="T138" s="106"/>
      <c r="U138" s="106"/>
      <c r="V138" s="106"/>
      <c r="W138" s="452">
        <f t="shared" ref="W138:W141" si="148">X138/$U$7</f>
        <v>0</v>
      </c>
      <c r="X138" s="452">
        <f t="shared" ref="X138:X141" si="149">R138/12</f>
        <v>0</v>
      </c>
      <c r="Z138" s="452">
        <f t="shared" ref="Z138:Z141" si="150">IF($E138="Y",$R138,0)</f>
        <v>0</v>
      </c>
      <c r="AA138" s="452">
        <f t="shared" ref="AA138:AA141" si="151">IF($E138="N",$R138,0)</f>
        <v>0</v>
      </c>
      <c r="AB138" s="453" t="e">
        <f t="shared" ref="AB138:AB141" si="152">Z138/(AA138+Z138)</f>
        <v>#DIV/0!</v>
      </c>
    </row>
    <row r="139" spans="1:28" s="110" customFormat="1" ht="12" x14ac:dyDescent="0.3">
      <c r="A139" s="269"/>
      <c r="B139" s="270"/>
      <c r="C139" s="446">
        <f>'6. Staff Loading'!C139</f>
        <v>0</v>
      </c>
      <c r="D139" s="447">
        <f>'6. Staff Loading'!D139</f>
        <v>0</v>
      </c>
      <c r="E139" s="448">
        <f>'6. Staff Loading'!E139</f>
        <v>0</v>
      </c>
      <c r="F139" s="154"/>
      <c r="G139" s="154"/>
      <c r="H139" s="154"/>
      <c r="I139" s="154"/>
      <c r="J139" s="154"/>
      <c r="K139" s="154"/>
      <c r="L139" s="154"/>
      <c r="M139" s="154"/>
      <c r="N139" s="154"/>
      <c r="O139" s="154"/>
      <c r="P139" s="154"/>
      <c r="Q139" s="154"/>
      <c r="R139" s="276">
        <f t="shared" si="146"/>
        <v>0</v>
      </c>
      <c r="S139" s="316">
        <f t="shared" si="147"/>
        <v>0</v>
      </c>
      <c r="T139" s="106"/>
      <c r="U139" s="106"/>
      <c r="V139" s="106"/>
      <c r="W139" s="452">
        <f t="shared" si="148"/>
        <v>0</v>
      </c>
      <c r="X139" s="452">
        <f t="shared" si="149"/>
        <v>0</v>
      </c>
      <c r="Z139" s="452">
        <f t="shared" si="150"/>
        <v>0</v>
      </c>
      <c r="AA139" s="452">
        <f t="shared" si="151"/>
        <v>0</v>
      </c>
      <c r="AB139" s="453" t="e">
        <f t="shared" si="152"/>
        <v>#DIV/0!</v>
      </c>
    </row>
    <row r="140" spans="1:28" s="110" customFormat="1" ht="12" x14ac:dyDescent="0.3">
      <c r="A140" s="269"/>
      <c r="B140" s="270"/>
      <c r="C140" s="446">
        <f>'6. Staff Loading'!C140</f>
        <v>0</v>
      </c>
      <c r="D140" s="447">
        <f>'6. Staff Loading'!D140</f>
        <v>0</v>
      </c>
      <c r="E140" s="448">
        <f>'6. Staff Loading'!E140</f>
        <v>0</v>
      </c>
      <c r="F140" s="154"/>
      <c r="G140" s="154"/>
      <c r="H140" s="154"/>
      <c r="I140" s="154"/>
      <c r="J140" s="154"/>
      <c r="K140" s="154"/>
      <c r="L140" s="154"/>
      <c r="M140" s="154"/>
      <c r="N140" s="154"/>
      <c r="O140" s="154"/>
      <c r="P140" s="154"/>
      <c r="Q140" s="154"/>
      <c r="R140" s="276">
        <f t="shared" si="146"/>
        <v>0</v>
      </c>
      <c r="S140" s="316">
        <f t="shared" si="147"/>
        <v>0</v>
      </c>
      <c r="T140" s="106"/>
      <c r="U140" s="106"/>
      <c r="V140" s="106"/>
      <c r="W140" s="452">
        <f t="shared" si="148"/>
        <v>0</v>
      </c>
      <c r="X140" s="452">
        <f t="shared" si="149"/>
        <v>0</v>
      </c>
      <c r="Z140" s="452">
        <f t="shared" si="150"/>
        <v>0</v>
      </c>
      <c r="AA140" s="452">
        <f t="shared" si="151"/>
        <v>0</v>
      </c>
      <c r="AB140" s="453" t="e">
        <f t="shared" si="152"/>
        <v>#DIV/0!</v>
      </c>
    </row>
    <row r="141" spans="1:28" ht="14.25" customHeight="1" x14ac:dyDescent="0.3">
      <c r="A141" s="269"/>
      <c r="B141" s="270"/>
      <c r="C141" s="446">
        <f>'6. Staff Loading'!C141</f>
        <v>0</v>
      </c>
      <c r="D141" s="447">
        <f>'6. Staff Loading'!D141</f>
        <v>0</v>
      </c>
      <c r="E141" s="448">
        <f>'6. Staff Loading'!E141</f>
        <v>0</v>
      </c>
      <c r="F141" s="154"/>
      <c r="G141" s="154"/>
      <c r="H141" s="154"/>
      <c r="I141" s="154"/>
      <c r="J141" s="154"/>
      <c r="K141" s="154"/>
      <c r="L141" s="154"/>
      <c r="M141" s="154"/>
      <c r="N141" s="154"/>
      <c r="O141" s="154"/>
      <c r="P141" s="154"/>
      <c r="Q141" s="154"/>
      <c r="R141" s="276">
        <f t="shared" si="146"/>
        <v>0</v>
      </c>
      <c r="S141" s="316">
        <f t="shared" si="147"/>
        <v>0</v>
      </c>
      <c r="W141" s="452">
        <f t="shared" si="148"/>
        <v>0</v>
      </c>
      <c r="X141" s="452">
        <f t="shared" si="149"/>
        <v>0</v>
      </c>
      <c r="Z141" s="452">
        <f t="shared" si="150"/>
        <v>0</v>
      </c>
      <c r="AA141" s="452">
        <f t="shared" si="151"/>
        <v>0</v>
      </c>
      <c r="AB141" s="453" t="e">
        <f t="shared" si="152"/>
        <v>#DIV/0!</v>
      </c>
    </row>
    <row r="142" spans="1:28" s="109" customFormat="1" ht="13.5" thickBot="1" x14ac:dyDescent="0.35">
      <c r="A142" s="228"/>
      <c r="B142" s="229" t="s">
        <v>177</v>
      </c>
      <c r="C142" s="230"/>
      <c r="D142" s="438"/>
      <c r="E142" s="427"/>
      <c r="F142" s="233">
        <f>SUM(F137:F141)</f>
        <v>160</v>
      </c>
      <c r="G142" s="233">
        <f t="shared" ref="G142:R142" si="153">SUM(G137:G141)</f>
        <v>160</v>
      </c>
      <c r="H142" s="233">
        <f t="shared" si="153"/>
        <v>160</v>
      </c>
      <c r="I142" s="233">
        <f t="shared" si="153"/>
        <v>160</v>
      </c>
      <c r="J142" s="233">
        <f t="shared" si="153"/>
        <v>160</v>
      </c>
      <c r="K142" s="233">
        <f t="shared" si="153"/>
        <v>160</v>
      </c>
      <c r="L142" s="233">
        <f t="shared" si="153"/>
        <v>160</v>
      </c>
      <c r="M142" s="233">
        <f t="shared" si="153"/>
        <v>160</v>
      </c>
      <c r="N142" s="233">
        <f t="shared" si="153"/>
        <v>160</v>
      </c>
      <c r="O142" s="233">
        <f t="shared" si="153"/>
        <v>160</v>
      </c>
      <c r="P142" s="233">
        <f t="shared" si="153"/>
        <v>160</v>
      </c>
      <c r="Q142" s="233">
        <f t="shared" si="153"/>
        <v>160</v>
      </c>
      <c r="R142" s="233">
        <f t="shared" si="153"/>
        <v>1920</v>
      </c>
      <c r="S142" s="317">
        <f>SUM(S137:S141)</f>
        <v>249600</v>
      </c>
      <c r="T142" s="106"/>
      <c r="U142" s="106"/>
      <c r="V142" s="106"/>
      <c r="W142" s="235">
        <f>SUM(W137:W141)</f>
        <v>0.96774193548387089</v>
      </c>
      <c r="X142" s="235">
        <f>SUM(X137:X141)</f>
        <v>160</v>
      </c>
      <c r="Z142" s="231">
        <f>SUM(Z137:Z141)</f>
        <v>0</v>
      </c>
      <c r="AA142" s="231">
        <f>SUM(AA137:AA141)</f>
        <v>1920</v>
      </c>
      <c r="AB142" s="413">
        <f>Z142/(Z142+AA142)</f>
        <v>0</v>
      </c>
    </row>
    <row r="143" spans="1:28" ht="10.15" customHeight="1" x14ac:dyDescent="0.3">
      <c r="A143" s="149"/>
      <c r="B143" s="150"/>
      <c r="C143" s="158"/>
      <c r="D143" s="437"/>
      <c r="E143" s="426"/>
      <c r="F143" s="154"/>
      <c r="G143" s="154"/>
      <c r="H143" s="154"/>
      <c r="I143" s="154"/>
      <c r="J143" s="154"/>
      <c r="K143" s="154"/>
      <c r="L143" s="154"/>
      <c r="M143" s="154"/>
      <c r="N143" s="154"/>
      <c r="O143" s="154"/>
      <c r="P143" s="154"/>
      <c r="Q143" s="154"/>
      <c r="R143" s="154"/>
      <c r="S143" s="322"/>
      <c r="W143" s="152"/>
      <c r="X143" s="152"/>
      <c r="Z143" s="152"/>
      <c r="AA143" s="152"/>
      <c r="AB143" s="412"/>
    </row>
    <row r="144" spans="1:28" ht="13.5" thickBot="1" x14ac:dyDescent="0.35">
      <c r="A144" s="251"/>
      <c r="B144" s="508" t="s">
        <v>178</v>
      </c>
      <c r="C144" s="509"/>
      <c r="D144" s="440"/>
      <c r="E144" s="429"/>
      <c r="F144" s="254">
        <f t="shared" ref="F144:S144" si="154">SUM(F130,F136,F142)</f>
        <v>280</v>
      </c>
      <c r="G144" s="254">
        <f t="shared" si="154"/>
        <v>280</v>
      </c>
      <c r="H144" s="254">
        <f t="shared" si="154"/>
        <v>280</v>
      </c>
      <c r="I144" s="254">
        <f t="shared" si="154"/>
        <v>280</v>
      </c>
      <c r="J144" s="254">
        <f t="shared" si="154"/>
        <v>280</v>
      </c>
      <c r="K144" s="254">
        <f t="shared" si="154"/>
        <v>280</v>
      </c>
      <c r="L144" s="254">
        <f t="shared" si="154"/>
        <v>280</v>
      </c>
      <c r="M144" s="254">
        <f t="shared" si="154"/>
        <v>280</v>
      </c>
      <c r="N144" s="254">
        <f t="shared" si="154"/>
        <v>280</v>
      </c>
      <c r="O144" s="254">
        <f t="shared" si="154"/>
        <v>280</v>
      </c>
      <c r="P144" s="254">
        <f t="shared" si="154"/>
        <v>280</v>
      </c>
      <c r="Q144" s="254">
        <f t="shared" si="154"/>
        <v>280</v>
      </c>
      <c r="R144" s="254">
        <f t="shared" si="154"/>
        <v>3360</v>
      </c>
      <c r="S144" s="319">
        <f t="shared" si="154"/>
        <v>412800</v>
      </c>
      <c r="W144" s="254">
        <f>SUM(W130,W136,W142)</f>
        <v>1.693548387096774</v>
      </c>
      <c r="X144" s="254">
        <f>SUM(X130,X136,X142)</f>
        <v>280</v>
      </c>
      <c r="Z144" s="254">
        <f>SUM(Z130,Z136,Z142)</f>
        <v>0</v>
      </c>
      <c r="AA144" s="254">
        <f>SUM(AA130,AA136,AA142)</f>
        <v>3360</v>
      </c>
      <c r="AB144" s="418">
        <f>Z144/(Z144+AA144)</f>
        <v>0</v>
      </c>
    </row>
    <row r="145" spans="1:28" ht="12" x14ac:dyDescent="0.3">
      <c r="A145" s="160"/>
      <c r="B145" s="150"/>
      <c r="C145" s="151"/>
      <c r="D145" s="437"/>
      <c r="E145" s="432"/>
      <c r="F145" s="154"/>
      <c r="G145" s="154"/>
      <c r="H145" s="154"/>
      <c r="I145" s="154"/>
      <c r="J145" s="154"/>
      <c r="K145" s="154"/>
      <c r="L145" s="154"/>
      <c r="M145" s="154"/>
      <c r="N145" s="154"/>
      <c r="O145" s="154"/>
      <c r="P145" s="154"/>
      <c r="Q145" s="154"/>
      <c r="R145" s="154"/>
      <c r="S145" s="322"/>
      <c r="W145" s="151"/>
      <c r="X145" s="151"/>
      <c r="Z145" s="151"/>
      <c r="AA145" s="151"/>
      <c r="AB145" s="412"/>
    </row>
    <row r="146" spans="1:28" ht="13" x14ac:dyDescent="0.3">
      <c r="A146" s="237">
        <v>7</v>
      </c>
      <c r="B146" s="246" t="s">
        <v>179</v>
      </c>
      <c r="C146" s="239"/>
      <c r="D146" s="436"/>
      <c r="E146" s="425"/>
      <c r="F146" s="244"/>
      <c r="G146" s="244"/>
      <c r="H146" s="244"/>
      <c r="I146" s="244"/>
      <c r="J146" s="244"/>
      <c r="K146" s="244"/>
      <c r="L146" s="244"/>
      <c r="M146" s="244"/>
      <c r="N146" s="244"/>
      <c r="O146" s="244"/>
      <c r="P146" s="244"/>
      <c r="Q146" s="244"/>
      <c r="R146" s="240"/>
      <c r="S146" s="323"/>
      <c r="W146" s="239"/>
      <c r="X146" s="239"/>
      <c r="Z146" s="239"/>
      <c r="AA146" s="239"/>
      <c r="AB146" s="416"/>
    </row>
    <row r="147" spans="1:28" ht="12" x14ac:dyDescent="0.3">
      <c r="A147" s="275">
        <v>7.1</v>
      </c>
      <c r="B147" s="270" t="s">
        <v>180</v>
      </c>
      <c r="C147" s="446" t="str">
        <f>'6. Staff Loading'!C147</f>
        <v>Innovation Lead-Onshore</v>
      </c>
      <c r="D147" s="447">
        <f>'6. Staff Loading'!D147</f>
        <v>150</v>
      </c>
      <c r="E147" s="448" t="str">
        <f>'6. Staff Loading'!E147</f>
        <v>N</v>
      </c>
      <c r="F147" s="154">
        <v>24</v>
      </c>
      <c r="G147" s="154">
        <v>24</v>
      </c>
      <c r="H147" s="154">
        <v>24</v>
      </c>
      <c r="I147" s="154">
        <v>24</v>
      </c>
      <c r="J147" s="154">
        <v>24</v>
      </c>
      <c r="K147" s="154">
        <v>24</v>
      </c>
      <c r="L147" s="154">
        <v>24</v>
      </c>
      <c r="M147" s="154">
        <v>24</v>
      </c>
      <c r="N147" s="154">
        <v>24</v>
      </c>
      <c r="O147" s="154">
        <v>24</v>
      </c>
      <c r="P147" s="154">
        <v>24</v>
      </c>
      <c r="Q147" s="154">
        <v>24</v>
      </c>
      <c r="R147" s="276">
        <f t="shared" ref="R147:R151" si="155">SUM(F147:Q147)</f>
        <v>288</v>
      </c>
      <c r="S147" s="316">
        <f>D147*R147</f>
        <v>43200</v>
      </c>
      <c r="W147" s="452">
        <f>X147/$U$7</f>
        <v>0.14516129032258063</v>
      </c>
      <c r="X147" s="452">
        <f>R147/12</f>
        <v>24</v>
      </c>
      <c r="Z147" s="452">
        <f>IF($E147="Y",$R147,0)</f>
        <v>0</v>
      </c>
      <c r="AA147" s="452">
        <f>IF($E147="N",$R147,0)</f>
        <v>288</v>
      </c>
      <c r="AB147" s="453">
        <f>Z147/(AA147+Z147)</f>
        <v>0</v>
      </c>
    </row>
    <row r="148" spans="1:28" s="110" customFormat="1" ht="12" x14ac:dyDescent="0.3">
      <c r="A148" s="269"/>
      <c r="B148" s="270"/>
      <c r="C148" s="446">
        <f>'6. Staff Loading'!C148</f>
        <v>0</v>
      </c>
      <c r="D148" s="447">
        <f>'6. Staff Loading'!D148</f>
        <v>0</v>
      </c>
      <c r="E148" s="448">
        <f>'6. Staff Loading'!E148</f>
        <v>0</v>
      </c>
      <c r="F148" s="154"/>
      <c r="G148" s="154"/>
      <c r="H148" s="154"/>
      <c r="I148" s="154"/>
      <c r="J148" s="154"/>
      <c r="K148" s="154"/>
      <c r="L148" s="154"/>
      <c r="M148" s="154"/>
      <c r="N148" s="154"/>
      <c r="O148" s="154"/>
      <c r="P148" s="154"/>
      <c r="Q148" s="154"/>
      <c r="R148" s="276">
        <f t="shared" si="155"/>
        <v>0</v>
      </c>
      <c r="S148" s="316">
        <f t="shared" ref="S148:S151" si="156">D148*R148</f>
        <v>0</v>
      </c>
      <c r="T148" s="107"/>
      <c r="U148" s="107"/>
      <c r="V148" s="107"/>
      <c r="W148" s="452">
        <f t="shared" ref="W148:W151" si="157">X148/$U$7</f>
        <v>0</v>
      </c>
      <c r="X148" s="452">
        <f t="shared" ref="X148:X151" si="158">R148/12</f>
        <v>0</v>
      </c>
      <c r="Z148" s="452">
        <f t="shared" ref="Z148:Z151" si="159">IF($E148="Y",$R148,0)</f>
        <v>0</v>
      </c>
      <c r="AA148" s="452">
        <f t="shared" ref="AA148:AA151" si="160">IF($E148="N",$R148,0)</f>
        <v>0</v>
      </c>
      <c r="AB148" s="453" t="e">
        <f t="shared" ref="AB148:AB151" si="161">Z148/(AA148+Z148)</f>
        <v>#DIV/0!</v>
      </c>
    </row>
    <row r="149" spans="1:28" s="110" customFormat="1" ht="12" x14ac:dyDescent="0.3">
      <c r="A149" s="269"/>
      <c r="B149" s="270"/>
      <c r="C149" s="446">
        <f>'6. Staff Loading'!C149</f>
        <v>0</v>
      </c>
      <c r="D149" s="447">
        <f>'6. Staff Loading'!D149</f>
        <v>0</v>
      </c>
      <c r="E149" s="448">
        <f>'6. Staff Loading'!E149</f>
        <v>0</v>
      </c>
      <c r="F149" s="154"/>
      <c r="G149" s="154"/>
      <c r="H149" s="154"/>
      <c r="I149" s="154"/>
      <c r="J149" s="154"/>
      <c r="K149" s="154"/>
      <c r="L149" s="154"/>
      <c r="M149" s="154"/>
      <c r="N149" s="154"/>
      <c r="O149" s="154"/>
      <c r="P149" s="154"/>
      <c r="Q149" s="154"/>
      <c r="R149" s="276">
        <f t="shared" si="155"/>
        <v>0</v>
      </c>
      <c r="S149" s="316">
        <f t="shared" si="156"/>
        <v>0</v>
      </c>
      <c r="T149" s="107"/>
      <c r="U149" s="107"/>
      <c r="V149" s="107"/>
      <c r="W149" s="452">
        <f t="shared" si="157"/>
        <v>0</v>
      </c>
      <c r="X149" s="452">
        <f t="shared" si="158"/>
        <v>0</v>
      </c>
      <c r="Z149" s="452">
        <f t="shared" si="159"/>
        <v>0</v>
      </c>
      <c r="AA149" s="452">
        <f t="shared" si="160"/>
        <v>0</v>
      </c>
      <c r="AB149" s="453" t="e">
        <f t="shared" si="161"/>
        <v>#DIV/0!</v>
      </c>
    </row>
    <row r="150" spans="1:28" ht="12" x14ac:dyDescent="0.3">
      <c r="A150" s="269"/>
      <c r="B150" s="270"/>
      <c r="C150" s="446">
        <f>'6. Staff Loading'!C150</f>
        <v>0</v>
      </c>
      <c r="D150" s="447">
        <f>'6. Staff Loading'!D150</f>
        <v>0</v>
      </c>
      <c r="E150" s="448">
        <f>'6. Staff Loading'!E150</f>
        <v>0</v>
      </c>
      <c r="F150" s="154"/>
      <c r="G150" s="154"/>
      <c r="H150" s="154"/>
      <c r="I150" s="154"/>
      <c r="J150" s="154"/>
      <c r="K150" s="154"/>
      <c r="L150" s="154"/>
      <c r="M150" s="154"/>
      <c r="N150" s="154"/>
      <c r="O150" s="154"/>
      <c r="P150" s="154"/>
      <c r="Q150" s="154"/>
      <c r="R150" s="276">
        <f t="shared" si="155"/>
        <v>0</v>
      </c>
      <c r="S150" s="316">
        <f t="shared" si="156"/>
        <v>0</v>
      </c>
      <c r="T150" s="107"/>
      <c r="U150" s="107"/>
      <c r="V150" s="107"/>
      <c r="W150" s="452">
        <f t="shared" si="157"/>
        <v>0</v>
      </c>
      <c r="X150" s="452">
        <f t="shared" si="158"/>
        <v>0</v>
      </c>
      <c r="Z150" s="452">
        <f t="shared" si="159"/>
        <v>0</v>
      </c>
      <c r="AA150" s="452">
        <f t="shared" si="160"/>
        <v>0</v>
      </c>
      <c r="AB150" s="453" t="e">
        <f t="shared" si="161"/>
        <v>#DIV/0!</v>
      </c>
    </row>
    <row r="151" spans="1:28" ht="12" x14ac:dyDescent="0.3">
      <c r="A151" s="269"/>
      <c r="B151" s="270"/>
      <c r="C151" s="446">
        <f>'6. Staff Loading'!C151</f>
        <v>0</v>
      </c>
      <c r="D151" s="447">
        <f>'6. Staff Loading'!D151</f>
        <v>0</v>
      </c>
      <c r="E151" s="448">
        <f>'6. Staff Loading'!E151</f>
        <v>0</v>
      </c>
      <c r="F151" s="154"/>
      <c r="G151" s="154"/>
      <c r="H151" s="154"/>
      <c r="I151" s="154"/>
      <c r="J151" s="154"/>
      <c r="K151" s="154"/>
      <c r="L151" s="154"/>
      <c r="M151" s="154"/>
      <c r="N151" s="154"/>
      <c r="O151" s="154"/>
      <c r="P151" s="154"/>
      <c r="Q151" s="154"/>
      <c r="R151" s="276">
        <f t="shared" si="155"/>
        <v>0</v>
      </c>
      <c r="S151" s="316">
        <f t="shared" si="156"/>
        <v>0</v>
      </c>
      <c r="T151" s="107"/>
      <c r="U151" s="107"/>
      <c r="V151" s="107"/>
      <c r="W151" s="452">
        <f t="shared" si="157"/>
        <v>0</v>
      </c>
      <c r="X151" s="452">
        <f t="shared" si="158"/>
        <v>0</v>
      </c>
      <c r="Z151" s="452">
        <f t="shared" si="159"/>
        <v>0</v>
      </c>
      <c r="AA151" s="452">
        <f t="shared" si="160"/>
        <v>0</v>
      </c>
      <c r="AB151" s="453" t="e">
        <f t="shared" si="161"/>
        <v>#DIV/0!</v>
      </c>
    </row>
    <row r="152" spans="1:28" ht="12.5" thickBot="1" x14ac:dyDescent="0.35">
      <c r="A152" s="228"/>
      <c r="B152" s="229" t="s">
        <v>182</v>
      </c>
      <c r="C152" s="230"/>
      <c r="D152" s="438"/>
      <c r="E152" s="427"/>
      <c r="F152" s="233">
        <f>SUM(F147:F151)</f>
        <v>24</v>
      </c>
      <c r="G152" s="233">
        <f t="shared" ref="G152:R152" si="162">SUM(G147:G151)</f>
        <v>24</v>
      </c>
      <c r="H152" s="233">
        <f t="shared" si="162"/>
        <v>24</v>
      </c>
      <c r="I152" s="233">
        <f t="shared" si="162"/>
        <v>24</v>
      </c>
      <c r="J152" s="233">
        <f t="shared" si="162"/>
        <v>24</v>
      </c>
      <c r="K152" s="233">
        <f t="shared" si="162"/>
        <v>24</v>
      </c>
      <c r="L152" s="233">
        <f t="shared" si="162"/>
        <v>24</v>
      </c>
      <c r="M152" s="233">
        <f t="shared" si="162"/>
        <v>24</v>
      </c>
      <c r="N152" s="233">
        <f t="shared" si="162"/>
        <v>24</v>
      </c>
      <c r="O152" s="233">
        <f t="shared" si="162"/>
        <v>24</v>
      </c>
      <c r="P152" s="233">
        <f t="shared" si="162"/>
        <v>24</v>
      </c>
      <c r="Q152" s="233">
        <f t="shared" si="162"/>
        <v>24</v>
      </c>
      <c r="R152" s="233">
        <f t="shared" si="162"/>
        <v>288</v>
      </c>
      <c r="S152" s="317">
        <f>SUM(S147:S151)</f>
        <v>43200</v>
      </c>
      <c r="T152" s="107"/>
      <c r="U152" s="107"/>
      <c r="V152" s="107"/>
      <c r="W152" s="235">
        <f>SUM(W147:W151)</f>
        <v>0.14516129032258063</v>
      </c>
      <c r="X152" s="235">
        <f>SUM(X147:X151)</f>
        <v>24</v>
      </c>
      <c r="Z152" s="231">
        <f>SUM(Z147:Z151)</f>
        <v>0</v>
      </c>
      <c r="AA152" s="231">
        <f>SUM(AA147:AA151)</f>
        <v>288</v>
      </c>
      <c r="AB152" s="413">
        <f>Z152/(Z152+AA152)</f>
        <v>0</v>
      </c>
    </row>
    <row r="153" spans="1:28" ht="12" x14ac:dyDescent="0.3">
      <c r="A153" s="275">
        <v>7.2</v>
      </c>
      <c r="B153" s="270" t="s">
        <v>183</v>
      </c>
      <c r="C153" s="446" t="str">
        <f>'6. Staff Loading'!C153</f>
        <v>Innovation Analyst-Onshore</v>
      </c>
      <c r="D153" s="447">
        <f>'6. Staff Loading'!D153</f>
        <v>0</v>
      </c>
      <c r="E153" s="448" t="str">
        <f>'6. Staff Loading'!E153</f>
        <v>N</v>
      </c>
      <c r="F153" s="154">
        <v>24</v>
      </c>
      <c r="G153" s="154">
        <v>24</v>
      </c>
      <c r="H153" s="154">
        <v>24</v>
      </c>
      <c r="I153" s="154">
        <v>24</v>
      </c>
      <c r="J153" s="154">
        <v>24</v>
      </c>
      <c r="K153" s="154">
        <v>24</v>
      </c>
      <c r="L153" s="154">
        <v>24</v>
      </c>
      <c r="M153" s="154">
        <v>24</v>
      </c>
      <c r="N153" s="154">
        <v>24</v>
      </c>
      <c r="O153" s="154">
        <v>24</v>
      </c>
      <c r="P153" s="154">
        <v>24</v>
      </c>
      <c r="Q153" s="154">
        <v>24</v>
      </c>
      <c r="R153" s="276">
        <f t="shared" ref="R153:R157" si="163">SUM(F153:Q153)</f>
        <v>288</v>
      </c>
      <c r="S153" s="316">
        <f>D153*R153</f>
        <v>0</v>
      </c>
      <c r="T153" s="107"/>
      <c r="U153" s="107"/>
      <c r="V153" s="107"/>
      <c r="W153" s="452">
        <f>X153/$U$7</f>
        <v>0.14516129032258063</v>
      </c>
      <c r="X153" s="452">
        <f>R153/12</f>
        <v>24</v>
      </c>
      <c r="Z153" s="452">
        <f>IF($E153="Y",$R153,0)</f>
        <v>0</v>
      </c>
      <c r="AA153" s="452">
        <f>IF($E153="N",$R153,0)</f>
        <v>288</v>
      </c>
      <c r="AB153" s="453">
        <f>Z153/(AA153+Z153)</f>
        <v>0</v>
      </c>
    </row>
    <row r="154" spans="1:28" s="110" customFormat="1" ht="12" x14ac:dyDescent="0.3">
      <c r="A154" s="269"/>
      <c r="B154" s="270"/>
      <c r="C154" s="446">
        <f>'6. Staff Loading'!C154</f>
        <v>0</v>
      </c>
      <c r="D154" s="447">
        <f>'6. Staff Loading'!D154</f>
        <v>0</v>
      </c>
      <c r="E154" s="448">
        <f>'6. Staff Loading'!E154</f>
        <v>0</v>
      </c>
      <c r="F154" s="154"/>
      <c r="G154" s="154"/>
      <c r="H154" s="154"/>
      <c r="I154" s="154"/>
      <c r="J154" s="154"/>
      <c r="K154" s="154"/>
      <c r="L154" s="154"/>
      <c r="M154" s="154"/>
      <c r="N154" s="154"/>
      <c r="O154" s="154"/>
      <c r="P154" s="154"/>
      <c r="Q154" s="154"/>
      <c r="R154" s="276">
        <f t="shared" si="163"/>
        <v>0</v>
      </c>
      <c r="S154" s="316">
        <f t="shared" ref="S154:S157" si="164">D154*R154</f>
        <v>0</v>
      </c>
      <c r="T154" s="107"/>
      <c r="U154" s="107"/>
      <c r="V154" s="107"/>
      <c r="W154" s="452">
        <f t="shared" ref="W154:W157" si="165">X154/$U$7</f>
        <v>0</v>
      </c>
      <c r="X154" s="452">
        <f t="shared" ref="X154:X157" si="166">R154/12</f>
        <v>0</v>
      </c>
      <c r="Z154" s="452">
        <f t="shared" ref="Z154:Z157" si="167">IF($E154="Y",$R154,0)</f>
        <v>0</v>
      </c>
      <c r="AA154" s="452">
        <f t="shared" ref="AA154:AA157" si="168">IF($E154="N",$R154,0)</f>
        <v>0</v>
      </c>
      <c r="AB154" s="453" t="e">
        <f t="shared" ref="AB154:AB157" si="169">Z154/(AA154+Z154)</f>
        <v>#DIV/0!</v>
      </c>
    </row>
    <row r="155" spans="1:28" ht="12" x14ac:dyDescent="0.3">
      <c r="A155" s="269"/>
      <c r="B155" s="270"/>
      <c r="C155" s="446">
        <f>'6. Staff Loading'!C155</f>
        <v>0</v>
      </c>
      <c r="D155" s="447">
        <f>'6. Staff Loading'!D155</f>
        <v>0</v>
      </c>
      <c r="E155" s="448">
        <f>'6. Staff Loading'!E155</f>
        <v>0</v>
      </c>
      <c r="F155" s="154"/>
      <c r="G155" s="154"/>
      <c r="H155" s="154"/>
      <c r="I155" s="154"/>
      <c r="J155" s="154"/>
      <c r="K155" s="154"/>
      <c r="L155" s="154"/>
      <c r="M155" s="154"/>
      <c r="N155" s="154"/>
      <c r="O155" s="154"/>
      <c r="P155" s="154"/>
      <c r="Q155" s="154"/>
      <c r="R155" s="276">
        <f t="shared" si="163"/>
        <v>0</v>
      </c>
      <c r="S155" s="316">
        <f t="shared" si="164"/>
        <v>0</v>
      </c>
      <c r="T155" s="107"/>
      <c r="U155" s="107"/>
      <c r="V155" s="107"/>
      <c r="W155" s="452">
        <f t="shared" si="165"/>
        <v>0</v>
      </c>
      <c r="X155" s="452">
        <f t="shared" si="166"/>
        <v>0</v>
      </c>
      <c r="Z155" s="452">
        <f t="shared" si="167"/>
        <v>0</v>
      </c>
      <c r="AA155" s="452">
        <f t="shared" si="168"/>
        <v>0</v>
      </c>
      <c r="AB155" s="453" t="e">
        <f t="shared" si="169"/>
        <v>#DIV/0!</v>
      </c>
    </row>
    <row r="156" spans="1:28" ht="12" x14ac:dyDescent="0.3">
      <c r="A156" s="269"/>
      <c r="B156" s="270"/>
      <c r="C156" s="446">
        <f>'6. Staff Loading'!C156</f>
        <v>0</v>
      </c>
      <c r="D156" s="447">
        <f>'6. Staff Loading'!D156</f>
        <v>0</v>
      </c>
      <c r="E156" s="448">
        <f>'6. Staff Loading'!E156</f>
        <v>0</v>
      </c>
      <c r="F156" s="154"/>
      <c r="G156" s="154"/>
      <c r="H156" s="154"/>
      <c r="I156" s="154"/>
      <c r="J156" s="154"/>
      <c r="K156" s="154"/>
      <c r="L156" s="154"/>
      <c r="M156" s="154"/>
      <c r="N156" s="154"/>
      <c r="O156" s="154"/>
      <c r="P156" s="154"/>
      <c r="Q156" s="154"/>
      <c r="R156" s="276">
        <f t="shared" si="163"/>
        <v>0</v>
      </c>
      <c r="S156" s="316">
        <f t="shared" si="164"/>
        <v>0</v>
      </c>
      <c r="T156" s="107"/>
      <c r="U156" s="107"/>
      <c r="V156" s="107"/>
      <c r="W156" s="452">
        <f t="shared" si="165"/>
        <v>0</v>
      </c>
      <c r="X156" s="452">
        <f t="shared" si="166"/>
        <v>0</v>
      </c>
      <c r="Z156" s="452">
        <f t="shared" si="167"/>
        <v>0</v>
      </c>
      <c r="AA156" s="452">
        <f t="shared" si="168"/>
        <v>0</v>
      </c>
      <c r="AB156" s="453" t="e">
        <f t="shared" si="169"/>
        <v>#DIV/0!</v>
      </c>
    </row>
    <row r="157" spans="1:28" ht="12" x14ac:dyDescent="0.3">
      <c r="A157" s="269"/>
      <c r="B157" s="270"/>
      <c r="C157" s="446">
        <f>'6. Staff Loading'!C157</f>
        <v>0</v>
      </c>
      <c r="D157" s="447">
        <f>'6. Staff Loading'!D157</f>
        <v>0</v>
      </c>
      <c r="E157" s="448">
        <f>'6. Staff Loading'!E157</f>
        <v>0</v>
      </c>
      <c r="F157" s="154"/>
      <c r="G157" s="154"/>
      <c r="H157" s="154"/>
      <c r="I157" s="154"/>
      <c r="J157" s="154"/>
      <c r="K157" s="154"/>
      <c r="L157" s="154"/>
      <c r="M157" s="154"/>
      <c r="N157" s="154"/>
      <c r="O157" s="154"/>
      <c r="P157" s="154"/>
      <c r="Q157" s="154"/>
      <c r="R157" s="276">
        <f t="shared" si="163"/>
        <v>0</v>
      </c>
      <c r="S157" s="316">
        <f t="shared" si="164"/>
        <v>0</v>
      </c>
      <c r="T157" s="107"/>
      <c r="U157" s="107"/>
      <c r="V157" s="107"/>
      <c r="W157" s="452">
        <f t="shared" si="165"/>
        <v>0</v>
      </c>
      <c r="X157" s="452">
        <f t="shared" si="166"/>
        <v>0</v>
      </c>
      <c r="Z157" s="452">
        <f t="shared" si="167"/>
        <v>0</v>
      </c>
      <c r="AA157" s="452">
        <f t="shared" si="168"/>
        <v>0</v>
      </c>
      <c r="AB157" s="453" t="e">
        <f t="shared" si="169"/>
        <v>#DIV/0!</v>
      </c>
    </row>
    <row r="158" spans="1:28" ht="12.5" thickBot="1" x14ac:dyDescent="0.35">
      <c r="A158" s="228"/>
      <c r="B158" s="229" t="s">
        <v>185</v>
      </c>
      <c r="C158" s="230"/>
      <c r="D158" s="438"/>
      <c r="E158" s="427"/>
      <c r="F158" s="233">
        <f>SUM(F153:F157)</f>
        <v>24</v>
      </c>
      <c r="G158" s="233">
        <f t="shared" ref="G158:R158" si="170">SUM(G153:G157)</f>
        <v>24</v>
      </c>
      <c r="H158" s="233">
        <f t="shared" si="170"/>
        <v>24</v>
      </c>
      <c r="I158" s="233">
        <f t="shared" si="170"/>
        <v>24</v>
      </c>
      <c r="J158" s="233">
        <f t="shared" si="170"/>
        <v>24</v>
      </c>
      <c r="K158" s="233">
        <f t="shared" si="170"/>
        <v>24</v>
      </c>
      <c r="L158" s="233">
        <f t="shared" si="170"/>
        <v>24</v>
      </c>
      <c r="M158" s="233">
        <f t="shared" si="170"/>
        <v>24</v>
      </c>
      <c r="N158" s="233">
        <f t="shared" si="170"/>
        <v>24</v>
      </c>
      <c r="O158" s="233">
        <f t="shared" si="170"/>
        <v>24</v>
      </c>
      <c r="P158" s="233">
        <f t="shared" si="170"/>
        <v>24</v>
      </c>
      <c r="Q158" s="233">
        <f t="shared" si="170"/>
        <v>24</v>
      </c>
      <c r="R158" s="233">
        <f t="shared" si="170"/>
        <v>288</v>
      </c>
      <c r="S158" s="317">
        <f>SUM(S153:S157)</f>
        <v>0</v>
      </c>
      <c r="T158" s="107"/>
      <c r="U158" s="107"/>
      <c r="V158" s="107"/>
      <c r="W158" s="235">
        <f>SUM(W153:W157)</f>
        <v>0.14516129032258063</v>
      </c>
      <c r="X158" s="235">
        <f>SUM(X153:X157)</f>
        <v>24</v>
      </c>
      <c r="Z158" s="231">
        <f>SUM(Z153:Z157)</f>
        <v>0</v>
      </c>
      <c r="AA158" s="231">
        <f>SUM(AA153:AA157)</f>
        <v>288</v>
      </c>
      <c r="AB158" s="413">
        <f>Z158/(Z158+AA158)</f>
        <v>0</v>
      </c>
    </row>
    <row r="159" spans="1:28" ht="12" x14ac:dyDescent="0.3">
      <c r="A159" s="275">
        <v>7.3</v>
      </c>
      <c r="B159" s="270" t="s">
        <v>186</v>
      </c>
      <c r="C159" s="446" t="str">
        <f>'6. Staff Loading'!C159</f>
        <v>Innovation Analyst-Onshore</v>
      </c>
      <c r="D159" s="447">
        <f>'6. Staff Loading'!D159</f>
        <v>0</v>
      </c>
      <c r="E159" s="448" t="str">
        <f>'6. Staff Loading'!E159</f>
        <v>N</v>
      </c>
      <c r="F159" s="154">
        <v>115</v>
      </c>
      <c r="G159" s="154">
        <v>107</v>
      </c>
      <c r="H159" s="154">
        <v>107</v>
      </c>
      <c r="I159" s="154">
        <v>107</v>
      </c>
      <c r="J159" s="154">
        <v>107</v>
      </c>
      <c r="K159" s="154">
        <v>107</v>
      </c>
      <c r="L159" s="154">
        <v>107</v>
      </c>
      <c r="M159" s="154">
        <v>107</v>
      </c>
      <c r="N159" s="154">
        <v>107</v>
      </c>
      <c r="O159" s="154">
        <v>107</v>
      </c>
      <c r="P159" s="154">
        <v>107</v>
      </c>
      <c r="Q159" s="154">
        <v>107</v>
      </c>
      <c r="R159" s="276">
        <f t="shared" ref="R159:R163" si="171">SUM(F159:Q159)</f>
        <v>1292</v>
      </c>
      <c r="S159" s="316">
        <f>D159*R159</f>
        <v>0</v>
      </c>
      <c r="T159" s="107"/>
      <c r="U159" s="107"/>
      <c r="V159" s="107"/>
      <c r="W159" s="452">
        <f>X159/$U$7</f>
        <v>0.65120967741935487</v>
      </c>
      <c r="X159" s="452">
        <f>R159/12</f>
        <v>107.66666666666667</v>
      </c>
      <c r="Z159" s="452">
        <f>IF($E159="Y",$R159,0)</f>
        <v>0</v>
      </c>
      <c r="AA159" s="452">
        <f>IF($E159="N",$R159,0)</f>
        <v>1292</v>
      </c>
      <c r="AB159" s="453">
        <f>Z159/(AA159+Z159)</f>
        <v>0</v>
      </c>
    </row>
    <row r="160" spans="1:28" s="110" customFormat="1" ht="12" x14ac:dyDescent="0.3">
      <c r="A160" s="269"/>
      <c r="B160" s="270"/>
      <c r="C160" s="446">
        <f>'6. Staff Loading'!C160</f>
        <v>0</v>
      </c>
      <c r="D160" s="447">
        <f>'6. Staff Loading'!D160</f>
        <v>0</v>
      </c>
      <c r="E160" s="448">
        <f>'6. Staff Loading'!E160</f>
        <v>0</v>
      </c>
      <c r="F160" s="154"/>
      <c r="G160" s="154"/>
      <c r="H160" s="154"/>
      <c r="I160" s="154"/>
      <c r="J160" s="154"/>
      <c r="K160" s="154"/>
      <c r="L160" s="154"/>
      <c r="M160" s="154"/>
      <c r="N160" s="154"/>
      <c r="O160" s="154"/>
      <c r="P160" s="154"/>
      <c r="Q160" s="154"/>
      <c r="R160" s="276">
        <f t="shared" si="171"/>
        <v>0</v>
      </c>
      <c r="S160" s="316">
        <f t="shared" ref="S160:S163" si="172">D160*R160</f>
        <v>0</v>
      </c>
      <c r="T160" s="107"/>
      <c r="U160" s="107"/>
      <c r="V160" s="107"/>
      <c r="W160" s="452">
        <f t="shared" ref="W160:W163" si="173">X160/$U$7</f>
        <v>0</v>
      </c>
      <c r="X160" s="452">
        <f t="shared" ref="X160:X163" si="174">R160/12</f>
        <v>0</v>
      </c>
      <c r="Z160" s="452">
        <f t="shared" ref="Z160:Z163" si="175">IF($E160="Y",$R160,0)</f>
        <v>0</v>
      </c>
      <c r="AA160" s="452">
        <f t="shared" ref="AA160:AA163" si="176">IF($E160="N",$R160,0)</f>
        <v>0</v>
      </c>
      <c r="AB160" s="453" t="e">
        <f t="shared" ref="AB160:AB163" si="177">Z160/(AA160+Z160)</f>
        <v>#DIV/0!</v>
      </c>
    </row>
    <row r="161" spans="1:28" s="110" customFormat="1" ht="12" x14ac:dyDescent="0.3">
      <c r="A161" s="269"/>
      <c r="B161" s="270"/>
      <c r="C161" s="446">
        <f>'6. Staff Loading'!C161</f>
        <v>0</v>
      </c>
      <c r="D161" s="447">
        <f>'6. Staff Loading'!D161</f>
        <v>0</v>
      </c>
      <c r="E161" s="448">
        <f>'6. Staff Loading'!E161</f>
        <v>0</v>
      </c>
      <c r="F161" s="154"/>
      <c r="G161" s="154"/>
      <c r="H161" s="154"/>
      <c r="I161" s="154"/>
      <c r="J161" s="154"/>
      <c r="K161" s="154"/>
      <c r="L161" s="154"/>
      <c r="M161" s="154"/>
      <c r="N161" s="154"/>
      <c r="O161" s="154"/>
      <c r="P161" s="154"/>
      <c r="Q161" s="154"/>
      <c r="R161" s="276">
        <f t="shared" si="171"/>
        <v>0</v>
      </c>
      <c r="S161" s="316">
        <f t="shared" si="172"/>
        <v>0</v>
      </c>
      <c r="T161" s="107"/>
      <c r="U161" s="107"/>
      <c r="V161" s="107"/>
      <c r="W161" s="452">
        <f t="shared" si="173"/>
        <v>0</v>
      </c>
      <c r="X161" s="452">
        <f t="shared" si="174"/>
        <v>0</v>
      </c>
      <c r="Z161" s="452">
        <f t="shared" si="175"/>
        <v>0</v>
      </c>
      <c r="AA161" s="452">
        <f t="shared" si="176"/>
        <v>0</v>
      </c>
      <c r="AB161" s="453" t="e">
        <f t="shared" si="177"/>
        <v>#DIV/0!</v>
      </c>
    </row>
    <row r="162" spans="1:28" ht="12" x14ac:dyDescent="0.3">
      <c r="A162" s="269"/>
      <c r="B162" s="270"/>
      <c r="C162" s="446">
        <f>'6. Staff Loading'!C162</f>
        <v>0</v>
      </c>
      <c r="D162" s="447">
        <f>'6. Staff Loading'!D162</f>
        <v>0</v>
      </c>
      <c r="E162" s="448">
        <f>'6. Staff Loading'!E162</f>
        <v>0</v>
      </c>
      <c r="F162" s="154"/>
      <c r="G162" s="154"/>
      <c r="H162" s="154"/>
      <c r="I162" s="154"/>
      <c r="J162" s="154"/>
      <c r="K162" s="154"/>
      <c r="L162" s="154"/>
      <c r="M162" s="154"/>
      <c r="N162" s="154"/>
      <c r="O162" s="154"/>
      <c r="P162" s="154"/>
      <c r="Q162" s="154"/>
      <c r="R162" s="276">
        <f t="shared" si="171"/>
        <v>0</v>
      </c>
      <c r="S162" s="316">
        <f t="shared" si="172"/>
        <v>0</v>
      </c>
      <c r="T162" s="107"/>
      <c r="U162" s="107"/>
      <c r="V162" s="107"/>
      <c r="W162" s="452">
        <f t="shared" si="173"/>
        <v>0</v>
      </c>
      <c r="X162" s="452">
        <f t="shared" si="174"/>
        <v>0</v>
      </c>
      <c r="Z162" s="452">
        <f t="shared" si="175"/>
        <v>0</v>
      </c>
      <c r="AA162" s="452">
        <f t="shared" si="176"/>
        <v>0</v>
      </c>
      <c r="AB162" s="453" t="e">
        <f t="shared" si="177"/>
        <v>#DIV/0!</v>
      </c>
    </row>
    <row r="163" spans="1:28" ht="12" x14ac:dyDescent="0.3">
      <c r="A163" s="269"/>
      <c r="B163" s="270"/>
      <c r="C163" s="446">
        <f>'6. Staff Loading'!C163</f>
        <v>0</v>
      </c>
      <c r="D163" s="447">
        <f>'6. Staff Loading'!D163</f>
        <v>0</v>
      </c>
      <c r="E163" s="448">
        <f>'6. Staff Loading'!E163</f>
        <v>0</v>
      </c>
      <c r="F163" s="154"/>
      <c r="G163" s="154"/>
      <c r="H163" s="154"/>
      <c r="I163" s="154"/>
      <c r="J163" s="154"/>
      <c r="K163" s="154"/>
      <c r="L163" s="154"/>
      <c r="M163" s="154"/>
      <c r="N163" s="154"/>
      <c r="O163" s="154"/>
      <c r="P163" s="154"/>
      <c r="Q163" s="154"/>
      <c r="R163" s="276">
        <f t="shared" si="171"/>
        <v>0</v>
      </c>
      <c r="S163" s="316">
        <f t="shared" si="172"/>
        <v>0</v>
      </c>
      <c r="T163" s="107"/>
      <c r="U163" s="107"/>
      <c r="V163" s="107"/>
      <c r="W163" s="452">
        <f t="shared" si="173"/>
        <v>0</v>
      </c>
      <c r="X163" s="452">
        <f t="shared" si="174"/>
        <v>0</v>
      </c>
      <c r="Z163" s="452">
        <f t="shared" si="175"/>
        <v>0</v>
      </c>
      <c r="AA163" s="452">
        <f t="shared" si="176"/>
        <v>0</v>
      </c>
      <c r="AB163" s="453" t="e">
        <f t="shared" si="177"/>
        <v>#DIV/0!</v>
      </c>
    </row>
    <row r="164" spans="1:28" ht="12.5" thickBot="1" x14ac:dyDescent="0.35">
      <c r="A164" s="228"/>
      <c r="B164" s="229" t="s">
        <v>187</v>
      </c>
      <c r="C164" s="230"/>
      <c r="D164" s="438"/>
      <c r="E164" s="427"/>
      <c r="F164" s="233">
        <f>SUM(F159:F163)</f>
        <v>115</v>
      </c>
      <c r="G164" s="233">
        <f t="shared" ref="G164:R164" si="178">SUM(G159:G163)</f>
        <v>107</v>
      </c>
      <c r="H164" s="233">
        <f t="shared" si="178"/>
        <v>107</v>
      </c>
      <c r="I164" s="233">
        <f t="shared" si="178"/>
        <v>107</v>
      </c>
      <c r="J164" s="233">
        <f t="shared" si="178"/>
        <v>107</v>
      </c>
      <c r="K164" s="233">
        <f t="shared" si="178"/>
        <v>107</v>
      </c>
      <c r="L164" s="233">
        <f t="shared" si="178"/>
        <v>107</v>
      </c>
      <c r="M164" s="233">
        <f t="shared" si="178"/>
        <v>107</v>
      </c>
      <c r="N164" s="233">
        <f t="shared" si="178"/>
        <v>107</v>
      </c>
      <c r="O164" s="233">
        <f t="shared" si="178"/>
        <v>107</v>
      </c>
      <c r="P164" s="233">
        <f t="shared" si="178"/>
        <v>107</v>
      </c>
      <c r="Q164" s="233">
        <f t="shared" si="178"/>
        <v>107</v>
      </c>
      <c r="R164" s="233">
        <f t="shared" si="178"/>
        <v>1292</v>
      </c>
      <c r="S164" s="317">
        <f>SUM(S159:S163)</f>
        <v>0</v>
      </c>
      <c r="T164" s="107"/>
      <c r="U164" s="107"/>
      <c r="V164" s="107"/>
      <c r="W164" s="235">
        <f>SUM(W159:W163)</f>
        <v>0.65120967741935487</v>
      </c>
      <c r="X164" s="235">
        <f>SUM(X159:X163)</f>
        <v>107.66666666666667</v>
      </c>
      <c r="Z164" s="231">
        <f>SUM(Z159:Z163)</f>
        <v>0</v>
      </c>
      <c r="AA164" s="231">
        <f>SUM(AA159:AA163)</f>
        <v>1292</v>
      </c>
      <c r="AB164" s="413">
        <f>Z164/(Z164+AA164)</f>
        <v>0</v>
      </c>
    </row>
    <row r="165" spans="1:28" ht="12" x14ac:dyDescent="0.3">
      <c r="A165" s="269">
        <v>7.4</v>
      </c>
      <c r="B165" s="270" t="s">
        <v>188</v>
      </c>
      <c r="C165" s="446" t="str">
        <f>'6. Staff Loading'!C165</f>
        <v>Cloud Engineer-Offshore</v>
      </c>
      <c r="D165" s="447">
        <f>'6. Staff Loading'!D165</f>
        <v>80</v>
      </c>
      <c r="E165" s="448" t="str">
        <f>'6. Staff Loading'!E165</f>
        <v>Y</v>
      </c>
      <c r="F165" s="154">
        <v>60</v>
      </c>
      <c r="G165" s="154">
        <v>52</v>
      </c>
      <c r="H165" s="154">
        <v>52</v>
      </c>
      <c r="I165" s="154">
        <v>52</v>
      </c>
      <c r="J165" s="154">
        <v>52</v>
      </c>
      <c r="K165" s="154">
        <v>52</v>
      </c>
      <c r="L165" s="154">
        <v>52</v>
      </c>
      <c r="M165" s="154">
        <v>52</v>
      </c>
      <c r="N165" s="154">
        <v>52</v>
      </c>
      <c r="O165" s="154">
        <v>52</v>
      </c>
      <c r="P165" s="154">
        <v>52</v>
      </c>
      <c r="Q165" s="154">
        <v>52</v>
      </c>
      <c r="R165" s="276">
        <f t="shared" ref="R165:R169" si="179">SUM(F165:Q165)</f>
        <v>632</v>
      </c>
      <c r="S165" s="316">
        <f>D165*R165</f>
        <v>50560</v>
      </c>
      <c r="T165" s="107"/>
      <c r="U165" s="107"/>
      <c r="V165" s="107"/>
      <c r="W165" s="452">
        <f>X165/$U$7</f>
        <v>0.31854838709677419</v>
      </c>
      <c r="X165" s="452">
        <f>R165/12</f>
        <v>52.666666666666664</v>
      </c>
      <c r="Z165" s="452">
        <f>IF($E165="Y",$R165,0)</f>
        <v>632</v>
      </c>
      <c r="AA165" s="452">
        <f>IF($E165="N",$R165,0)</f>
        <v>0</v>
      </c>
      <c r="AB165" s="453">
        <f>Z165/(AA165+Z165)</f>
        <v>1</v>
      </c>
    </row>
    <row r="166" spans="1:28" s="110" customFormat="1" ht="12" x14ac:dyDescent="0.3">
      <c r="A166" s="269"/>
      <c r="B166" s="270"/>
      <c r="C166" s="446">
        <f>'6. Staff Loading'!C166</f>
        <v>0</v>
      </c>
      <c r="D166" s="447">
        <f>'6. Staff Loading'!D166</f>
        <v>0</v>
      </c>
      <c r="E166" s="448">
        <f>'6. Staff Loading'!E166</f>
        <v>0</v>
      </c>
      <c r="F166" s="154"/>
      <c r="G166" s="154"/>
      <c r="H166" s="154"/>
      <c r="I166" s="154"/>
      <c r="J166" s="154"/>
      <c r="K166" s="154"/>
      <c r="L166" s="154"/>
      <c r="M166" s="154"/>
      <c r="N166" s="154"/>
      <c r="O166" s="154"/>
      <c r="P166" s="154"/>
      <c r="Q166" s="154"/>
      <c r="R166" s="276">
        <f t="shared" si="179"/>
        <v>0</v>
      </c>
      <c r="S166" s="316">
        <f t="shared" ref="S166:S169" si="180">D166*R166</f>
        <v>0</v>
      </c>
      <c r="T166" s="107"/>
      <c r="U166" s="107"/>
      <c r="V166" s="107"/>
      <c r="W166" s="452">
        <f t="shared" ref="W166:W169" si="181">X166/$U$7</f>
        <v>0</v>
      </c>
      <c r="X166" s="452">
        <f t="shared" ref="X166:X169" si="182">R166/12</f>
        <v>0</v>
      </c>
      <c r="Z166" s="452">
        <f t="shared" ref="Z166:Z169" si="183">IF($E166="Y",$R166,0)</f>
        <v>0</v>
      </c>
      <c r="AA166" s="452">
        <f t="shared" ref="AA166:AA169" si="184">IF($E166="N",$R166,0)</f>
        <v>0</v>
      </c>
      <c r="AB166" s="453" t="e">
        <f t="shared" ref="AB166:AB169" si="185">Z166/(AA166+Z166)</f>
        <v>#DIV/0!</v>
      </c>
    </row>
    <row r="167" spans="1:28" s="110" customFormat="1" ht="12" x14ac:dyDescent="0.3">
      <c r="A167" s="269"/>
      <c r="B167" s="270"/>
      <c r="C167" s="446">
        <f>'6. Staff Loading'!C167</f>
        <v>0</v>
      </c>
      <c r="D167" s="447">
        <f>'6. Staff Loading'!D167</f>
        <v>0</v>
      </c>
      <c r="E167" s="448">
        <f>'6. Staff Loading'!E167</f>
        <v>0</v>
      </c>
      <c r="F167" s="154"/>
      <c r="G167" s="154"/>
      <c r="H167" s="154"/>
      <c r="I167" s="154"/>
      <c r="J167" s="154"/>
      <c r="K167" s="154"/>
      <c r="L167" s="154"/>
      <c r="M167" s="154"/>
      <c r="N167" s="154"/>
      <c r="O167" s="154"/>
      <c r="P167" s="154"/>
      <c r="Q167" s="154"/>
      <c r="R167" s="276">
        <f t="shared" si="179"/>
        <v>0</v>
      </c>
      <c r="S167" s="316">
        <f t="shared" si="180"/>
        <v>0</v>
      </c>
      <c r="T167" s="107"/>
      <c r="U167" s="107"/>
      <c r="V167" s="107"/>
      <c r="W167" s="452">
        <f t="shared" si="181"/>
        <v>0</v>
      </c>
      <c r="X167" s="452">
        <f t="shared" si="182"/>
        <v>0</v>
      </c>
      <c r="Z167" s="452">
        <f t="shared" si="183"/>
        <v>0</v>
      </c>
      <c r="AA167" s="452">
        <f t="shared" si="184"/>
        <v>0</v>
      </c>
      <c r="AB167" s="453" t="e">
        <f t="shared" si="185"/>
        <v>#DIV/0!</v>
      </c>
    </row>
    <row r="168" spans="1:28" s="110" customFormat="1" ht="14.65" customHeight="1" x14ac:dyDescent="0.3">
      <c r="A168" s="269"/>
      <c r="B168" s="270"/>
      <c r="C168" s="446">
        <f>'6. Staff Loading'!C168</f>
        <v>0</v>
      </c>
      <c r="D168" s="447">
        <f>'6. Staff Loading'!D168</f>
        <v>0</v>
      </c>
      <c r="E168" s="448">
        <f>'6. Staff Loading'!E168</f>
        <v>0</v>
      </c>
      <c r="F168" s="154"/>
      <c r="G168" s="154"/>
      <c r="H168" s="154"/>
      <c r="I168" s="154"/>
      <c r="J168" s="154"/>
      <c r="K168" s="154"/>
      <c r="L168" s="154"/>
      <c r="M168" s="154"/>
      <c r="N168" s="154"/>
      <c r="O168" s="154"/>
      <c r="P168" s="154"/>
      <c r="Q168" s="154"/>
      <c r="R168" s="276">
        <f t="shared" si="179"/>
        <v>0</v>
      </c>
      <c r="S168" s="316">
        <f t="shared" si="180"/>
        <v>0</v>
      </c>
      <c r="T168" s="107"/>
      <c r="U168" s="107"/>
      <c r="V168" s="107"/>
      <c r="W168" s="452">
        <f t="shared" si="181"/>
        <v>0</v>
      </c>
      <c r="X168" s="452">
        <f t="shared" si="182"/>
        <v>0</v>
      </c>
      <c r="Z168" s="452">
        <f t="shared" si="183"/>
        <v>0</v>
      </c>
      <c r="AA168" s="452">
        <f t="shared" si="184"/>
        <v>0</v>
      </c>
      <c r="AB168" s="453" t="e">
        <f t="shared" si="185"/>
        <v>#DIV/0!</v>
      </c>
    </row>
    <row r="169" spans="1:28" ht="13.15" customHeight="1" x14ac:dyDescent="0.3">
      <c r="A169" s="269"/>
      <c r="B169" s="270"/>
      <c r="C169" s="446">
        <f>'6. Staff Loading'!C169</f>
        <v>0</v>
      </c>
      <c r="D169" s="447">
        <f>'6. Staff Loading'!D169</f>
        <v>0</v>
      </c>
      <c r="E169" s="448">
        <f>'6. Staff Loading'!E169</f>
        <v>0</v>
      </c>
      <c r="F169" s="154"/>
      <c r="G169" s="154"/>
      <c r="H169" s="154"/>
      <c r="I169" s="154"/>
      <c r="J169" s="154"/>
      <c r="K169" s="154"/>
      <c r="L169" s="154"/>
      <c r="M169" s="154"/>
      <c r="N169" s="154"/>
      <c r="O169" s="154"/>
      <c r="P169" s="154"/>
      <c r="Q169" s="154"/>
      <c r="R169" s="276">
        <f t="shared" si="179"/>
        <v>0</v>
      </c>
      <c r="S169" s="316">
        <f t="shared" si="180"/>
        <v>0</v>
      </c>
      <c r="T169" s="107"/>
      <c r="U169" s="107"/>
      <c r="V169" s="107"/>
      <c r="W169" s="452">
        <f t="shared" si="181"/>
        <v>0</v>
      </c>
      <c r="X169" s="452">
        <f t="shared" si="182"/>
        <v>0</v>
      </c>
      <c r="Z169" s="452">
        <f t="shared" si="183"/>
        <v>0</v>
      </c>
      <c r="AA169" s="452">
        <f t="shared" si="184"/>
        <v>0</v>
      </c>
      <c r="AB169" s="453" t="e">
        <f t="shared" si="185"/>
        <v>#DIV/0!</v>
      </c>
    </row>
    <row r="170" spans="1:28" s="109" customFormat="1" ht="13.5" thickBot="1" x14ac:dyDescent="0.35">
      <c r="A170" s="228"/>
      <c r="B170" s="229" t="s">
        <v>189</v>
      </c>
      <c r="C170" s="230"/>
      <c r="D170" s="438"/>
      <c r="E170" s="427"/>
      <c r="F170" s="233">
        <f>SUM(F165:F169)</f>
        <v>60</v>
      </c>
      <c r="G170" s="233">
        <f t="shared" ref="G170:R170" si="186">SUM(G165:G169)</f>
        <v>52</v>
      </c>
      <c r="H170" s="233">
        <f t="shared" si="186"/>
        <v>52</v>
      </c>
      <c r="I170" s="233">
        <f t="shared" si="186"/>
        <v>52</v>
      </c>
      <c r="J170" s="233">
        <f t="shared" si="186"/>
        <v>52</v>
      </c>
      <c r="K170" s="233">
        <f t="shared" si="186"/>
        <v>52</v>
      </c>
      <c r="L170" s="233">
        <f t="shared" si="186"/>
        <v>52</v>
      </c>
      <c r="M170" s="233">
        <f t="shared" si="186"/>
        <v>52</v>
      </c>
      <c r="N170" s="233">
        <f t="shared" si="186"/>
        <v>52</v>
      </c>
      <c r="O170" s="233">
        <f t="shared" si="186"/>
        <v>52</v>
      </c>
      <c r="P170" s="233">
        <f t="shared" si="186"/>
        <v>52</v>
      </c>
      <c r="Q170" s="233">
        <f t="shared" si="186"/>
        <v>52</v>
      </c>
      <c r="R170" s="233">
        <f t="shared" si="186"/>
        <v>632</v>
      </c>
      <c r="S170" s="317">
        <f>SUM(S165:S169)</f>
        <v>50560</v>
      </c>
      <c r="T170" s="107"/>
      <c r="U170" s="107"/>
      <c r="V170" s="107"/>
      <c r="W170" s="235">
        <f>SUM(W165:W169)</f>
        <v>0.31854838709677419</v>
      </c>
      <c r="X170" s="235">
        <f>SUM(X165:X169)</f>
        <v>52.666666666666664</v>
      </c>
      <c r="Z170" s="231">
        <f>SUM(Z165:Z169)</f>
        <v>632</v>
      </c>
      <c r="AA170" s="231">
        <f>SUM(AA165:AA169)</f>
        <v>0</v>
      </c>
      <c r="AB170" s="413">
        <f>Z170/(Z170+AA170)</f>
        <v>1</v>
      </c>
    </row>
    <row r="171" spans="1:28" ht="10.15" customHeight="1" x14ac:dyDescent="0.3">
      <c r="A171" s="149"/>
      <c r="B171" s="150"/>
      <c r="C171" s="158"/>
      <c r="D171" s="437"/>
      <c r="E171" s="426"/>
      <c r="F171" s="154"/>
      <c r="G171" s="154"/>
      <c r="H171" s="154"/>
      <c r="I171" s="154"/>
      <c r="J171" s="154"/>
      <c r="K171" s="154"/>
      <c r="L171" s="154"/>
      <c r="M171" s="154"/>
      <c r="N171" s="154"/>
      <c r="O171" s="154"/>
      <c r="P171" s="154"/>
      <c r="Q171" s="154"/>
      <c r="R171" s="154"/>
      <c r="S171" s="322"/>
      <c r="T171" s="107"/>
      <c r="U171" s="107"/>
      <c r="V171" s="107"/>
      <c r="W171" s="152"/>
      <c r="X171" s="152"/>
      <c r="Z171" s="152"/>
      <c r="AA171" s="152"/>
      <c r="AB171" s="412"/>
    </row>
    <row r="172" spans="1:28" ht="13.5" thickBot="1" x14ac:dyDescent="0.35">
      <c r="A172" s="251"/>
      <c r="B172" s="252" t="s">
        <v>190</v>
      </c>
      <c r="C172" s="253"/>
      <c r="D172" s="440"/>
      <c r="E172" s="429"/>
      <c r="F172" s="254">
        <f t="shared" ref="F172:S172" si="187">SUM(F152,F158,F164,F170)</f>
        <v>223</v>
      </c>
      <c r="G172" s="254">
        <f t="shared" si="187"/>
        <v>207</v>
      </c>
      <c r="H172" s="254">
        <f t="shared" si="187"/>
        <v>207</v>
      </c>
      <c r="I172" s="254">
        <f t="shared" si="187"/>
        <v>207</v>
      </c>
      <c r="J172" s="254">
        <f t="shared" si="187"/>
        <v>207</v>
      </c>
      <c r="K172" s="254">
        <f t="shared" si="187"/>
        <v>207</v>
      </c>
      <c r="L172" s="254">
        <f t="shared" si="187"/>
        <v>207</v>
      </c>
      <c r="M172" s="254">
        <f t="shared" si="187"/>
        <v>207</v>
      </c>
      <c r="N172" s="254">
        <f t="shared" si="187"/>
        <v>207</v>
      </c>
      <c r="O172" s="254">
        <f t="shared" si="187"/>
        <v>207</v>
      </c>
      <c r="P172" s="254">
        <f t="shared" si="187"/>
        <v>207</v>
      </c>
      <c r="Q172" s="254">
        <f t="shared" si="187"/>
        <v>207</v>
      </c>
      <c r="R172" s="254">
        <f t="shared" si="187"/>
        <v>2500</v>
      </c>
      <c r="S172" s="319">
        <f t="shared" si="187"/>
        <v>93760</v>
      </c>
      <c r="T172" s="107"/>
      <c r="U172" s="107"/>
      <c r="V172" s="107"/>
      <c r="W172" s="254">
        <f>SUM(W152,W158,W164,W170)</f>
        <v>1.2600806451612903</v>
      </c>
      <c r="X172" s="254">
        <f>SUM(X152,X158,X164,X170)</f>
        <v>208.33333333333334</v>
      </c>
      <c r="Z172" s="254">
        <f>SUM(Z152,Z158,Z164,Z170)</f>
        <v>632</v>
      </c>
      <c r="AA172" s="254">
        <f>SUM(AA152,AA158,AA164,AA170)</f>
        <v>1868</v>
      </c>
      <c r="AB172" s="418">
        <f>Z172/(Z172+AA172)</f>
        <v>0.25280000000000002</v>
      </c>
    </row>
    <row r="173" spans="1:28" ht="12" x14ac:dyDescent="0.3">
      <c r="A173" s="160"/>
      <c r="B173" s="150"/>
      <c r="C173" s="151"/>
      <c r="D173" s="437"/>
      <c r="E173" s="432"/>
      <c r="F173" s="154"/>
      <c r="G173" s="154"/>
      <c r="H173" s="154"/>
      <c r="I173" s="154"/>
      <c r="J173" s="154"/>
      <c r="K173" s="154"/>
      <c r="L173" s="154"/>
      <c r="M173" s="154"/>
      <c r="N173" s="154"/>
      <c r="O173" s="154"/>
      <c r="P173" s="154"/>
      <c r="Q173" s="154"/>
      <c r="R173" s="154"/>
      <c r="S173" s="322"/>
      <c r="T173" s="107"/>
      <c r="U173" s="107"/>
      <c r="V173" s="107"/>
      <c r="W173" s="151"/>
      <c r="X173" s="151"/>
      <c r="Z173" s="151"/>
      <c r="AA173" s="151"/>
      <c r="AB173" s="412"/>
    </row>
    <row r="174" spans="1:28" ht="13" x14ac:dyDescent="0.3">
      <c r="A174" s="237">
        <v>8</v>
      </c>
      <c r="B174" s="246" t="s">
        <v>191</v>
      </c>
      <c r="C174" s="239"/>
      <c r="D174" s="436"/>
      <c r="E174" s="425"/>
      <c r="F174" s="244"/>
      <c r="G174" s="244"/>
      <c r="H174" s="244"/>
      <c r="I174" s="244"/>
      <c r="J174" s="244"/>
      <c r="K174" s="244"/>
      <c r="L174" s="244"/>
      <c r="M174" s="244"/>
      <c r="N174" s="244"/>
      <c r="O174" s="244"/>
      <c r="P174" s="244"/>
      <c r="Q174" s="244"/>
      <c r="R174" s="240"/>
      <c r="S174" s="323"/>
      <c r="T174" s="107"/>
      <c r="U174" s="107"/>
      <c r="V174" s="107"/>
      <c r="W174" s="239"/>
      <c r="X174" s="239"/>
      <c r="Z174" s="239"/>
      <c r="AA174" s="239"/>
      <c r="AB174" s="416"/>
    </row>
    <row r="175" spans="1:28" ht="12" x14ac:dyDescent="0.3">
      <c r="A175" s="269">
        <v>8.1</v>
      </c>
      <c r="B175" s="270" t="s">
        <v>284</v>
      </c>
      <c r="C175" s="446" t="str">
        <f>'6. Staff Loading'!C175</f>
        <v>BenefitsCal Application Manager-Onshore</v>
      </c>
      <c r="D175" s="447">
        <f>'6. Staff Loading'!D175</f>
        <v>140</v>
      </c>
      <c r="E175" s="448" t="str">
        <f>'6. Staff Loading'!E175</f>
        <v>N</v>
      </c>
      <c r="F175" s="154">
        <v>60</v>
      </c>
      <c r="G175" s="154">
        <v>60</v>
      </c>
      <c r="H175" s="154">
        <v>60</v>
      </c>
      <c r="I175" s="154">
        <v>60</v>
      </c>
      <c r="J175" s="154">
        <v>60</v>
      </c>
      <c r="K175" s="154">
        <v>60</v>
      </c>
      <c r="L175" s="154">
        <v>60</v>
      </c>
      <c r="M175" s="154">
        <v>60</v>
      </c>
      <c r="N175" s="154">
        <v>60</v>
      </c>
      <c r="O175" s="154">
        <v>60</v>
      </c>
      <c r="P175" s="154">
        <v>60</v>
      </c>
      <c r="Q175" s="154">
        <v>60</v>
      </c>
      <c r="R175" s="276">
        <f t="shared" ref="R175:R179" si="188">SUM(F175:Q175)</f>
        <v>720</v>
      </c>
      <c r="S175" s="316">
        <f>D175*R175</f>
        <v>100800</v>
      </c>
      <c r="T175" s="107"/>
      <c r="U175" s="107"/>
      <c r="V175" s="107"/>
      <c r="W175" s="452">
        <f>X175/$U$7</f>
        <v>0.36290322580645157</v>
      </c>
      <c r="X175" s="452">
        <f>R175/12</f>
        <v>60</v>
      </c>
      <c r="Z175" s="452">
        <f>IF($E175="Y",$R175,0)</f>
        <v>0</v>
      </c>
      <c r="AA175" s="452">
        <f>IF($E175="N",$R175,0)</f>
        <v>720</v>
      </c>
      <c r="AB175" s="453">
        <f>Z175/(AA175+Z175)</f>
        <v>0</v>
      </c>
    </row>
    <row r="176" spans="1:28" s="110" customFormat="1" ht="12" x14ac:dyDescent="0.3">
      <c r="A176" s="269"/>
      <c r="B176" s="270"/>
      <c r="C176" s="446" t="str">
        <f>'6. Staff Loading'!C176</f>
        <v>BenefitsCal Product Manager-Onshore</v>
      </c>
      <c r="D176" s="447">
        <f>'6. Staff Loading'!D176</f>
        <v>135</v>
      </c>
      <c r="E176" s="448" t="str">
        <f>'6. Staff Loading'!E176</f>
        <v>N</v>
      </c>
      <c r="F176" s="154">
        <v>60</v>
      </c>
      <c r="G176" s="154">
        <v>60</v>
      </c>
      <c r="H176" s="154">
        <v>60</v>
      </c>
      <c r="I176" s="154">
        <v>60</v>
      </c>
      <c r="J176" s="154">
        <v>60</v>
      </c>
      <c r="K176" s="154">
        <v>60</v>
      </c>
      <c r="L176" s="154">
        <v>60</v>
      </c>
      <c r="M176" s="154">
        <v>60</v>
      </c>
      <c r="N176" s="154">
        <v>60</v>
      </c>
      <c r="O176" s="154">
        <v>60</v>
      </c>
      <c r="P176" s="154">
        <v>60</v>
      </c>
      <c r="Q176" s="154">
        <v>60</v>
      </c>
      <c r="R176" s="276">
        <f t="shared" si="188"/>
        <v>720</v>
      </c>
      <c r="S176" s="316">
        <f t="shared" ref="S176:S179" si="189">D176*R176</f>
        <v>97200</v>
      </c>
      <c r="T176" s="107"/>
      <c r="U176" s="107"/>
      <c r="V176" s="107"/>
      <c r="W176" s="452">
        <f t="shared" ref="W176:W179" si="190">X176/$U$7</f>
        <v>0.36290322580645157</v>
      </c>
      <c r="X176" s="452">
        <f t="shared" ref="X176:X179" si="191">R176/12</f>
        <v>60</v>
      </c>
      <c r="Z176" s="452">
        <f t="shared" ref="Z176:Z179" si="192">IF($E176="Y",$R176,0)</f>
        <v>0</v>
      </c>
      <c r="AA176" s="452">
        <f t="shared" ref="AA176:AA179" si="193">IF($E176="N",$R176,0)</f>
        <v>720</v>
      </c>
      <c r="AB176" s="453">
        <f t="shared" ref="AB176:AB179" si="194">Z176/(AA176+Z176)</f>
        <v>0</v>
      </c>
    </row>
    <row r="177" spans="1:28" s="110" customFormat="1" ht="12" x14ac:dyDescent="0.3">
      <c r="A177" s="269"/>
      <c r="B177" s="270"/>
      <c r="C177" s="446">
        <f>'6. Staff Loading'!C177</f>
        <v>0</v>
      </c>
      <c r="D177" s="447">
        <f>'6. Staff Loading'!D177</f>
        <v>0</v>
      </c>
      <c r="E177" s="448">
        <f>'6. Staff Loading'!E177</f>
        <v>0</v>
      </c>
      <c r="F177" s="154"/>
      <c r="G177" s="154"/>
      <c r="H177" s="154"/>
      <c r="I177" s="154"/>
      <c r="J177" s="154"/>
      <c r="K177" s="154"/>
      <c r="L177" s="154"/>
      <c r="M177" s="154"/>
      <c r="N177" s="154"/>
      <c r="O177" s="154"/>
      <c r="P177" s="154"/>
      <c r="Q177" s="154"/>
      <c r="R177" s="276">
        <f t="shared" si="188"/>
        <v>0</v>
      </c>
      <c r="S177" s="316">
        <f t="shared" si="189"/>
        <v>0</v>
      </c>
      <c r="T177" s="107"/>
      <c r="U177" s="107"/>
      <c r="V177" s="107"/>
      <c r="W177" s="452">
        <f t="shared" si="190"/>
        <v>0</v>
      </c>
      <c r="X177" s="452">
        <f t="shared" si="191"/>
        <v>0</v>
      </c>
      <c r="Z177" s="452">
        <f t="shared" si="192"/>
        <v>0</v>
      </c>
      <c r="AA177" s="452">
        <f t="shared" si="193"/>
        <v>0</v>
      </c>
      <c r="AB177" s="453" t="e">
        <f t="shared" si="194"/>
        <v>#DIV/0!</v>
      </c>
    </row>
    <row r="178" spans="1:28" ht="12" x14ac:dyDescent="0.3">
      <c r="A178" s="269"/>
      <c r="B178" s="270"/>
      <c r="C178" s="446">
        <f>'6. Staff Loading'!C178</f>
        <v>0</v>
      </c>
      <c r="D178" s="447">
        <f>'6. Staff Loading'!D178</f>
        <v>0</v>
      </c>
      <c r="E178" s="448">
        <f>'6. Staff Loading'!E178</f>
        <v>0</v>
      </c>
      <c r="F178" s="154"/>
      <c r="G178" s="154"/>
      <c r="H178" s="154"/>
      <c r="I178" s="154"/>
      <c r="J178" s="154"/>
      <c r="K178" s="154"/>
      <c r="L178" s="154"/>
      <c r="M178" s="154"/>
      <c r="N178" s="154"/>
      <c r="O178" s="154"/>
      <c r="P178" s="154"/>
      <c r="Q178" s="154"/>
      <c r="R178" s="276">
        <f t="shared" si="188"/>
        <v>0</v>
      </c>
      <c r="S178" s="316">
        <f t="shared" si="189"/>
        <v>0</v>
      </c>
      <c r="T178" s="107"/>
      <c r="U178" s="107"/>
      <c r="V178" s="107"/>
      <c r="W178" s="452">
        <f t="shared" si="190"/>
        <v>0</v>
      </c>
      <c r="X178" s="452">
        <f t="shared" si="191"/>
        <v>0</v>
      </c>
      <c r="Z178" s="452">
        <f t="shared" si="192"/>
        <v>0</v>
      </c>
      <c r="AA178" s="452">
        <f t="shared" si="193"/>
        <v>0</v>
      </c>
      <c r="AB178" s="453" t="e">
        <f t="shared" si="194"/>
        <v>#DIV/0!</v>
      </c>
    </row>
    <row r="179" spans="1:28" ht="12" x14ac:dyDescent="0.3">
      <c r="A179" s="269"/>
      <c r="B179" s="270"/>
      <c r="C179" s="446">
        <f>'6. Staff Loading'!C179</f>
        <v>0</v>
      </c>
      <c r="D179" s="447">
        <f>'6. Staff Loading'!D179</f>
        <v>0</v>
      </c>
      <c r="E179" s="448">
        <f>'6. Staff Loading'!E179</f>
        <v>0</v>
      </c>
      <c r="F179" s="154"/>
      <c r="G179" s="154"/>
      <c r="H179" s="154"/>
      <c r="I179" s="154"/>
      <c r="J179" s="154"/>
      <c r="K179" s="154"/>
      <c r="L179" s="154"/>
      <c r="M179" s="154"/>
      <c r="N179" s="154"/>
      <c r="O179" s="154"/>
      <c r="P179" s="154"/>
      <c r="Q179" s="154"/>
      <c r="R179" s="276">
        <f t="shared" si="188"/>
        <v>0</v>
      </c>
      <c r="S179" s="316">
        <f t="shared" si="189"/>
        <v>0</v>
      </c>
      <c r="T179" s="107"/>
      <c r="U179" s="107"/>
      <c r="V179" s="107"/>
      <c r="W179" s="452">
        <f t="shared" si="190"/>
        <v>0</v>
      </c>
      <c r="X179" s="452">
        <f t="shared" si="191"/>
        <v>0</v>
      </c>
      <c r="Z179" s="452">
        <f t="shared" si="192"/>
        <v>0</v>
      </c>
      <c r="AA179" s="452">
        <f t="shared" si="193"/>
        <v>0</v>
      </c>
      <c r="AB179" s="453" t="e">
        <f t="shared" si="194"/>
        <v>#DIV/0!</v>
      </c>
    </row>
    <row r="180" spans="1:28" ht="12.5" thickBot="1" x14ac:dyDescent="0.35">
      <c r="A180" s="228"/>
      <c r="B180" s="229" t="s">
        <v>193</v>
      </c>
      <c r="C180" s="230"/>
      <c r="D180" s="438"/>
      <c r="E180" s="427"/>
      <c r="F180" s="233">
        <f>SUM(F175:F179)</f>
        <v>120</v>
      </c>
      <c r="G180" s="233">
        <f t="shared" ref="G180:R180" si="195">SUM(G175:G179)</f>
        <v>120</v>
      </c>
      <c r="H180" s="233">
        <f t="shared" si="195"/>
        <v>120</v>
      </c>
      <c r="I180" s="233">
        <f t="shared" si="195"/>
        <v>120</v>
      </c>
      <c r="J180" s="233">
        <f t="shared" si="195"/>
        <v>120</v>
      </c>
      <c r="K180" s="233">
        <f t="shared" si="195"/>
        <v>120</v>
      </c>
      <c r="L180" s="233">
        <f t="shared" si="195"/>
        <v>120</v>
      </c>
      <c r="M180" s="233">
        <f t="shared" si="195"/>
        <v>120</v>
      </c>
      <c r="N180" s="233">
        <f t="shared" si="195"/>
        <v>120</v>
      </c>
      <c r="O180" s="233">
        <f t="shared" si="195"/>
        <v>120</v>
      </c>
      <c r="P180" s="233">
        <f t="shared" si="195"/>
        <v>120</v>
      </c>
      <c r="Q180" s="233">
        <f t="shared" si="195"/>
        <v>120</v>
      </c>
      <c r="R180" s="233">
        <f t="shared" si="195"/>
        <v>1440</v>
      </c>
      <c r="S180" s="317">
        <f>SUM(S175:S179)</f>
        <v>198000</v>
      </c>
      <c r="T180" s="107"/>
      <c r="U180" s="107"/>
      <c r="V180" s="107"/>
      <c r="W180" s="235">
        <f>SUM(W175:W179)</f>
        <v>0.72580645161290314</v>
      </c>
      <c r="X180" s="235">
        <f>SUM(X175:X179)</f>
        <v>120</v>
      </c>
      <c r="Z180" s="231">
        <f>SUM(Z175:Z179)</f>
        <v>0</v>
      </c>
      <c r="AA180" s="231">
        <f>SUM(AA175:AA179)</f>
        <v>1440</v>
      </c>
      <c r="AB180" s="413">
        <f>Z180/(Z180+AA180)</f>
        <v>0</v>
      </c>
    </row>
    <row r="181" spans="1:28" ht="12" x14ac:dyDescent="0.3">
      <c r="A181" s="269">
        <v>8.1999999999999993</v>
      </c>
      <c r="B181" s="270" t="s">
        <v>194</v>
      </c>
      <c r="C181" s="446" t="str">
        <f>'6. Staff Loading'!C181</f>
        <v>Cloud Engineer-Onshore</v>
      </c>
      <c r="D181" s="447">
        <f>'6. Staff Loading'!D181</f>
        <v>130</v>
      </c>
      <c r="E181" s="448" t="str">
        <f>'6. Staff Loading'!E181</f>
        <v>N</v>
      </c>
      <c r="F181" s="154">
        <v>484</v>
      </c>
      <c r="G181" s="154">
        <v>484</v>
      </c>
      <c r="H181" s="154">
        <v>484</v>
      </c>
      <c r="I181" s="154">
        <v>484</v>
      </c>
      <c r="J181" s="154">
        <v>484</v>
      </c>
      <c r="K181" s="154">
        <v>484</v>
      </c>
      <c r="L181" s="154">
        <v>484</v>
      </c>
      <c r="M181" s="154">
        <v>484</v>
      </c>
      <c r="N181" s="154">
        <v>484</v>
      </c>
      <c r="O181" s="154">
        <v>484</v>
      </c>
      <c r="P181" s="154">
        <v>484</v>
      </c>
      <c r="Q181" s="154">
        <v>484</v>
      </c>
      <c r="R181" s="276">
        <f t="shared" ref="R181:R185" si="196">SUM(F181:Q181)</f>
        <v>5808</v>
      </c>
      <c r="S181" s="316">
        <f>D181*R181</f>
        <v>755040</v>
      </c>
      <c r="T181" s="107"/>
      <c r="U181" s="107"/>
      <c r="V181" s="107"/>
      <c r="W181" s="452">
        <f>X181/$U$7</f>
        <v>2.9274193548387095</v>
      </c>
      <c r="X181" s="452">
        <f>R181/12</f>
        <v>484</v>
      </c>
      <c r="Z181" s="452">
        <f>IF($E181="Y",$R181,0)</f>
        <v>0</v>
      </c>
      <c r="AA181" s="452">
        <f>IF($E181="N",$R181,0)</f>
        <v>5808</v>
      </c>
      <c r="AB181" s="453">
        <f>Z181/(AA181+Z181)</f>
        <v>0</v>
      </c>
    </row>
    <row r="182" spans="1:28" s="110" customFormat="1" ht="12" x14ac:dyDescent="0.3">
      <c r="A182" s="269"/>
      <c r="B182" s="270"/>
      <c r="C182" s="446" t="str">
        <f>'6. Staff Loading'!C182</f>
        <v>Cloud Engineer-Offshore</v>
      </c>
      <c r="D182" s="447">
        <f>'6. Staff Loading'!D182</f>
        <v>80</v>
      </c>
      <c r="E182" s="448" t="str">
        <f>'6. Staff Loading'!E182</f>
        <v>Y</v>
      </c>
      <c r="F182" s="154">
        <v>417</v>
      </c>
      <c r="G182" s="154">
        <v>417</v>
      </c>
      <c r="H182" s="154">
        <v>417</v>
      </c>
      <c r="I182" s="154">
        <v>417</v>
      </c>
      <c r="J182" s="154">
        <v>417</v>
      </c>
      <c r="K182" s="154">
        <v>417</v>
      </c>
      <c r="L182" s="154">
        <v>417</v>
      </c>
      <c r="M182" s="154">
        <v>417</v>
      </c>
      <c r="N182" s="154">
        <v>417</v>
      </c>
      <c r="O182" s="154">
        <v>417</v>
      </c>
      <c r="P182" s="154">
        <v>417</v>
      </c>
      <c r="Q182" s="154">
        <v>417</v>
      </c>
      <c r="R182" s="276">
        <f t="shared" si="196"/>
        <v>5004</v>
      </c>
      <c r="S182" s="316">
        <f t="shared" ref="S182:S185" si="197">D182*R182</f>
        <v>400320</v>
      </c>
      <c r="T182" s="107"/>
      <c r="U182" s="107"/>
      <c r="V182" s="107"/>
      <c r="W182" s="452">
        <f t="shared" ref="W182:W185" si="198">X182/$U$7</f>
        <v>2.5221774193548385</v>
      </c>
      <c r="X182" s="452">
        <f t="shared" ref="X182:X185" si="199">R182/12</f>
        <v>417</v>
      </c>
      <c r="Z182" s="452">
        <f t="shared" ref="Z182:Z185" si="200">IF($E182="Y",$R182,0)</f>
        <v>5004</v>
      </c>
      <c r="AA182" s="452">
        <f t="shared" ref="AA182:AA185" si="201">IF($E182="N",$R182,0)</f>
        <v>0</v>
      </c>
      <c r="AB182" s="453">
        <f t="shared" ref="AB182:AB185" si="202">Z182/(AA182+Z182)</f>
        <v>1</v>
      </c>
    </row>
    <row r="183" spans="1:28" ht="12" x14ac:dyDescent="0.3">
      <c r="A183" s="269"/>
      <c r="B183" s="270"/>
      <c r="C183" s="446">
        <f>'6. Staff Loading'!C183</f>
        <v>0</v>
      </c>
      <c r="D183" s="447">
        <f>'6. Staff Loading'!D183</f>
        <v>0</v>
      </c>
      <c r="E183" s="448">
        <f>'6. Staff Loading'!E183</f>
        <v>0</v>
      </c>
      <c r="F183" s="154"/>
      <c r="G183" s="154"/>
      <c r="H183" s="154"/>
      <c r="I183" s="154"/>
      <c r="J183" s="154"/>
      <c r="K183" s="154"/>
      <c r="L183" s="154"/>
      <c r="M183" s="154"/>
      <c r="N183" s="154"/>
      <c r="O183" s="154"/>
      <c r="P183" s="154"/>
      <c r="Q183" s="154"/>
      <c r="R183" s="276">
        <f t="shared" si="196"/>
        <v>0</v>
      </c>
      <c r="S183" s="316">
        <f t="shared" si="197"/>
        <v>0</v>
      </c>
      <c r="T183" s="107"/>
      <c r="U183" s="107"/>
      <c r="V183" s="107"/>
      <c r="W183" s="452">
        <f t="shared" si="198"/>
        <v>0</v>
      </c>
      <c r="X183" s="452">
        <f t="shared" si="199"/>
        <v>0</v>
      </c>
      <c r="Z183" s="452">
        <f t="shared" si="200"/>
        <v>0</v>
      </c>
      <c r="AA183" s="452">
        <f t="shared" si="201"/>
        <v>0</v>
      </c>
      <c r="AB183" s="453" t="e">
        <f t="shared" si="202"/>
        <v>#DIV/0!</v>
      </c>
    </row>
    <row r="184" spans="1:28" ht="12" x14ac:dyDescent="0.3">
      <c r="A184" s="269"/>
      <c r="B184" s="270"/>
      <c r="C184" s="446">
        <f>'6. Staff Loading'!C184</f>
        <v>0</v>
      </c>
      <c r="D184" s="447">
        <f>'6. Staff Loading'!D184</f>
        <v>0</v>
      </c>
      <c r="E184" s="448">
        <f>'6. Staff Loading'!E184</f>
        <v>0</v>
      </c>
      <c r="F184" s="154"/>
      <c r="G184" s="154"/>
      <c r="H184" s="154"/>
      <c r="I184" s="154"/>
      <c r="J184" s="154"/>
      <c r="K184" s="154"/>
      <c r="L184" s="154"/>
      <c r="M184" s="154"/>
      <c r="N184" s="154"/>
      <c r="O184" s="154"/>
      <c r="P184" s="154"/>
      <c r="Q184" s="154"/>
      <c r="R184" s="276">
        <f t="shared" si="196"/>
        <v>0</v>
      </c>
      <c r="S184" s="316">
        <f t="shared" si="197"/>
        <v>0</v>
      </c>
      <c r="T184" s="107"/>
      <c r="U184" s="107"/>
      <c r="V184" s="107"/>
      <c r="W184" s="452">
        <f t="shared" si="198"/>
        <v>0</v>
      </c>
      <c r="X184" s="452">
        <f t="shared" si="199"/>
        <v>0</v>
      </c>
      <c r="Z184" s="452">
        <f t="shared" si="200"/>
        <v>0</v>
      </c>
      <c r="AA184" s="452">
        <f t="shared" si="201"/>
        <v>0</v>
      </c>
      <c r="AB184" s="453" t="e">
        <f t="shared" si="202"/>
        <v>#DIV/0!</v>
      </c>
    </row>
    <row r="185" spans="1:28" ht="12" x14ac:dyDescent="0.3">
      <c r="A185" s="269"/>
      <c r="B185" s="270"/>
      <c r="C185" s="446">
        <f>'6. Staff Loading'!C185</f>
        <v>0</v>
      </c>
      <c r="D185" s="447">
        <f>'6. Staff Loading'!D185</f>
        <v>0</v>
      </c>
      <c r="E185" s="448">
        <f>'6. Staff Loading'!E185</f>
        <v>0</v>
      </c>
      <c r="F185" s="154"/>
      <c r="G185" s="154"/>
      <c r="H185" s="154"/>
      <c r="I185" s="154"/>
      <c r="J185" s="154"/>
      <c r="K185" s="154"/>
      <c r="L185" s="154"/>
      <c r="M185" s="154"/>
      <c r="N185" s="154"/>
      <c r="O185" s="154"/>
      <c r="P185" s="154"/>
      <c r="Q185" s="154"/>
      <c r="R185" s="276">
        <f t="shared" si="196"/>
        <v>0</v>
      </c>
      <c r="S185" s="316">
        <f t="shared" si="197"/>
        <v>0</v>
      </c>
      <c r="T185" s="107"/>
      <c r="U185" s="107"/>
      <c r="V185" s="107"/>
      <c r="W185" s="452">
        <f t="shared" si="198"/>
        <v>0</v>
      </c>
      <c r="X185" s="452">
        <f t="shared" si="199"/>
        <v>0</v>
      </c>
      <c r="Z185" s="452">
        <f t="shared" si="200"/>
        <v>0</v>
      </c>
      <c r="AA185" s="452">
        <f t="shared" si="201"/>
        <v>0</v>
      </c>
      <c r="AB185" s="453" t="e">
        <f t="shared" si="202"/>
        <v>#DIV/0!</v>
      </c>
    </row>
    <row r="186" spans="1:28" ht="12.5" thickBot="1" x14ac:dyDescent="0.35">
      <c r="A186" s="228"/>
      <c r="B186" s="229" t="s">
        <v>195</v>
      </c>
      <c r="C186" s="230"/>
      <c r="D186" s="438"/>
      <c r="E186" s="427"/>
      <c r="F186" s="233">
        <f>SUM(F181:F185)</f>
        <v>901</v>
      </c>
      <c r="G186" s="233">
        <f t="shared" ref="G186:R186" si="203">SUM(G181:G185)</f>
        <v>901</v>
      </c>
      <c r="H186" s="233">
        <f t="shared" si="203"/>
        <v>901</v>
      </c>
      <c r="I186" s="233">
        <f t="shared" si="203"/>
        <v>901</v>
      </c>
      <c r="J186" s="233">
        <f t="shared" si="203"/>
        <v>901</v>
      </c>
      <c r="K186" s="233">
        <f t="shared" si="203"/>
        <v>901</v>
      </c>
      <c r="L186" s="233">
        <f t="shared" si="203"/>
        <v>901</v>
      </c>
      <c r="M186" s="233">
        <f t="shared" si="203"/>
        <v>901</v>
      </c>
      <c r="N186" s="233">
        <f t="shared" si="203"/>
        <v>901</v>
      </c>
      <c r="O186" s="233">
        <f t="shared" si="203"/>
        <v>901</v>
      </c>
      <c r="P186" s="233">
        <f t="shared" si="203"/>
        <v>901</v>
      </c>
      <c r="Q186" s="233">
        <f t="shared" si="203"/>
        <v>901</v>
      </c>
      <c r="R186" s="233">
        <f t="shared" si="203"/>
        <v>10812</v>
      </c>
      <c r="S186" s="317">
        <f>SUM(S181:S185)</f>
        <v>1155360</v>
      </c>
      <c r="T186" s="107"/>
      <c r="U186" s="107"/>
      <c r="V186" s="107"/>
      <c r="W186" s="235">
        <f>SUM(W181:W185)</f>
        <v>5.449596774193548</v>
      </c>
      <c r="X186" s="235">
        <f>SUM(X181:X185)</f>
        <v>901</v>
      </c>
      <c r="Z186" s="231">
        <f>SUM(Z181:Z185)</f>
        <v>5004</v>
      </c>
      <c r="AA186" s="231">
        <f>SUM(AA181:AA185)</f>
        <v>5808</v>
      </c>
      <c r="AB186" s="413">
        <f>Z186/(Z186+AA186)</f>
        <v>0.462819089900111</v>
      </c>
    </row>
    <row r="187" spans="1:28" ht="12" x14ac:dyDescent="0.3">
      <c r="A187" s="269">
        <v>8.3000000000000007</v>
      </c>
      <c r="B187" s="270" t="s">
        <v>196</v>
      </c>
      <c r="C187" s="446" t="str">
        <f>'6. Staff Loading'!C187</f>
        <v>Cloud Engineer-Onshore</v>
      </c>
      <c r="D187" s="447">
        <f>'6. Staff Loading'!D187</f>
        <v>130</v>
      </c>
      <c r="E187" s="448" t="str">
        <f>'6. Staff Loading'!E187</f>
        <v>N</v>
      </c>
      <c r="F187" s="154">
        <v>40</v>
      </c>
      <c r="G187" s="154">
        <v>40</v>
      </c>
      <c r="H187" s="154">
        <v>40</v>
      </c>
      <c r="I187" s="154">
        <v>40</v>
      </c>
      <c r="J187" s="154">
        <v>40</v>
      </c>
      <c r="K187" s="154">
        <v>40</v>
      </c>
      <c r="L187" s="154">
        <v>40</v>
      </c>
      <c r="M187" s="154">
        <v>40</v>
      </c>
      <c r="N187" s="154">
        <v>40</v>
      </c>
      <c r="O187" s="154">
        <v>40</v>
      </c>
      <c r="P187" s="154">
        <v>40</v>
      </c>
      <c r="Q187" s="154">
        <v>40</v>
      </c>
      <c r="R187" s="276">
        <f t="shared" ref="R187:R191" si="204">SUM(F187:Q187)</f>
        <v>480</v>
      </c>
      <c r="S187" s="316">
        <f>D187*R187</f>
        <v>62400</v>
      </c>
      <c r="T187" s="107"/>
      <c r="U187" s="107"/>
      <c r="V187" s="107"/>
      <c r="W187" s="452">
        <f>X187/$U$7</f>
        <v>0.24193548387096772</v>
      </c>
      <c r="X187" s="452">
        <f>R187/12</f>
        <v>40</v>
      </c>
      <c r="Z187" s="452">
        <f>IF($E187="Y",$R187,0)</f>
        <v>0</v>
      </c>
      <c r="AA187" s="452">
        <f>IF($E187="N",$R187,0)</f>
        <v>480</v>
      </c>
      <c r="AB187" s="453">
        <f>Z187/(AA187+Z187)</f>
        <v>0</v>
      </c>
    </row>
    <row r="188" spans="1:28" s="110" customFormat="1" ht="12" x14ac:dyDescent="0.3">
      <c r="A188" s="269"/>
      <c r="B188" s="270"/>
      <c r="C188" s="446" t="str">
        <f>'6. Staff Loading'!C188</f>
        <v>Programmer Analyst-Offshore</v>
      </c>
      <c r="D188" s="447">
        <f>'6. Staff Loading'!D188</f>
        <v>80</v>
      </c>
      <c r="E188" s="448" t="str">
        <f>'6. Staff Loading'!E188</f>
        <v>Y</v>
      </c>
      <c r="F188" s="154">
        <v>42</v>
      </c>
      <c r="G188" s="154">
        <v>42</v>
      </c>
      <c r="H188" s="154">
        <v>42</v>
      </c>
      <c r="I188" s="154">
        <v>42</v>
      </c>
      <c r="J188" s="154">
        <v>42</v>
      </c>
      <c r="K188" s="154">
        <v>42</v>
      </c>
      <c r="L188" s="154">
        <v>42</v>
      </c>
      <c r="M188" s="154">
        <v>42</v>
      </c>
      <c r="N188" s="154">
        <v>42</v>
      </c>
      <c r="O188" s="154">
        <v>42</v>
      </c>
      <c r="P188" s="154">
        <v>42</v>
      </c>
      <c r="Q188" s="154">
        <v>42</v>
      </c>
      <c r="R188" s="276">
        <f t="shared" si="204"/>
        <v>504</v>
      </c>
      <c r="S188" s="316">
        <f t="shared" ref="S188:S191" si="205">D188*R188</f>
        <v>40320</v>
      </c>
      <c r="T188" s="107"/>
      <c r="U188" s="107"/>
      <c r="V188" s="107"/>
      <c r="W188" s="452">
        <f t="shared" ref="W188:W191" si="206">X188/$U$7</f>
        <v>0.25403225806451613</v>
      </c>
      <c r="X188" s="452">
        <f t="shared" ref="X188:X191" si="207">R188/12</f>
        <v>42</v>
      </c>
      <c r="Z188" s="452">
        <f t="shared" ref="Z188:Z191" si="208">IF($E188="Y",$R188,0)</f>
        <v>504</v>
      </c>
      <c r="AA188" s="452">
        <f t="shared" ref="AA188:AA191" si="209">IF($E188="N",$R188,0)</f>
        <v>0</v>
      </c>
      <c r="AB188" s="453">
        <f t="shared" ref="AB188:AB191" si="210">Z188/(AA188+Z188)</f>
        <v>1</v>
      </c>
    </row>
    <row r="189" spans="1:28" s="110" customFormat="1" ht="12" x14ac:dyDescent="0.3">
      <c r="A189" s="269"/>
      <c r="B189" s="270"/>
      <c r="C189" s="446">
        <f>'6. Staff Loading'!C189</f>
        <v>0</v>
      </c>
      <c r="D189" s="447">
        <f>'6. Staff Loading'!D189</f>
        <v>0</v>
      </c>
      <c r="E189" s="448">
        <f>'6. Staff Loading'!E189</f>
        <v>0</v>
      </c>
      <c r="F189" s="154"/>
      <c r="G189" s="154"/>
      <c r="H189" s="154"/>
      <c r="I189" s="154"/>
      <c r="J189" s="154"/>
      <c r="K189" s="154"/>
      <c r="L189" s="154"/>
      <c r="M189" s="154"/>
      <c r="N189" s="154"/>
      <c r="O189" s="154"/>
      <c r="P189" s="154"/>
      <c r="Q189" s="154"/>
      <c r="R189" s="276">
        <f t="shared" si="204"/>
        <v>0</v>
      </c>
      <c r="S189" s="316">
        <f t="shared" si="205"/>
        <v>0</v>
      </c>
      <c r="T189" s="107"/>
      <c r="U189" s="107"/>
      <c r="V189" s="107"/>
      <c r="W189" s="452">
        <f t="shared" si="206"/>
        <v>0</v>
      </c>
      <c r="X189" s="452">
        <f t="shared" si="207"/>
        <v>0</v>
      </c>
      <c r="Z189" s="452">
        <f t="shared" si="208"/>
        <v>0</v>
      </c>
      <c r="AA189" s="452">
        <f t="shared" si="209"/>
        <v>0</v>
      </c>
      <c r="AB189" s="453" t="e">
        <f t="shared" si="210"/>
        <v>#DIV/0!</v>
      </c>
    </row>
    <row r="190" spans="1:28" ht="12" x14ac:dyDescent="0.3">
      <c r="A190" s="269"/>
      <c r="B190" s="270"/>
      <c r="C190" s="446">
        <f>'6. Staff Loading'!C190</f>
        <v>0</v>
      </c>
      <c r="D190" s="447">
        <f>'6. Staff Loading'!D190</f>
        <v>0</v>
      </c>
      <c r="E190" s="448">
        <f>'6. Staff Loading'!E190</f>
        <v>0</v>
      </c>
      <c r="F190" s="154"/>
      <c r="G190" s="154"/>
      <c r="H190" s="154"/>
      <c r="I190" s="154"/>
      <c r="J190" s="154"/>
      <c r="K190" s="154"/>
      <c r="L190" s="154"/>
      <c r="M190" s="154"/>
      <c r="N190" s="154"/>
      <c r="O190" s="154"/>
      <c r="P190" s="154"/>
      <c r="Q190" s="154"/>
      <c r="R190" s="276">
        <f t="shared" si="204"/>
        <v>0</v>
      </c>
      <c r="S190" s="316">
        <f t="shared" si="205"/>
        <v>0</v>
      </c>
      <c r="T190" s="107"/>
      <c r="U190" s="107"/>
      <c r="V190" s="107"/>
      <c r="W190" s="452">
        <f t="shared" si="206"/>
        <v>0</v>
      </c>
      <c r="X190" s="452">
        <f t="shared" si="207"/>
        <v>0</v>
      </c>
      <c r="Z190" s="452">
        <f t="shared" si="208"/>
        <v>0</v>
      </c>
      <c r="AA190" s="452">
        <f t="shared" si="209"/>
        <v>0</v>
      </c>
      <c r="AB190" s="453" t="e">
        <f t="shared" si="210"/>
        <v>#DIV/0!</v>
      </c>
    </row>
    <row r="191" spans="1:28" ht="12" x14ac:dyDescent="0.3">
      <c r="A191" s="269"/>
      <c r="B191" s="270"/>
      <c r="C191" s="446">
        <f>'6. Staff Loading'!C191</f>
        <v>0</v>
      </c>
      <c r="D191" s="447">
        <f>'6. Staff Loading'!D191</f>
        <v>0</v>
      </c>
      <c r="E191" s="448">
        <f>'6. Staff Loading'!E191</f>
        <v>0</v>
      </c>
      <c r="F191" s="154"/>
      <c r="G191" s="154"/>
      <c r="H191" s="154"/>
      <c r="I191" s="154"/>
      <c r="J191" s="154"/>
      <c r="K191" s="154"/>
      <c r="L191" s="154"/>
      <c r="M191" s="154"/>
      <c r="N191" s="154"/>
      <c r="O191" s="154"/>
      <c r="P191" s="154"/>
      <c r="Q191" s="154"/>
      <c r="R191" s="276">
        <f t="shared" si="204"/>
        <v>0</v>
      </c>
      <c r="S191" s="316">
        <f t="shared" si="205"/>
        <v>0</v>
      </c>
      <c r="T191" s="107"/>
      <c r="U191" s="107"/>
      <c r="V191" s="107"/>
      <c r="W191" s="452">
        <f t="shared" si="206"/>
        <v>0</v>
      </c>
      <c r="X191" s="452">
        <f t="shared" si="207"/>
        <v>0</v>
      </c>
      <c r="Z191" s="452">
        <f t="shared" si="208"/>
        <v>0</v>
      </c>
      <c r="AA191" s="452">
        <f t="shared" si="209"/>
        <v>0</v>
      </c>
      <c r="AB191" s="453" t="e">
        <f t="shared" si="210"/>
        <v>#DIV/0!</v>
      </c>
    </row>
    <row r="192" spans="1:28" ht="12.5" thickBot="1" x14ac:dyDescent="0.35">
      <c r="A192" s="228"/>
      <c r="B192" s="229" t="s">
        <v>197</v>
      </c>
      <c r="C192" s="230"/>
      <c r="D192" s="438"/>
      <c r="E192" s="427"/>
      <c r="F192" s="233">
        <f>SUM(F187:F191)</f>
        <v>82</v>
      </c>
      <c r="G192" s="233">
        <f t="shared" ref="G192:R192" si="211">SUM(G187:G191)</f>
        <v>82</v>
      </c>
      <c r="H192" s="233">
        <f t="shared" si="211"/>
        <v>82</v>
      </c>
      <c r="I192" s="233">
        <f t="shared" si="211"/>
        <v>82</v>
      </c>
      <c r="J192" s="233">
        <f t="shared" si="211"/>
        <v>82</v>
      </c>
      <c r="K192" s="233">
        <f t="shared" si="211"/>
        <v>82</v>
      </c>
      <c r="L192" s="233">
        <f t="shared" si="211"/>
        <v>82</v>
      </c>
      <c r="M192" s="233">
        <f t="shared" si="211"/>
        <v>82</v>
      </c>
      <c r="N192" s="233">
        <f t="shared" si="211"/>
        <v>82</v>
      </c>
      <c r="O192" s="233">
        <f t="shared" si="211"/>
        <v>82</v>
      </c>
      <c r="P192" s="233">
        <f t="shared" si="211"/>
        <v>82</v>
      </c>
      <c r="Q192" s="233">
        <f t="shared" si="211"/>
        <v>82</v>
      </c>
      <c r="R192" s="233">
        <f t="shared" si="211"/>
        <v>984</v>
      </c>
      <c r="S192" s="317">
        <f>SUM(S187:S191)</f>
        <v>102720</v>
      </c>
      <c r="T192" s="107"/>
      <c r="U192" s="107"/>
      <c r="V192" s="107"/>
      <c r="W192" s="235">
        <f>SUM(W187:W191)</f>
        <v>0.49596774193548387</v>
      </c>
      <c r="X192" s="235">
        <f>SUM(X187:X191)</f>
        <v>82</v>
      </c>
      <c r="Z192" s="231">
        <f>SUM(Z187:Z191)</f>
        <v>504</v>
      </c>
      <c r="AA192" s="231">
        <f>SUM(AA187:AA191)</f>
        <v>480</v>
      </c>
      <c r="AB192" s="413">
        <f>Z192/(Z192+AA192)</f>
        <v>0.51219512195121952</v>
      </c>
    </row>
    <row r="193" spans="1:28" ht="12" x14ac:dyDescent="0.3">
      <c r="A193" s="269">
        <v>8.4</v>
      </c>
      <c r="B193" s="270" t="s">
        <v>198</v>
      </c>
      <c r="C193" s="446" t="str">
        <f>'6. Staff Loading'!C193</f>
        <v>Cloud Engineer-Onshore</v>
      </c>
      <c r="D193" s="447">
        <f>'6. Staff Loading'!D193</f>
        <v>130</v>
      </c>
      <c r="E193" s="448" t="str">
        <f>'6. Staff Loading'!E193</f>
        <v>N</v>
      </c>
      <c r="F193" s="154">
        <v>80</v>
      </c>
      <c r="G193" s="154">
        <v>80</v>
      </c>
      <c r="H193" s="154">
        <v>80</v>
      </c>
      <c r="I193" s="154">
        <v>80</v>
      </c>
      <c r="J193" s="154">
        <v>80</v>
      </c>
      <c r="K193" s="154">
        <v>80</v>
      </c>
      <c r="L193" s="154">
        <v>80</v>
      </c>
      <c r="M193" s="154">
        <v>80</v>
      </c>
      <c r="N193" s="154">
        <v>80</v>
      </c>
      <c r="O193" s="154">
        <v>80</v>
      </c>
      <c r="P193" s="154">
        <v>80</v>
      </c>
      <c r="Q193" s="154">
        <v>80</v>
      </c>
      <c r="R193" s="276">
        <f t="shared" ref="R193:R197" si="212">SUM(F193:Q193)</f>
        <v>960</v>
      </c>
      <c r="S193" s="316">
        <f>D193*R193</f>
        <v>124800</v>
      </c>
      <c r="T193" s="107"/>
      <c r="U193" s="107"/>
      <c r="V193" s="107"/>
      <c r="W193" s="452">
        <f>X193/$U$7</f>
        <v>0.48387096774193544</v>
      </c>
      <c r="X193" s="452">
        <f>R193/12</f>
        <v>80</v>
      </c>
      <c r="Z193" s="452">
        <f>IF($E193="Y",$R193,0)</f>
        <v>0</v>
      </c>
      <c r="AA193" s="452">
        <f>IF($E193="N",$R193,0)</f>
        <v>960</v>
      </c>
      <c r="AB193" s="453">
        <f>Z193/(AA193+Z193)</f>
        <v>0</v>
      </c>
    </row>
    <row r="194" spans="1:28" s="110" customFormat="1" ht="12" x14ac:dyDescent="0.3">
      <c r="A194" s="269"/>
      <c r="B194" s="270"/>
      <c r="C194" s="446">
        <f>'6. Staff Loading'!C194</f>
        <v>0</v>
      </c>
      <c r="D194" s="447">
        <f>'6. Staff Loading'!D194</f>
        <v>0</v>
      </c>
      <c r="E194" s="448">
        <f>'6. Staff Loading'!E194</f>
        <v>0</v>
      </c>
      <c r="F194" s="154"/>
      <c r="G194" s="154"/>
      <c r="H194" s="154"/>
      <c r="I194" s="154"/>
      <c r="J194" s="154"/>
      <c r="K194" s="154"/>
      <c r="L194" s="154"/>
      <c r="M194" s="154"/>
      <c r="N194" s="154"/>
      <c r="O194" s="154"/>
      <c r="P194" s="154"/>
      <c r="Q194" s="154"/>
      <c r="R194" s="276">
        <f t="shared" si="212"/>
        <v>0</v>
      </c>
      <c r="S194" s="316">
        <f t="shared" ref="S194:S197" si="213">D194*R194</f>
        <v>0</v>
      </c>
      <c r="T194" s="107"/>
      <c r="U194" s="107"/>
      <c r="V194" s="107"/>
      <c r="W194" s="452">
        <f t="shared" ref="W194:W197" si="214">X194/$U$7</f>
        <v>0</v>
      </c>
      <c r="X194" s="452">
        <f t="shared" ref="X194:X197" si="215">R194/12</f>
        <v>0</v>
      </c>
      <c r="Z194" s="452">
        <f t="shared" ref="Z194:Z197" si="216">IF($E194="Y",$R194,0)</f>
        <v>0</v>
      </c>
      <c r="AA194" s="452">
        <f t="shared" ref="AA194:AA197" si="217">IF($E194="N",$R194,0)</f>
        <v>0</v>
      </c>
      <c r="AB194" s="453" t="e">
        <f t="shared" ref="AB194:AB197" si="218">Z194/(AA194+Z194)</f>
        <v>#DIV/0!</v>
      </c>
    </row>
    <row r="195" spans="1:28" s="110" customFormat="1" ht="12" x14ac:dyDescent="0.3">
      <c r="A195" s="269"/>
      <c r="B195" s="270"/>
      <c r="C195" s="446">
        <f>'6. Staff Loading'!C195</f>
        <v>0</v>
      </c>
      <c r="D195" s="447">
        <f>'6. Staff Loading'!D195</f>
        <v>0</v>
      </c>
      <c r="E195" s="448">
        <f>'6. Staff Loading'!E195</f>
        <v>0</v>
      </c>
      <c r="F195" s="154"/>
      <c r="G195" s="154"/>
      <c r="H195" s="154"/>
      <c r="I195" s="154"/>
      <c r="J195" s="154"/>
      <c r="K195" s="154"/>
      <c r="L195" s="154"/>
      <c r="M195" s="154"/>
      <c r="N195" s="154"/>
      <c r="O195" s="154"/>
      <c r="P195" s="154"/>
      <c r="Q195" s="154"/>
      <c r="R195" s="276">
        <f t="shared" si="212"/>
        <v>0</v>
      </c>
      <c r="S195" s="316">
        <f t="shared" si="213"/>
        <v>0</v>
      </c>
      <c r="T195" s="107"/>
      <c r="U195" s="107"/>
      <c r="V195" s="107"/>
      <c r="W195" s="452">
        <f t="shared" si="214"/>
        <v>0</v>
      </c>
      <c r="X195" s="452">
        <f t="shared" si="215"/>
        <v>0</v>
      </c>
      <c r="Z195" s="452">
        <f t="shared" si="216"/>
        <v>0</v>
      </c>
      <c r="AA195" s="452">
        <f t="shared" si="217"/>
        <v>0</v>
      </c>
      <c r="AB195" s="453" t="e">
        <f t="shared" si="218"/>
        <v>#DIV/0!</v>
      </c>
    </row>
    <row r="196" spans="1:28" ht="12" x14ac:dyDescent="0.3">
      <c r="A196" s="269"/>
      <c r="B196" s="270"/>
      <c r="C196" s="446">
        <f>'6. Staff Loading'!C196</f>
        <v>0</v>
      </c>
      <c r="D196" s="447">
        <f>'6. Staff Loading'!D196</f>
        <v>0</v>
      </c>
      <c r="E196" s="448">
        <f>'6. Staff Loading'!E196</f>
        <v>0</v>
      </c>
      <c r="F196" s="154"/>
      <c r="G196" s="154"/>
      <c r="H196" s="154"/>
      <c r="I196" s="154"/>
      <c r="J196" s="154"/>
      <c r="K196" s="154"/>
      <c r="L196" s="154"/>
      <c r="M196" s="154"/>
      <c r="N196" s="154"/>
      <c r="O196" s="154"/>
      <c r="P196" s="154"/>
      <c r="Q196" s="154"/>
      <c r="R196" s="276">
        <f t="shared" si="212"/>
        <v>0</v>
      </c>
      <c r="S196" s="316">
        <f t="shared" si="213"/>
        <v>0</v>
      </c>
      <c r="T196" s="107"/>
      <c r="U196" s="107"/>
      <c r="V196" s="107"/>
      <c r="W196" s="452">
        <f t="shared" si="214"/>
        <v>0</v>
      </c>
      <c r="X196" s="452">
        <f t="shared" si="215"/>
        <v>0</v>
      </c>
      <c r="Z196" s="452">
        <f t="shared" si="216"/>
        <v>0</v>
      </c>
      <c r="AA196" s="452">
        <f t="shared" si="217"/>
        <v>0</v>
      </c>
      <c r="AB196" s="453" t="e">
        <f t="shared" si="218"/>
        <v>#DIV/0!</v>
      </c>
    </row>
    <row r="197" spans="1:28" ht="12" x14ac:dyDescent="0.3">
      <c r="A197" s="269"/>
      <c r="B197" s="270"/>
      <c r="C197" s="446">
        <f>'6. Staff Loading'!C197</f>
        <v>0</v>
      </c>
      <c r="D197" s="447">
        <f>'6. Staff Loading'!D197</f>
        <v>0</v>
      </c>
      <c r="E197" s="448">
        <f>'6. Staff Loading'!E197</f>
        <v>0</v>
      </c>
      <c r="F197" s="154"/>
      <c r="G197" s="154"/>
      <c r="H197" s="154"/>
      <c r="I197" s="154"/>
      <c r="J197" s="154"/>
      <c r="K197" s="154"/>
      <c r="L197" s="154"/>
      <c r="M197" s="154"/>
      <c r="N197" s="154"/>
      <c r="O197" s="154"/>
      <c r="P197" s="154"/>
      <c r="Q197" s="154"/>
      <c r="R197" s="276">
        <f t="shared" si="212"/>
        <v>0</v>
      </c>
      <c r="S197" s="316">
        <f t="shared" si="213"/>
        <v>0</v>
      </c>
      <c r="T197" s="107"/>
      <c r="U197" s="107"/>
      <c r="V197" s="107"/>
      <c r="W197" s="452">
        <f t="shared" si="214"/>
        <v>0</v>
      </c>
      <c r="X197" s="452">
        <f t="shared" si="215"/>
        <v>0</v>
      </c>
      <c r="Z197" s="452">
        <f t="shared" si="216"/>
        <v>0</v>
      </c>
      <c r="AA197" s="452">
        <f t="shared" si="217"/>
        <v>0</v>
      </c>
      <c r="AB197" s="453" t="e">
        <f t="shared" si="218"/>
        <v>#DIV/0!</v>
      </c>
    </row>
    <row r="198" spans="1:28" ht="12.5" thickBot="1" x14ac:dyDescent="0.35">
      <c r="A198" s="228"/>
      <c r="B198" s="229" t="s">
        <v>199</v>
      </c>
      <c r="C198" s="230"/>
      <c r="D198" s="438"/>
      <c r="E198" s="427"/>
      <c r="F198" s="233">
        <f>SUM(F193:F197)</f>
        <v>80</v>
      </c>
      <c r="G198" s="233">
        <f t="shared" ref="G198:R198" si="219">SUM(G193:G197)</f>
        <v>80</v>
      </c>
      <c r="H198" s="233">
        <f t="shared" si="219"/>
        <v>80</v>
      </c>
      <c r="I198" s="233">
        <f t="shared" si="219"/>
        <v>80</v>
      </c>
      <c r="J198" s="233">
        <f t="shared" si="219"/>
        <v>80</v>
      </c>
      <c r="K198" s="233">
        <f t="shared" si="219"/>
        <v>80</v>
      </c>
      <c r="L198" s="233">
        <f t="shared" si="219"/>
        <v>80</v>
      </c>
      <c r="M198" s="233">
        <f t="shared" si="219"/>
        <v>80</v>
      </c>
      <c r="N198" s="233">
        <f t="shared" si="219"/>
        <v>80</v>
      </c>
      <c r="O198" s="233">
        <f t="shared" si="219"/>
        <v>80</v>
      </c>
      <c r="P198" s="233">
        <f t="shared" si="219"/>
        <v>80</v>
      </c>
      <c r="Q198" s="233">
        <f t="shared" si="219"/>
        <v>80</v>
      </c>
      <c r="R198" s="233">
        <f t="shared" si="219"/>
        <v>960</v>
      </c>
      <c r="S198" s="317">
        <f>SUM(S193:S197)</f>
        <v>124800</v>
      </c>
      <c r="T198" s="107"/>
      <c r="U198" s="107"/>
      <c r="V198" s="107"/>
      <c r="W198" s="235">
        <f>SUM(W193:W197)</f>
        <v>0.48387096774193544</v>
      </c>
      <c r="X198" s="235">
        <f>SUM(X193:X197)</f>
        <v>80</v>
      </c>
      <c r="Z198" s="231">
        <f>SUM(Z193:Z197)</f>
        <v>0</v>
      </c>
      <c r="AA198" s="231">
        <f>SUM(AA193:AA197)</f>
        <v>960</v>
      </c>
      <c r="AB198" s="413">
        <f>Z198/(Z198+AA198)</f>
        <v>0</v>
      </c>
    </row>
    <row r="199" spans="1:28" ht="12" x14ac:dyDescent="0.3">
      <c r="A199" s="269">
        <v>8.5</v>
      </c>
      <c r="B199" s="270" t="s">
        <v>200</v>
      </c>
      <c r="C199" s="446" t="str">
        <f>'6. Staff Loading'!C199</f>
        <v>Programmer Analyst-Offshore</v>
      </c>
      <c r="D199" s="447">
        <f>'6. Staff Loading'!D199</f>
        <v>80</v>
      </c>
      <c r="E199" s="448" t="str">
        <f>'6. Staff Loading'!E199</f>
        <v>Y</v>
      </c>
      <c r="F199" s="154">
        <v>40</v>
      </c>
      <c r="G199" s="154">
        <v>40</v>
      </c>
      <c r="H199" s="154">
        <v>40</v>
      </c>
      <c r="I199" s="154">
        <v>40</v>
      </c>
      <c r="J199" s="154">
        <v>40</v>
      </c>
      <c r="K199" s="154">
        <v>40</v>
      </c>
      <c r="L199" s="154">
        <v>40</v>
      </c>
      <c r="M199" s="154">
        <v>40</v>
      </c>
      <c r="N199" s="154">
        <v>40</v>
      </c>
      <c r="O199" s="154">
        <v>40</v>
      </c>
      <c r="P199" s="154">
        <v>40</v>
      </c>
      <c r="Q199" s="154">
        <v>40</v>
      </c>
      <c r="R199" s="276">
        <f t="shared" ref="R199:R203" si="220">SUM(F199:Q199)</f>
        <v>480</v>
      </c>
      <c r="S199" s="316">
        <f>D199*R199</f>
        <v>38400</v>
      </c>
      <c r="T199" s="107"/>
      <c r="U199" s="107"/>
      <c r="V199" s="107"/>
      <c r="W199" s="452">
        <f>X199/$U$7</f>
        <v>0.24193548387096772</v>
      </c>
      <c r="X199" s="452">
        <f>R199/12</f>
        <v>40</v>
      </c>
      <c r="Z199" s="452">
        <f>IF($E199="Y",$R199,0)</f>
        <v>480</v>
      </c>
      <c r="AA199" s="452">
        <f>IF($E199="N",$R199,0)</f>
        <v>0</v>
      </c>
      <c r="AB199" s="453">
        <f>Z199/(AA199+Z199)</f>
        <v>1</v>
      </c>
    </row>
    <row r="200" spans="1:28" s="110" customFormat="1" ht="12" x14ac:dyDescent="0.3">
      <c r="A200" s="269"/>
      <c r="B200" s="270"/>
      <c r="C200" s="446">
        <f>'6. Staff Loading'!C200</f>
        <v>0</v>
      </c>
      <c r="D200" s="447">
        <f>'6. Staff Loading'!D200</f>
        <v>0</v>
      </c>
      <c r="E200" s="448">
        <f>'6. Staff Loading'!E200</f>
        <v>0</v>
      </c>
      <c r="F200" s="154"/>
      <c r="G200" s="154"/>
      <c r="H200" s="154"/>
      <c r="I200" s="154"/>
      <c r="J200" s="154"/>
      <c r="K200" s="154"/>
      <c r="L200" s="154"/>
      <c r="M200" s="154"/>
      <c r="N200" s="154"/>
      <c r="O200" s="154"/>
      <c r="P200" s="154"/>
      <c r="Q200" s="154"/>
      <c r="R200" s="276">
        <f t="shared" si="220"/>
        <v>0</v>
      </c>
      <c r="S200" s="316">
        <f t="shared" ref="S200:S203" si="221">D200*R200</f>
        <v>0</v>
      </c>
      <c r="T200" s="107"/>
      <c r="U200" s="107"/>
      <c r="V200" s="107"/>
      <c r="W200" s="452">
        <f t="shared" ref="W200:W203" si="222">X200/$U$7</f>
        <v>0</v>
      </c>
      <c r="X200" s="452">
        <f t="shared" ref="X200:X203" si="223">R200/12</f>
        <v>0</v>
      </c>
      <c r="Z200" s="452">
        <f t="shared" ref="Z200:Z203" si="224">IF($E200="Y",$R200,0)</f>
        <v>0</v>
      </c>
      <c r="AA200" s="452">
        <f t="shared" ref="AA200:AA203" si="225">IF($E200="N",$R200,0)</f>
        <v>0</v>
      </c>
      <c r="AB200" s="453" t="e">
        <f t="shared" ref="AB200:AB203" si="226">Z200/(AA200+Z200)</f>
        <v>#DIV/0!</v>
      </c>
    </row>
    <row r="201" spans="1:28" s="110" customFormat="1" ht="12" x14ac:dyDescent="0.3">
      <c r="A201" s="269"/>
      <c r="B201" s="270"/>
      <c r="C201" s="446">
        <f>'6. Staff Loading'!C201</f>
        <v>0</v>
      </c>
      <c r="D201" s="447">
        <f>'6. Staff Loading'!D201</f>
        <v>0</v>
      </c>
      <c r="E201" s="448">
        <f>'6. Staff Loading'!E201</f>
        <v>0</v>
      </c>
      <c r="F201" s="154"/>
      <c r="G201" s="154"/>
      <c r="H201" s="154"/>
      <c r="I201" s="154"/>
      <c r="J201" s="154"/>
      <c r="K201" s="154"/>
      <c r="L201" s="154"/>
      <c r="M201" s="154"/>
      <c r="N201" s="154"/>
      <c r="O201" s="154"/>
      <c r="P201" s="154"/>
      <c r="Q201" s="154"/>
      <c r="R201" s="276">
        <f t="shared" si="220"/>
        <v>0</v>
      </c>
      <c r="S201" s="316">
        <f t="shared" si="221"/>
        <v>0</v>
      </c>
      <c r="T201" s="107"/>
      <c r="U201" s="107"/>
      <c r="V201" s="107"/>
      <c r="W201" s="452">
        <f t="shared" si="222"/>
        <v>0</v>
      </c>
      <c r="X201" s="452">
        <f t="shared" si="223"/>
        <v>0</v>
      </c>
      <c r="Z201" s="452">
        <f t="shared" si="224"/>
        <v>0</v>
      </c>
      <c r="AA201" s="452">
        <f t="shared" si="225"/>
        <v>0</v>
      </c>
      <c r="AB201" s="453" t="e">
        <f t="shared" si="226"/>
        <v>#DIV/0!</v>
      </c>
    </row>
    <row r="202" spans="1:28" s="110" customFormat="1" ht="12" x14ac:dyDescent="0.3">
      <c r="A202" s="269"/>
      <c r="B202" s="270"/>
      <c r="C202" s="446">
        <f>'6. Staff Loading'!C202</f>
        <v>0</v>
      </c>
      <c r="D202" s="447">
        <f>'6. Staff Loading'!D202</f>
        <v>0</v>
      </c>
      <c r="E202" s="448">
        <f>'6. Staff Loading'!E202</f>
        <v>0</v>
      </c>
      <c r="F202" s="154"/>
      <c r="G202" s="154"/>
      <c r="H202" s="154"/>
      <c r="I202" s="154"/>
      <c r="J202" s="154"/>
      <c r="K202" s="154"/>
      <c r="L202" s="154"/>
      <c r="M202" s="154"/>
      <c r="N202" s="154"/>
      <c r="O202" s="154"/>
      <c r="P202" s="154"/>
      <c r="Q202" s="154"/>
      <c r="R202" s="276">
        <f t="shared" si="220"/>
        <v>0</v>
      </c>
      <c r="S202" s="316">
        <f t="shared" si="221"/>
        <v>0</v>
      </c>
      <c r="T202" s="107"/>
      <c r="U202" s="107"/>
      <c r="V202" s="107"/>
      <c r="W202" s="452">
        <f t="shared" si="222"/>
        <v>0</v>
      </c>
      <c r="X202" s="452">
        <f t="shared" si="223"/>
        <v>0</v>
      </c>
      <c r="Z202" s="452">
        <f t="shared" si="224"/>
        <v>0</v>
      </c>
      <c r="AA202" s="452">
        <f t="shared" si="225"/>
        <v>0</v>
      </c>
      <c r="AB202" s="453" t="e">
        <f t="shared" si="226"/>
        <v>#DIV/0!</v>
      </c>
    </row>
    <row r="203" spans="1:28" ht="12" x14ac:dyDescent="0.3">
      <c r="A203" s="269"/>
      <c r="B203" s="270"/>
      <c r="C203" s="446">
        <f>'6. Staff Loading'!C203</f>
        <v>0</v>
      </c>
      <c r="D203" s="447">
        <f>'6. Staff Loading'!D203</f>
        <v>0</v>
      </c>
      <c r="E203" s="448">
        <f>'6. Staff Loading'!E203</f>
        <v>0</v>
      </c>
      <c r="F203" s="154"/>
      <c r="G203" s="154"/>
      <c r="H203" s="154"/>
      <c r="I203" s="154"/>
      <c r="J203" s="154"/>
      <c r="K203" s="154"/>
      <c r="L203" s="154"/>
      <c r="M203" s="154"/>
      <c r="N203" s="154"/>
      <c r="O203" s="154"/>
      <c r="P203" s="154"/>
      <c r="Q203" s="154"/>
      <c r="R203" s="276">
        <f t="shared" si="220"/>
        <v>0</v>
      </c>
      <c r="S203" s="316">
        <f t="shared" si="221"/>
        <v>0</v>
      </c>
      <c r="T203" s="107"/>
      <c r="U203" s="107"/>
      <c r="V203" s="107"/>
      <c r="W203" s="452">
        <f t="shared" si="222"/>
        <v>0</v>
      </c>
      <c r="X203" s="452">
        <f t="shared" si="223"/>
        <v>0</v>
      </c>
      <c r="Z203" s="452">
        <f t="shared" si="224"/>
        <v>0</v>
      </c>
      <c r="AA203" s="452">
        <f t="shared" si="225"/>
        <v>0</v>
      </c>
      <c r="AB203" s="453" t="e">
        <f t="shared" si="226"/>
        <v>#DIV/0!</v>
      </c>
    </row>
    <row r="204" spans="1:28" s="122" customFormat="1" ht="13.5" thickBot="1" x14ac:dyDescent="0.35">
      <c r="A204" s="228"/>
      <c r="B204" s="229" t="s">
        <v>201</v>
      </c>
      <c r="C204" s="230"/>
      <c r="D204" s="438"/>
      <c r="E204" s="427"/>
      <c r="F204" s="233">
        <f>SUM(F199:F203)</f>
        <v>40</v>
      </c>
      <c r="G204" s="233">
        <f t="shared" ref="G204:R204" si="227">SUM(G199:G203)</f>
        <v>40</v>
      </c>
      <c r="H204" s="233">
        <f t="shared" si="227"/>
        <v>40</v>
      </c>
      <c r="I204" s="233">
        <f t="shared" si="227"/>
        <v>40</v>
      </c>
      <c r="J204" s="233">
        <f t="shared" si="227"/>
        <v>40</v>
      </c>
      <c r="K204" s="233">
        <f t="shared" si="227"/>
        <v>40</v>
      </c>
      <c r="L204" s="233">
        <f t="shared" si="227"/>
        <v>40</v>
      </c>
      <c r="M204" s="233">
        <f t="shared" si="227"/>
        <v>40</v>
      </c>
      <c r="N204" s="233">
        <f t="shared" si="227"/>
        <v>40</v>
      </c>
      <c r="O204" s="233">
        <f t="shared" si="227"/>
        <v>40</v>
      </c>
      <c r="P204" s="233">
        <f t="shared" si="227"/>
        <v>40</v>
      </c>
      <c r="Q204" s="233">
        <f t="shared" si="227"/>
        <v>40</v>
      </c>
      <c r="R204" s="233">
        <f t="shared" si="227"/>
        <v>480</v>
      </c>
      <c r="S204" s="317">
        <f>SUM(S199:S203)</f>
        <v>38400</v>
      </c>
      <c r="T204" s="107"/>
      <c r="U204" s="107"/>
      <c r="V204" s="107"/>
      <c r="W204" s="235">
        <f>SUM(W199:W203)</f>
        <v>0.24193548387096772</v>
      </c>
      <c r="X204" s="235">
        <f>SUM(X199:X203)</f>
        <v>40</v>
      </c>
      <c r="Z204" s="231">
        <f>SUM(Z199:Z203)</f>
        <v>480</v>
      </c>
      <c r="AA204" s="231">
        <f>SUM(AA199:AA203)</f>
        <v>0</v>
      </c>
      <c r="AB204" s="413">
        <f>Z204/(Z204+AA204)</f>
        <v>1</v>
      </c>
    </row>
    <row r="205" spans="1:28" ht="10.15" customHeight="1" x14ac:dyDescent="0.3">
      <c r="A205" s="149"/>
      <c r="B205" s="150"/>
      <c r="C205" s="158"/>
      <c r="D205" s="437"/>
      <c r="E205" s="426"/>
      <c r="F205" s="154"/>
      <c r="G205" s="154"/>
      <c r="H205" s="154"/>
      <c r="I205" s="154"/>
      <c r="J205" s="154"/>
      <c r="K205" s="154"/>
      <c r="L205" s="154"/>
      <c r="M205" s="154"/>
      <c r="N205" s="154"/>
      <c r="O205" s="154"/>
      <c r="P205" s="154"/>
      <c r="Q205" s="154"/>
      <c r="R205" s="154"/>
      <c r="S205" s="322"/>
      <c r="T205" s="107"/>
      <c r="U205" s="107"/>
      <c r="V205" s="107"/>
      <c r="W205" s="152"/>
      <c r="X205" s="152"/>
      <c r="Z205" s="152"/>
      <c r="AA205" s="152"/>
      <c r="AB205" s="412"/>
    </row>
    <row r="206" spans="1:28" ht="13.5" thickBot="1" x14ac:dyDescent="0.35">
      <c r="A206" s="251"/>
      <c r="B206" s="252" t="s">
        <v>202</v>
      </c>
      <c r="C206" s="253"/>
      <c r="D206" s="440"/>
      <c r="E206" s="429"/>
      <c r="F206" s="254">
        <f>SUM(F180,F186,F192,F204,F198)</f>
        <v>1223</v>
      </c>
      <c r="G206" s="254">
        <f t="shared" ref="G206:S206" si="228">SUM(G180,G186,G192,G204,G198)</f>
        <v>1223</v>
      </c>
      <c r="H206" s="254">
        <f t="shared" si="228"/>
        <v>1223</v>
      </c>
      <c r="I206" s="254">
        <f t="shared" si="228"/>
        <v>1223</v>
      </c>
      <c r="J206" s="254">
        <f t="shared" si="228"/>
        <v>1223</v>
      </c>
      <c r="K206" s="254">
        <f t="shared" si="228"/>
        <v>1223</v>
      </c>
      <c r="L206" s="254">
        <f t="shared" si="228"/>
        <v>1223</v>
      </c>
      <c r="M206" s="254">
        <f t="shared" si="228"/>
        <v>1223</v>
      </c>
      <c r="N206" s="254">
        <f t="shared" si="228"/>
        <v>1223</v>
      </c>
      <c r="O206" s="254">
        <f t="shared" si="228"/>
        <v>1223</v>
      </c>
      <c r="P206" s="254">
        <f t="shared" si="228"/>
        <v>1223</v>
      </c>
      <c r="Q206" s="254">
        <f t="shared" si="228"/>
        <v>1223</v>
      </c>
      <c r="R206" s="254">
        <f t="shared" si="228"/>
        <v>14676</v>
      </c>
      <c r="S206" s="319">
        <f t="shared" si="228"/>
        <v>1619280</v>
      </c>
      <c r="T206" s="107"/>
      <c r="U206" s="107"/>
      <c r="V206" s="107"/>
      <c r="W206" s="254">
        <f t="shared" ref="W206:X206" si="229">SUM(W180,W186,W192,W204,W198)</f>
        <v>7.3971774193548381</v>
      </c>
      <c r="X206" s="254">
        <f t="shared" si="229"/>
        <v>1223</v>
      </c>
      <c r="Z206" s="254">
        <f t="shared" ref="Z206:AA206" si="230">SUM(Z180,Z186,Z192,Z204,Z198)</f>
        <v>5988</v>
      </c>
      <c r="AA206" s="254">
        <f t="shared" si="230"/>
        <v>8688</v>
      </c>
      <c r="AB206" s="418">
        <f>Z206/(Z206+AA206)</f>
        <v>0.4080130825838103</v>
      </c>
    </row>
    <row r="207" spans="1:28" ht="12" x14ac:dyDescent="0.3">
      <c r="A207" s="160"/>
      <c r="B207" s="150"/>
      <c r="C207" s="161"/>
      <c r="D207" s="437"/>
      <c r="E207" s="432"/>
      <c r="F207" s="154"/>
      <c r="G207" s="154"/>
      <c r="H207" s="154"/>
      <c r="I207" s="154"/>
      <c r="J207" s="154"/>
      <c r="K207" s="154"/>
      <c r="L207" s="154"/>
      <c r="M207" s="154"/>
      <c r="N207" s="154"/>
      <c r="O207" s="154"/>
      <c r="P207" s="154"/>
      <c r="Q207" s="154"/>
      <c r="R207" s="154"/>
      <c r="S207" s="322"/>
      <c r="T207" s="107"/>
      <c r="U207" s="107"/>
      <c r="V207" s="107"/>
      <c r="W207" s="151"/>
      <c r="X207" s="151"/>
      <c r="Z207" s="151"/>
      <c r="AA207" s="151"/>
      <c r="AB207" s="412"/>
    </row>
    <row r="208" spans="1:28" ht="13" x14ac:dyDescent="0.3">
      <c r="A208" s="247"/>
      <c r="B208" s="248" t="s">
        <v>203</v>
      </c>
      <c r="C208" s="249"/>
      <c r="D208" s="443"/>
      <c r="E208" s="433"/>
      <c r="F208" s="250">
        <f t="shared" ref="F208:S208" si="231">SUM(F28,F74,F84,F144,F122,F94,F206,F172)</f>
        <v>5890</v>
      </c>
      <c r="G208" s="250">
        <f t="shared" si="231"/>
        <v>5874</v>
      </c>
      <c r="H208" s="250">
        <f t="shared" si="231"/>
        <v>5874</v>
      </c>
      <c r="I208" s="250">
        <f t="shared" si="231"/>
        <v>5874</v>
      </c>
      <c r="J208" s="250">
        <f t="shared" si="231"/>
        <v>5874</v>
      </c>
      <c r="K208" s="250">
        <f t="shared" si="231"/>
        <v>5874</v>
      </c>
      <c r="L208" s="250">
        <f t="shared" si="231"/>
        <v>5874</v>
      </c>
      <c r="M208" s="250">
        <f t="shared" si="231"/>
        <v>5874</v>
      </c>
      <c r="N208" s="250">
        <f t="shared" si="231"/>
        <v>5874</v>
      </c>
      <c r="O208" s="250">
        <f t="shared" si="231"/>
        <v>5874</v>
      </c>
      <c r="P208" s="250">
        <f t="shared" si="231"/>
        <v>5874</v>
      </c>
      <c r="Q208" s="250">
        <f t="shared" si="231"/>
        <v>5874</v>
      </c>
      <c r="R208" s="250">
        <f t="shared" si="231"/>
        <v>70504</v>
      </c>
      <c r="S208" s="324">
        <f t="shared" si="231"/>
        <v>7540000</v>
      </c>
      <c r="T208" s="107"/>
      <c r="U208" s="107"/>
      <c r="V208" s="107"/>
      <c r="W208" s="250">
        <f>SUM(W28,W74,W84,W144,W122,W94,W206,W172)</f>
        <v>35.536290322580648</v>
      </c>
      <c r="X208" s="250">
        <f>SUM(X28,X74,X84,X144,X122,X94,X206,X172)</f>
        <v>5875.333333333333</v>
      </c>
      <c r="Z208" s="250">
        <f>SUM(Z28,Z74,Z84,Z144,Z122,Z94,Z206,Z172)</f>
        <v>28124</v>
      </c>
      <c r="AA208" s="250">
        <f>SUM(AA28,AA74,AA84,AA144,AA122,AA94,AA206,AA172)</f>
        <v>42380</v>
      </c>
      <c r="AB208" s="474">
        <f>Z208/(Z208+AA208)</f>
        <v>0.39889935322818565</v>
      </c>
    </row>
    <row r="209" spans="1:27" ht="12" x14ac:dyDescent="0.3">
      <c r="A209" s="162"/>
      <c r="B209" s="163"/>
      <c r="C209" s="164"/>
      <c r="D209" s="444"/>
      <c r="E209" s="434"/>
      <c r="F209" s="165"/>
      <c r="G209" s="165"/>
      <c r="H209" s="165"/>
      <c r="I209" s="165"/>
      <c r="J209" s="165"/>
      <c r="K209" s="165"/>
      <c r="L209" s="165"/>
      <c r="M209" s="165"/>
      <c r="N209" s="165"/>
      <c r="O209" s="165"/>
      <c r="P209" s="165"/>
      <c r="Q209" s="165"/>
      <c r="R209" s="165"/>
      <c r="S209" s="299"/>
      <c r="T209" s="107"/>
      <c r="U209" s="107"/>
      <c r="V209" s="107"/>
      <c r="W209" s="108"/>
      <c r="X209" s="108"/>
      <c r="Z209" s="108"/>
      <c r="AA209" s="108"/>
    </row>
    <row r="210" spans="1:27" ht="14.25" customHeight="1" x14ac:dyDescent="0.3">
      <c r="A210" s="162"/>
      <c r="B210" s="163"/>
      <c r="C210" s="164"/>
      <c r="D210" s="444"/>
      <c r="E210" s="434"/>
      <c r="F210" s="165"/>
      <c r="G210" s="165"/>
      <c r="H210" s="165"/>
      <c r="I210" s="165"/>
      <c r="J210" s="165"/>
      <c r="K210" s="165"/>
      <c r="L210" s="165"/>
      <c r="M210" s="165"/>
      <c r="N210" s="165"/>
      <c r="O210" s="165"/>
      <c r="P210" s="165"/>
      <c r="Q210" s="610" t="s">
        <v>204</v>
      </c>
      <c r="R210" s="611"/>
      <c r="S210" s="300">
        <f>S208/R208</f>
        <v>106.94428684897311</v>
      </c>
      <c r="T210" s="107"/>
      <c r="U210" s="107"/>
      <c r="V210" s="107"/>
      <c r="W210" s="108"/>
      <c r="X210" s="108"/>
      <c r="Z210" s="108"/>
      <c r="AA210" s="108"/>
    </row>
    <row r="211" spans="1:27" x14ac:dyDescent="0.3">
      <c r="W211" s="112"/>
      <c r="X211" s="112"/>
      <c r="Z211" s="112"/>
      <c r="AA211" s="112"/>
    </row>
    <row r="212" spans="1:27" ht="13" x14ac:dyDescent="0.3">
      <c r="A212" s="19"/>
      <c r="B212" s="541" t="s">
        <v>32</v>
      </c>
      <c r="C212" s="542"/>
      <c r="D212" s="542"/>
      <c r="E212" s="543"/>
    </row>
    <row r="213" spans="1:27" ht="12.5" x14ac:dyDescent="0.3">
      <c r="A213" s="21">
        <v>1</v>
      </c>
      <c r="B213" s="560"/>
      <c r="C213" s="561"/>
      <c r="D213" s="561"/>
      <c r="E213" s="562"/>
    </row>
    <row r="214" spans="1:27" ht="12.5" x14ac:dyDescent="0.3">
      <c r="A214" s="22">
        <v>2</v>
      </c>
      <c r="B214" s="557"/>
      <c r="C214" s="558"/>
      <c r="D214" s="558"/>
      <c r="E214" s="559"/>
    </row>
    <row r="215" spans="1:27" ht="12.5" x14ac:dyDescent="0.3">
      <c r="A215" s="22">
        <v>3</v>
      </c>
      <c r="B215" s="557"/>
      <c r="C215" s="558"/>
      <c r="D215" s="558"/>
      <c r="E215" s="559"/>
    </row>
    <row r="216" spans="1:27" ht="12.5" x14ac:dyDescent="0.3">
      <c r="A216" s="22">
        <v>4</v>
      </c>
      <c r="B216" s="557"/>
      <c r="C216" s="558"/>
      <c r="D216" s="558"/>
      <c r="E216" s="559"/>
    </row>
    <row r="217" spans="1:27" ht="12.5" x14ac:dyDescent="0.3">
      <c r="A217" s="22">
        <v>5</v>
      </c>
      <c r="B217" s="557"/>
      <c r="C217" s="558"/>
      <c r="D217" s="558"/>
      <c r="E217" s="559"/>
    </row>
    <row r="218" spans="1:27" ht="12.5" x14ac:dyDescent="0.3">
      <c r="A218" s="22">
        <v>6</v>
      </c>
      <c r="B218" s="557"/>
      <c r="C218" s="558"/>
      <c r="D218" s="558"/>
      <c r="E218" s="559"/>
    </row>
    <row r="219" spans="1:27" ht="12.5" x14ac:dyDescent="0.3">
      <c r="A219" s="22">
        <v>7</v>
      </c>
      <c r="B219" s="560"/>
      <c r="C219" s="561"/>
      <c r="D219" s="561"/>
      <c r="E219" s="562"/>
    </row>
    <row r="220" spans="1:27" ht="12.5" x14ac:dyDescent="0.3">
      <c r="A220" s="22">
        <v>8</v>
      </c>
      <c r="B220" s="557"/>
      <c r="C220" s="558"/>
      <c r="D220" s="558"/>
      <c r="E220" s="559"/>
    </row>
    <row r="221" spans="1:27" ht="12.5" x14ac:dyDescent="0.3">
      <c r="A221" s="22">
        <v>9</v>
      </c>
      <c r="B221" s="557"/>
      <c r="C221" s="558"/>
      <c r="D221" s="558"/>
      <c r="E221" s="559"/>
    </row>
    <row r="222" spans="1:27" ht="12.5" x14ac:dyDescent="0.3">
      <c r="A222" s="22">
        <v>10</v>
      </c>
      <c r="B222" s="557"/>
      <c r="C222" s="558"/>
      <c r="D222" s="558"/>
      <c r="E222" s="559"/>
    </row>
  </sheetData>
  <mergeCells count="30">
    <mergeCell ref="B220:E220"/>
    <mergeCell ref="B221:E221"/>
    <mergeCell ref="B222:E222"/>
    <mergeCell ref="B214:E214"/>
    <mergeCell ref="B215:E215"/>
    <mergeCell ref="B216:E216"/>
    <mergeCell ref="B217:E217"/>
    <mergeCell ref="B218:E218"/>
    <mergeCell ref="B219:E219"/>
    <mergeCell ref="AA5:AA7"/>
    <mergeCell ref="AB5:AB7"/>
    <mergeCell ref="Q210:R210"/>
    <mergeCell ref="B212:E212"/>
    <mergeCell ref="B213:E213"/>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R85 S14:S85 W14:W85 X14:X85 Z14:Z85 AA14:AA85 R86:R192 S86:S192 W86:W192 X86:X192 Z86:Z192 AA86:AA192 R193:R205 S193:S205 W193:W205 X193:X205 Z193:Z205 AA193:AA205 R207 S207 W207 X207 Z207 AA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4587-AFFA-4CE3-B150-0CB89895F02C}">
  <dimension ref="A1:AB22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4" width="13.26953125" style="112" customWidth="1"/>
    <col min="5" max="5" width="13.54296875" style="112" customWidth="1"/>
    <col min="6" max="17" width="10.26953125" style="107" customWidth="1"/>
    <col min="18" max="18" width="13.7265625" style="107" customWidth="1"/>
    <col min="19" max="19" width="16.7265625" style="301" customWidth="1"/>
    <col min="20" max="20" width="6" style="106" customWidth="1"/>
    <col min="21" max="21" width="10.7265625" style="106" customWidth="1"/>
    <col min="22" max="22" width="5.26953125" style="106" customWidth="1"/>
    <col min="23" max="24" width="10.7265625" style="106" customWidth="1"/>
    <col min="25" max="25" width="5.54296875" style="106" customWidth="1"/>
    <col min="26" max="27" width="10.7265625" style="106" customWidth="1"/>
    <col min="28" max="28" width="10.7265625" style="414" customWidth="1"/>
    <col min="29" max="16384" width="9.1796875" style="106"/>
  </cols>
  <sheetData>
    <row r="1" spans="1:28" ht="17.5" x14ac:dyDescent="0.35">
      <c r="A1" s="566" t="s">
        <v>335</v>
      </c>
      <c r="B1" s="566"/>
      <c r="C1" s="566"/>
      <c r="D1" s="566"/>
      <c r="E1" s="566"/>
      <c r="F1" s="566"/>
      <c r="G1" s="566"/>
      <c r="H1" s="566"/>
      <c r="I1" s="566"/>
      <c r="J1" s="566"/>
      <c r="K1" s="566"/>
      <c r="L1" s="566"/>
      <c r="M1" s="566"/>
      <c r="N1" s="566"/>
      <c r="O1" s="566"/>
      <c r="P1" s="566"/>
      <c r="Q1" s="566"/>
      <c r="R1" s="566"/>
      <c r="S1" s="566"/>
    </row>
    <row r="2" spans="1:28" ht="17.5" x14ac:dyDescent="0.35">
      <c r="A2" s="566" t="s">
        <v>336</v>
      </c>
      <c r="B2" s="566"/>
      <c r="C2" s="566"/>
      <c r="D2" s="566"/>
      <c r="E2" s="566"/>
      <c r="F2" s="566"/>
      <c r="G2" s="566"/>
      <c r="H2" s="566"/>
      <c r="I2" s="566"/>
      <c r="J2" s="566"/>
      <c r="K2" s="566"/>
      <c r="L2" s="566"/>
      <c r="M2" s="566"/>
      <c r="N2" s="566"/>
      <c r="O2" s="566"/>
      <c r="P2" s="566"/>
      <c r="Q2" s="566"/>
      <c r="R2" s="566"/>
      <c r="S2" s="566"/>
    </row>
    <row r="3" spans="1:28" ht="20.25" customHeight="1" x14ac:dyDescent="0.3">
      <c r="A3" s="567"/>
      <c r="B3" s="567"/>
      <c r="C3" s="567"/>
      <c r="D3" s="567"/>
      <c r="E3" s="567"/>
      <c r="F3" s="567"/>
      <c r="G3" s="567"/>
      <c r="H3" s="567"/>
      <c r="I3" s="567"/>
      <c r="J3" s="567"/>
      <c r="K3" s="567"/>
      <c r="L3" s="567"/>
      <c r="M3" s="567"/>
      <c r="N3" s="567"/>
      <c r="O3" s="567"/>
      <c r="P3" s="567"/>
      <c r="Q3" s="567"/>
      <c r="R3" s="567"/>
      <c r="S3" s="567"/>
      <c r="U3" s="564" t="s">
        <v>113</v>
      </c>
    </row>
    <row r="4" spans="1:28" ht="20.25" customHeight="1" x14ac:dyDescent="0.3">
      <c r="B4" s="105"/>
      <c r="C4" s="105"/>
      <c r="D4" s="582" t="s">
        <v>108</v>
      </c>
      <c r="E4" s="579" t="s">
        <v>109</v>
      </c>
      <c r="F4" s="573" t="s">
        <v>110</v>
      </c>
      <c r="G4" s="600"/>
      <c r="H4" s="600"/>
      <c r="I4" s="600"/>
      <c r="J4" s="600"/>
      <c r="K4" s="600"/>
      <c r="L4" s="600"/>
      <c r="M4" s="600"/>
      <c r="N4" s="600"/>
      <c r="O4" s="600"/>
      <c r="P4" s="600"/>
      <c r="Q4" s="601"/>
      <c r="R4" s="602"/>
      <c r="S4" s="603"/>
      <c r="U4" s="564"/>
      <c r="W4" s="105"/>
      <c r="X4" s="105"/>
      <c r="Z4" s="105"/>
      <c r="AA4" s="105"/>
      <c r="AB4" s="415"/>
    </row>
    <row r="5" spans="1:28" s="109" customFormat="1" ht="18" customHeight="1" x14ac:dyDescent="0.25">
      <c r="A5" s="554" t="s">
        <v>114</v>
      </c>
      <c r="B5" s="554" t="s">
        <v>115</v>
      </c>
      <c r="C5" s="575" t="s">
        <v>116</v>
      </c>
      <c r="D5" s="583"/>
      <c r="E5" s="580"/>
      <c r="F5" s="138">
        <v>1</v>
      </c>
      <c r="G5" s="138">
        <v>2</v>
      </c>
      <c r="H5" s="138">
        <v>3</v>
      </c>
      <c r="I5" s="138">
        <v>4</v>
      </c>
      <c r="J5" s="138">
        <v>5</v>
      </c>
      <c r="K5" s="138">
        <v>6</v>
      </c>
      <c r="L5" s="138">
        <v>7</v>
      </c>
      <c r="M5" s="138">
        <v>8</v>
      </c>
      <c r="N5" s="138">
        <v>9</v>
      </c>
      <c r="O5" s="138">
        <v>10</v>
      </c>
      <c r="P5" s="138">
        <v>11</v>
      </c>
      <c r="Q5" s="138">
        <v>12</v>
      </c>
      <c r="R5" s="570" t="s">
        <v>337</v>
      </c>
      <c r="S5" s="607" t="s">
        <v>338</v>
      </c>
      <c r="U5" s="564"/>
      <c r="W5" s="554" t="s">
        <v>117</v>
      </c>
      <c r="X5" s="554" t="s">
        <v>118</v>
      </c>
      <c r="Z5" s="554" t="s">
        <v>119</v>
      </c>
      <c r="AA5" s="554" t="s">
        <v>120</v>
      </c>
      <c r="AB5" s="604" t="s">
        <v>305</v>
      </c>
    </row>
    <row r="6" spans="1:28" ht="16.149999999999999" customHeight="1" x14ac:dyDescent="0.3">
      <c r="A6" s="555"/>
      <c r="B6" s="555"/>
      <c r="C6" s="555"/>
      <c r="D6" s="583"/>
      <c r="E6" s="580"/>
      <c r="F6" s="166">
        <v>46447</v>
      </c>
      <c r="G6" s="166">
        <v>46478</v>
      </c>
      <c r="H6" s="166">
        <v>46508</v>
      </c>
      <c r="I6" s="166">
        <v>46539</v>
      </c>
      <c r="J6" s="166">
        <v>46569</v>
      </c>
      <c r="K6" s="166">
        <v>46600</v>
      </c>
      <c r="L6" s="166">
        <v>46631</v>
      </c>
      <c r="M6" s="166">
        <v>46661</v>
      </c>
      <c r="N6" s="166">
        <v>46692</v>
      </c>
      <c r="O6" s="166">
        <v>46722</v>
      </c>
      <c r="P6" s="166">
        <v>46753</v>
      </c>
      <c r="Q6" s="166">
        <v>46784</v>
      </c>
      <c r="R6" s="572"/>
      <c r="S6" s="608"/>
      <c r="U6" s="565"/>
      <c r="W6" s="555"/>
      <c r="X6" s="555"/>
      <c r="Z6" s="555"/>
      <c r="AA6" s="555"/>
      <c r="AB6" s="605"/>
    </row>
    <row r="7" spans="1:28" ht="20.25" customHeight="1" x14ac:dyDescent="0.3">
      <c r="A7" s="556"/>
      <c r="B7" s="556"/>
      <c r="C7" s="556"/>
      <c r="D7" s="584"/>
      <c r="E7" s="581"/>
      <c r="F7" s="139">
        <v>184</v>
      </c>
      <c r="G7" s="139">
        <v>176</v>
      </c>
      <c r="H7" s="139">
        <v>160</v>
      </c>
      <c r="I7" s="139">
        <v>168</v>
      </c>
      <c r="J7" s="139">
        <v>168</v>
      </c>
      <c r="K7" s="139">
        <v>176</v>
      </c>
      <c r="L7" s="139">
        <v>168</v>
      </c>
      <c r="M7" s="139">
        <v>160</v>
      </c>
      <c r="N7" s="139">
        <v>152</v>
      </c>
      <c r="O7" s="139">
        <v>168</v>
      </c>
      <c r="P7" s="139">
        <v>160</v>
      </c>
      <c r="Q7" s="139">
        <v>160</v>
      </c>
      <c r="R7" s="326">
        <f>SUM(F7:Q7)</f>
        <v>2000</v>
      </c>
      <c r="S7" s="609"/>
      <c r="U7" s="329">
        <f>AVERAGE(F7:Q7)</f>
        <v>166.66666666666666</v>
      </c>
      <c r="W7" s="556"/>
      <c r="X7" s="556"/>
      <c r="Z7" s="556"/>
      <c r="AA7" s="556"/>
      <c r="AB7" s="606"/>
    </row>
    <row r="8" spans="1:28" s="109" customFormat="1" ht="13.5" customHeight="1" x14ac:dyDescent="0.25">
      <c r="A8" s="237">
        <v>1</v>
      </c>
      <c r="B8" s="238" t="s">
        <v>122</v>
      </c>
      <c r="C8" s="239"/>
      <c r="D8" s="436"/>
      <c r="E8" s="425"/>
      <c r="F8" s="240"/>
      <c r="G8" s="240"/>
      <c r="H8" s="240"/>
      <c r="I8" s="240"/>
      <c r="J8" s="240"/>
      <c r="K8" s="240"/>
      <c r="L8" s="240"/>
      <c r="M8" s="240"/>
      <c r="N8" s="240"/>
      <c r="O8" s="240"/>
      <c r="P8" s="240"/>
      <c r="Q8" s="240"/>
      <c r="R8" s="240"/>
      <c r="S8" s="298"/>
      <c r="W8" s="239"/>
      <c r="X8" s="239"/>
      <c r="Z8" s="239"/>
      <c r="AA8" s="239"/>
      <c r="AB8" s="416"/>
    </row>
    <row r="9" spans="1:28" ht="12" x14ac:dyDescent="0.3">
      <c r="A9" s="269">
        <v>1.1000000000000001</v>
      </c>
      <c r="B9" s="270" t="s">
        <v>122</v>
      </c>
      <c r="C9" s="446" t="str">
        <f>'6. Staff Loading'!C9</f>
        <v>BenefitsCal Project Manager-Onshore</v>
      </c>
      <c r="D9" s="447">
        <f>'6. Staff Loading'!D9</f>
        <v>150</v>
      </c>
      <c r="E9" s="448" t="str">
        <f>'6. Staff Loading'!E9</f>
        <v>N</v>
      </c>
      <c r="F9" s="154">
        <v>150</v>
      </c>
      <c r="G9" s="154">
        <v>150</v>
      </c>
      <c r="H9" s="154">
        <v>150</v>
      </c>
      <c r="I9" s="154">
        <v>150</v>
      </c>
      <c r="J9" s="154">
        <v>150</v>
      </c>
      <c r="K9" s="154">
        <v>150</v>
      </c>
      <c r="L9" s="154">
        <v>150</v>
      </c>
      <c r="M9" s="154">
        <v>150</v>
      </c>
      <c r="N9" s="154">
        <v>150</v>
      </c>
      <c r="O9" s="154">
        <v>150</v>
      </c>
      <c r="P9" s="154">
        <v>150</v>
      </c>
      <c r="Q9" s="154">
        <v>150</v>
      </c>
      <c r="R9" s="276">
        <f>SUM(F9:Q9)</f>
        <v>1800</v>
      </c>
      <c r="S9" s="316">
        <f>D9*R9</f>
        <v>270000</v>
      </c>
      <c r="W9" s="452">
        <f>X9/$U$7</f>
        <v>0.9</v>
      </c>
      <c r="X9" s="452">
        <f>R9/12</f>
        <v>150</v>
      </c>
      <c r="Z9" s="452">
        <f>IF($E9="Y",$R9,0)</f>
        <v>0</v>
      </c>
      <c r="AA9" s="452">
        <f>IF($E9="N",$R9,0)</f>
        <v>1800</v>
      </c>
      <c r="AB9" s="453">
        <f>Z9/(AA9+Z9)</f>
        <v>0</v>
      </c>
    </row>
    <row r="10" spans="1:28" ht="12" x14ac:dyDescent="0.3">
      <c r="A10" s="269"/>
      <c r="B10" s="270"/>
      <c r="C10" s="446" t="str">
        <f>'6. Staff Loading'!C10</f>
        <v>App Dev Lead-Offshore</v>
      </c>
      <c r="D10" s="447">
        <f>'6. Staff Loading'!D10</f>
        <v>100</v>
      </c>
      <c r="E10" s="448" t="str">
        <f>'6. Staff Loading'!E10</f>
        <v>Y</v>
      </c>
      <c r="F10" s="154">
        <v>49</v>
      </c>
      <c r="G10" s="154">
        <v>49</v>
      </c>
      <c r="H10" s="154">
        <v>49</v>
      </c>
      <c r="I10" s="154">
        <v>49</v>
      </c>
      <c r="J10" s="154">
        <v>49</v>
      </c>
      <c r="K10" s="154">
        <v>49</v>
      </c>
      <c r="L10" s="154">
        <v>49</v>
      </c>
      <c r="M10" s="154">
        <v>49</v>
      </c>
      <c r="N10" s="154">
        <v>49</v>
      </c>
      <c r="O10" s="154">
        <v>49</v>
      </c>
      <c r="P10" s="154">
        <v>49</v>
      </c>
      <c r="Q10" s="154">
        <v>49</v>
      </c>
      <c r="R10" s="276">
        <f t="shared" ref="R10:R25" si="0">SUM(F10:Q10)</f>
        <v>588</v>
      </c>
      <c r="S10" s="316">
        <f t="shared" ref="S10:S13" si="1">D10*R10</f>
        <v>58800</v>
      </c>
      <c r="W10" s="452">
        <f t="shared" ref="W10:W13" si="2">X10/$U$7</f>
        <v>0.29400000000000004</v>
      </c>
      <c r="X10" s="452">
        <f t="shared" ref="X10:X13" si="3">R10/12</f>
        <v>49</v>
      </c>
      <c r="Z10" s="452">
        <f t="shared" ref="Z10:Z13" si="4">IF($E10="Y",$R10,0)</f>
        <v>588</v>
      </c>
      <c r="AA10" s="452">
        <f t="shared" ref="AA10:AA13" si="5">IF($E10="N",$R10,0)</f>
        <v>0</v>
      </c>
      <c r="AB10" s="453">
        <f t="shared" ref="AB10:AB14" si="6">Z10/(AA10+Z10)</f>
        <v>1</v>
      </c>
    </row>
    <row r="11" spans="1:28" ht="12" x14ac:dyDescent="0.3">
      <c r="A11" s="269"/>
      <c r="B11" s="270"/>
      <c r="C11" s="446" t="str">
        <f>'6. Staff Loading'!C11</f>
        <v>Project Executive-Offshore</v>
      </c>
      <c r="D11" s="447">
        <f>'6. Staff Loading'!D11</f>
        <v>130</v>
      </c>
      <c r="E11" s="448" t="str">
        <f>'6. Staff Loading'!E11</f>
        <v>Y</v>
      </c>
      <c r="F11" s="154">
        <v>16</v>
      </c>
      <c r="G11" s="154">
        <v>16</v>
      </c>
      <c r="H11" s="154">
        <v>16</v>
      </c>
      <c r="I11" s="154">
        <v>16</v>
      </c>
      <c r="J11" s="154">
        <v>16</v>
      </c>
      <c r="K11" s="154">
        <v>16</v>
      </c>
      <c r="L11" s="154">
        <v>16</v>
      </c>
      <c r="M11" s="154">
        <v>16</v>
      </c>
      <c r="N11" s="154">
        <v>16</v>
      </c>
      <c r="O11" s="154">
        <v>16</v>
      </c>
      <c r="P11" s="154">
        <v>16</v>
      </c>
      <c r="Q11" s="154">
        <v>16</v>
      </c>
      <c r="R11" s="276">
        <f t="shared" si="0"/>
        <v>192</v>
      </c>
      <c r="S11" s="316">
        <f t="shared" si="1"/>
        <v>24960</v>
      </c>
      <c r="W11" s="452">
        <f t="shared" si="2"/>
        <v>9.6000000000000002E-2</v>
      </c>
      <c r="X11" s="452">
        <f t="shared" si="3"/>
        <v>16</v>
      </c>
      <c r="Z11" s="452">
        <f t="shared" si="4"/>
        <v>192</v>
      </c>
      <c r="AA11" s="452">
        <f t="shared" si="5"/>
        <v>0</v>
      </c>
      <c r="AB11" s="453">
        <f t="shared" si="6"/>
        <v>1</v>
      </c>
    </row>
    <row r="12" spans="1:28" ht="12" x14ac:dyDescent="0.3">
      <c r="A12" s="269"/>
      <c r="B12" s="270"/>
      <c r="C12" s="446" t="str">
        <f>'6. Staff Loading'!C12</f>
        <v>PMO Analyst-Onshore</v>
      </c>
      <c r="D12" s="447">
        <f>'6. Staff Loading'!D12</f>
        <v>90</v>
      </c>
      <c r="E12" s="448" t="str">
        <f>'6. Staff Loading'!E12</f>
        <v>N</v>
      </c>
      <c r="F12" s="154">
        <v>40</v>
      </c>
      <c r="G12" s="154">
        <v>40</v>
      </c>
      <c r="H12" s="154">
        <v>40</v>
      </c>
      <c r="I12" s="154">
        <v>40</v>
      </c>
      <c r="J12" s="154">
        <v>40</v>
      </c>
      <c r="K12" s="154">
        <v>40</v>
      </c>
      <c r="L12" s="154">
        <v>40</v>
      </c>
      <c r="M12" s="154">
        <v>40</v>
      </c>
      <c r="N12" s="154">
        <v>40</v>
      </c>
      <c r="O12" s="154">
        <v>40</v>
      </c>
      <c r="P12" s="154">
        <v>40</v>
      </c>
      <c r="Q12" s="154">
        <v>40</v>
      </c>
      <c r="R12" s="276">
        <f t="shared" si="0"/>
        <v>480</v>
      </c>
      <c r="S12" s="316">
        <f t="shared" si="1"/>
        <v>43200</v>
      </c>
      <c r="W12" s="452">
        <f t="shared" si="2"/>
        <v>0.24000000000000002</v>
      </c>
      <c r="X12" s="452">
        <f t="shared" si="3"/>
        <v>40</v>
      </c>
      <c r="Z12" s="452">
        <f t="shared" si="4"/>
        <v>0</v>
      </c>
      <c r="AA12" s="452">
        <f t="shared" si="5"/>
        <v>480</v>
      </c>
      <c r="AB12" s="453">
        <f t="shared" si="6"/>
        <v>0</v>
      </c>
    </row>
    <row r="13" spans="1:28" ht="12" x14ac:dyDescent="0.3">
      <c r="A13" s="269"/>
      <c r="B13" s="270"/>
      <c r="C13" s="446" t="str">
        <f>'6. Staff Loading'!C13</f>
        <v>PMO Analyst-Offshore</v>
      </c>
      <c r="D13" s="447">
        <f>'6. Staff Loading'!D13</f>
        <v>70</v>
      </c>
      <c r="E13" s="448" t="str">
        <f>'6. Staff Loading'!E13</f>
        <v>Y</v>
      </c>
      <c r="F13" s="154">
        <v>40</v>
      </c>
      <c r="G13" s="154">
        <v>40</v>
      </c>
      <c r="H13" s="154">
        <v>40</v>
      </c>
      <c r="I13" s="154">
        <v>40</v>
      </c>
      <c r="J13" s="154">
        <v>40</v>
      </c>
      <c r="K13" s="154">
        <v>40</v>
      </c>
      <c r="L13" s="154">
        <v>40</v>
      </c>
      <c r="M13" s="154">
        <v>40</v>
      </c>
      <c r="N13" s="154">
        <v>40</v>
      </c>
      <c r="O13" s="154">
        <v>40</v>
      </c>
      <c r="P13" s="154">
        <v>40</v>
      </c>
      <c r="Q13" s="154">
        <v>40</v>
      </c>
      <c r="R13" s="276">
        <f t="shared" si="0"/>
        <v>480</v>
      </c>
      <c r="S13" s="316">
        <f t="shared" si="1"/>
        <v>33600</v>
      </c>
      <c r="W13" s="452">
        <f t="shared" si="2"/>
        <v>0.24000000000000002</v>
      </c>
      <c r="X13" s="452">
        <f t="shared" si="3"/>
        <v>40</v>
      </c>
      <c r="Z13" s="452">
        <f t="shared" si="4"/>
        <v>480</v>
      </c>
      <c r="AA13" s="452">
        <f t="shared" si="5"/>
        <v>0</v>
      </c>
      <c r="AB13" s="453">
        <f t="shared" si="6"/>
        <v>1</v>
      </c>
    </row>
    <row r="14" spans="1:28" s="110" customFormat="1" ht="12" thickBot="1" x14ac:dyDescent="0.3">
      <c r="A14" s="228"/>
      <c r="B14" s="229" t="s">
        <v>127</v>
      </c>
      <c r="C14" s="230"/>
      <c r="D14" s="438"/>
      <c r="E14" s="427"/>
      <c r="F14" s="233">
        <f>SUM(F9:F13)</f>
        <v>295</v>
      </c>
      <c r="G14" s="233">
        <f t="shared" ref="G14:R14" si="7">SUM(G9:G13)</f>
        <v>295</v>
      </c>
      <c r="H14" s="233">
        <f t="shared" si="7"/>
        <v>295</v>
      </c>
      <c r="I14" s="233">
        <f t="shared" si="7"/>
        <v>295</v>
      </c>
      <c r="J14" s="233">
        <f t="shared" si="7"/>
        <v>295</v>
      </c>
      <c r="K14" s="233">
        <f t="shared" si="7"/>
        <v>295</v>
      </c>
      <c r="L14" s="233">
        <f t="shared" si="7"/>
        <v>295</v>
      </c>
      <c r="M14" s="233">
        <f t="shared" si="7"/>
        <v>295</v>
      </c>
      <c r="N14" s="233">
        <f t="shared" si="7"/>
        <v>295</v>
      </c>
      <c r="O14" s="233">
        <f t="shared" si="7"/>
        <v>295</v>
      </c>
      <c r="P14" s="233">
        <f t="shared" si="7"/>
        <v>295</v>
      </c>
      <c r="Q14" s="233">
        <f t="shared" si="7"/>
        <v>295</v>
      </c>
      <c r="R14" s="233">
        <f t="shared" si="7"/>
        <v>3540</v>
      </c>
      <c r="S14" s="317">
        <f>SUM(S9:S13)</f>
        <v>430560</v>
      </c>
      <c r="W14" s="231">
        <f>SUM(W9:W13)</f>
        <v>1.77</v>
      </c>
      <c r="X14" s="231">
        <f>SUM(X9:X13)</f>
        <v>295</v>
      </c>
      <c r="Z14" s="231">
        <f>SUM(Z9:Z13)</f>
        <v>1260</v>
      </c>
      <c r="AA14" s="231">
        <f>SUM(AA9:AA13)</f>
        <v>2280</v>
      </c>
      <c r="AB14" s="413">
        <f t="shared" si="6"/>
        <v>0.3559322033898305</v>
      </c>
    </row>
    <row r="15" spans="1:28" ht="14.25" customHeight="1" x14ac:dyDescent="0.3">
      <c r="A15" s="271">
        <v>1.2</v>
      </c>
      <c r="B15" s="272" t="s">
        <v>128</v>
      </c>
      <c r="C15" s="446" t="str">
        <f>'6. Staff Loading'!C15</f>
        <v>PMO Analyst-Offshore</v>
      </c>
      <c r="D15" s="447">
        <f>'6. Staff Loading'!D15</f>
        <v>70</v>
      </c>
      <c r="E15" s="448" t="str">
        <f>'6. Staff Loading'!E15</f>
        <v>Y</v>
      </c>
      <c r="F15" s="154">
        <v>60</v>
      </c>
      <c r="G15" s="154">
        <v>60</v>
      </c>
      <c r="H15" s="154">
        <v>60</v>
      </c>
      <c r="I15" s="154">
        <v>60</v>
      </c>
      <c r="J15" s="154">
        <v>60</v>
      </c>
      <c r="K15" s="154">
        <v>60</v>
      </c>
      <c r="L15" s="154">
        <v>60</v>
      </c>
      <c r="M15" s="154">
        <v>60</v>
      </c>
      <c r="N15" s="154">
        <v>60</v>
      </c>
      <c r="O15" s="154">
        <v>60</v>
      </c>
      <c r="P15" s="154">
        <v>60</v>
      </c>
      <c r="Q15" s="154">
        <v>60</v>
      </c>
      <c r="R15" s="277">
        <f t="shared" si="0"/>
        <v>720</v>
      </c>
      <c r="S15" s="316">
        <f>D15*R15</f>
        <v>50400</v>
      </c>
      <c r="W15" s="452">
        <f>X15/$U$7</f>
        <v>0.36000000000000004</v>
      </c>
      <c r="X15" s="452">
        <f>R15/12</f>
        <v>60</v>
      </c>
      <c r="Z15" s="452">
        <f>IF($E15="Y",$R15,0)</f>
        <v>720</v>
      </c>
      <c r="AA15" s="452">
        <f>IF($E15="N",$R15,0)</f>
        <v>0</v>
      </c>
      <c r="AB15" s="453">
        <f>Z15/(AA15+Z15)</f>
        <v>1</v>
      </c>
    </row>
    <row r="16" spans="1:28" ht="12.75" customHeight="1" x14ac:dyDescent="0.3">
      <c r="A16" s="269"/>
      <c r="B16" s="273"/>
      <c r="C16" s="446">
        <f>'6. Staff Loading'!C16</f>
        <v>0</v>
      </c>
      <c r="D16" s="447">
        <f>'6. Staff Loading'!D16</f>
        <v>0</v>
      </c>
      <c r="E16" s="448">
        <f>'6. Staff Loading'!E16</f>
        <v>0</v>
      </c>
      <c r="F16" s="154"/>
      <c r="G16" s="154"/>
      <c r="H16" s="154"/>
      <c r="I16" s="154"/>
      <c r="J16" s="154"/>
      <c r="K16" s="154"/>
      <c r="L16" s="154"/>
      <c r="M16" s="154"/>
      <c r="N16" s="154"/>
      <c r="O16" s="154"/>
      <c r="P16" s="154"/>
      <c r="Q16" s="154"/>
      <c r="R16" s="277">
        <f t="shared" si="0"/>
        <v>0</v>
      </c>
      <c r="S16" s="316">
        <f t="shared" ref="S16:S19" si="8">D16*R16</f>
        <v>0</v>
      </c>
      <c r="W16" s="452">
        <f t="shared" ref="W16:W19" si="9">X16/$U$7</f>
        <v>0</v>
      </c>
      <c r="X16" s="452">
        <f t="shared" ref="X16:X19" si="10">R16/12</f>
        <v>0</v>
      </c>
      <c r="Z16" s="452">
        <f t="shared" ref="Z16:Z19" si="11">IF($E16="Y",$R16,0)</f>
        <v>0</v>
      </c>
      <c r="AA16" s="452">
        <f t="shared" ref="AA16:AA19" si="12">IF($E16="N",$R16,0)</f>
        <v>0</v>
      </c>
      <c r="AB16" s="453" t="e">
        <f t="shared" ref="AB16:AB19" si="13">Z16/(AA16+Z16)</f>
        <v>#DIV/0!</v>
      </c>
    </row>
    <row r="17" spans="1:28" ht="12.75" customHeight="1" x14ac:dyDescent="0.3">
      <c r="A17" s="269"/>
      <c r="B17" s="273"/>
      <c r="C17" s="446">
        <f>'6. Staff Loading'!C17</f>
        <v>0</v>
      </c>
      <c r="D17" s="447">
        <f>'6. Staff Loading'!D17</f>
        <v>0</v>
      </c>
      <c r="E17" s="448">
        <f>'6. Staff Loading'!E17</f>
        <v>0</v>
      </c>
      <c r="F17" s="154"/>
      <c r="G17" s="154"/>
      <c r="H17" s="154"/>
      <c r="I17" s="154"/>
      <c r="J17" s="154"/>
      <c r="K17" s="154"/>
      <c r="L17" s="154"/>
      <c r="M17" s="154"/>
      <c r="N17" s="154"/>
      <c r="O17" s="154"/>
      <c r="P17" s="154"/>
      <c r="Q17" s="154"/>
      <c r="R17" s="277">
        <f t="shared" si="0"/>
        <v>0</v>
      </c>
      <c r="S17" s="316">
        <f t="shared" si="8"/>
        <v>0</v>
      </c>
      <c r="W17" s="452">
        <f t="shared" si="9"/>
        <v>0</v>
      </c>
      <c r="X17" s="452">
        <f t="shared" si="10"/>
        <v>0</v>
      </c>
      <c r="Z17" s="452">
        <f t="shared" si="11"/>
        <v>0</v>
      </c>
      <c r="AA17" s="452">
        <f t="shared" si="12"/>
        <v>0</v>
      </c>
      <c r="AB17" s="453" t="e">
        <f t="shared" si="13"/>
        <v>#DIV/0!</v>
      </c>
    </row>
    <row r="18" spans="1:28" ht="12.75" customHeight="1" x14ac:dyDescent="0.3">
      <c r="A18" s="269"/>
      <c r="B18" s="273"/>
      <c r="C18" s="446">
        <f>'6. Staff Loading'!C18</f>
        <v>0</v>
      </c>
      <c r="D18" s="447">
        <f>'6. Staff Loading'!D18</f>
        <v>0</v>
      </c>
      <c r="E18" s="448">
        <f>'6. Staff Loading'!E18</f>
        <v>0</v>
      </c>
      <c r="F18" s="154"/>
      <c r="G18" s="154"/>
      <c r="H18" s="154"/>
      <c r="I18" s="154"/>
      <c r="J18" s="154"/>
      <c r="K18" s="154"/>
      <c r="L18" s="154"/>
      <c r="M18" s="154"/>
      <c r="N18" s="154"/>
      <c r="O18" s="154"/>
      <c r="P18" s="154"/>
      <c r="Q18" s="154"/>
      <c r="R18" s="277">
        <f t="shared" si="0"/>
        <v>0</v>
      </c>
      <c r="S18" s="316">
        <f t="shared" si="8"/>
        <v>0</v>
      </c>
      <c r="W18" s="452">
        <f t="shared" si="9"/>
        <v>0</v>
      </c>
      <c r="X18" s="452">
        <f t="shared" si="10"/>
        <v>0</v>
      </c>
      <c r="Z18" s="452">
        <f t="shared" si="11"/>
        <v>0</v>
      </c>
      <c r="AA18" s="452">
        <f t="shared" si="12"/>
        <v>0</v>
      </c>
      <c r="AB18" s="453" t="e">
        <f t="shared" si="13"/>
        <v>#DIV/0!</v>
      </c>
    </row>
    <row r="19" spans="1:28" ht="12.75" customHeight="1" x14ac:dyDescent="0.3">
      <c r="A19" s="269"/>
      <c r="B19" s="273"/>
      <c r="C19" s="446">
        <f>'6. Staff Loading'!C19</f>
        <v>0</v>
      </c>
      <c r="D19" s="447">
        <f>'6. Staff Loading'!D19</f>
        <v>0</v>
      </c>
      <c r="E19" s="448">
        <f>'6. Staff Loading'!E19</f>
        <v>0</v>
      </c>
      <c r="F19" s="154"/>
      <c r="G19" s="154"/>
      <c r="H19" s="154"/>
      <c r="I19" s="154"/>
      <c r="J19" s="154"/>
      <c r="K19" s="154"/>
      <c r="L19" s="154"/>
      <c r="M19" s="154"/>
      <c r="N19" s="154"/>
      <c r="O19" s="154"/>
      <c r="P19" s="154"/>
      <c r="Q19" s="154"/>
      <c r="R19" s="277">
        <f t="shared" si="0"/>
        <v>0</v>
      </c>
      <c r="S19" s="316">
        <f t="shared" si="8"/>
        <v>0</v>
      </c>
      <c r="W19" s="452">
        <f t="shared" si="9"/>
        <v>0</v>
      </c>
      <c r="X19" s="452">
        <f t="shared" si="10"/>
        <v>0</v>
      </c>
      <c r="Z19" s="452">
        <f t="shared" si="11"/>
        <v>0</v>
      </c>
      <c r="AA19" s="452">
        <f t="shared" si="12"/>
        <v>0</v>
      </c>
      <c r="AB19" s="453" t="e">
        <f t="shared" si="13"/>
        <v>#DIV/0!</v>
      </c>
    </row>
    <row r="20" spans="1:28" ht="14.25" customHeight="1" thickBot="1" x14ac:dyDescent="0.35">
      <c r="A20" s="228"/>
      <c r="B20" s="229" t="s">
        <v>129</v>
      </c>
      <c r="C20" s="234"/>
      <c r="D20" s="439"/>
      <c r="E20" s="428"/>
      <c r="F20" s="233">
        <f>SUM(F15:F19)</f>
        <v>60</v>
      </c>
      <c r="G20" s="233">
        <f t="shared" ref="G20:S20" si="14">SUM(G15:G19)</f>
        <v>60</v>
      </c>
      <c r="H20" s="233">
        <f t="shared" si="14"/>
        <v>60</v>
      </c>
      <c r="I20" s="233">
        <f t="shared" si="14"/>
        <v>60</v>
      </c>
      <c r="J20" s="233">
        <f t="shared" si="14"/>
        <v>60</v>
      </c>
      <c r="K20" s="233">
        <f t="shared" si="14"/>
        <v>60</v>
      </c>
      <c r="L20" s="233">
        <f t="shared" si="14"/>
        <v>60</v>
      </c>
      <c r="M20" s="233">
        <f t="shared" si="14"/>
        <v>60</v>
      </c>
      <c r="N20" s="233">
        <f t="shared" si="14"/>
        <v>60</v>
      </c>
      <c r="O20" s="233">
        <f t="shared" si="14"/>
        <v>60</v>
      </c>
      <c r="P20" s="233">
        <f t="shared" si="14"/>
        <v>60</v>
      </c>
      <c r="Q20" s="233">
        <f t="shared" si="14"/>
        <v>60</v>
      </c>
      <c r="R20" s="233">
        <f t="shared" si="14"/>
        <v>720</v>
      </c>
      <c r="S20" s="317">
        <f t="shared" si="14"/>
        <v>50400</v>
      </c>
      <c r="W20" s="235">
        <f>SUM(W15:W19)</f>
        <v>0.36000000000000004</v>
      </c>
      <c r="X20" s="235">
        <f>SUM(X15:X19)</f>
        <v>60</v>
      </c>
      <c r="Z20" s="231">
        <f>SUM(Z15:Z19)</f>
        <v>720</v>
      </c>
      <c r="AA20" s="231">
        <f>SUM(AA15:AA19)</f>
        <v>0</v>
      </c>
      <c r="AB20" s="413">
        <f>Z20/(Z20+AA20)</f>
        <v>1</v>
      </c>
    </row>
    <row r="21" spans="1:28" ht="12" x14ac:dyDescent="0.3">
      <c r="A21" s="271">
        <v>1.3</v>
      </c>
      <c r="B21" s="272" t="s">
        <v>130</v>
      </c>
      <c r="C21" s="446" t="str">
        <f>'6. Staff Loading'!C21</f>
        <v>BenefitsCal Project Management Office (PMO) Lead-Onshore</v>
      </c>
      <c r="D21" s="447">
        <f>'6. Staff Loading'!D21</f>
        <v>120</v>
      </c>
      <c r="E21" s="448" t="str">
        <f>'6. Staff Loading'!E21</f>
        <v>N</v>
      </c>
      <c r="F21" s="154">
        <v>160</v>
      </c>
      <c r="G21" s="154">
        <v>160</v>
      </c>
      <c r="H21" s="154">
        <v>160</v>
      </c>
      <c r="I21" s="154">
        <v>160</v>
      </c>
      <c r="J21" s="154">
        <v>160</v>
      </c>
      <c r="K21" s="154">
        <v>160</v>
      </c>
      <c r="L21" s="154">
        <v>160</v>
      </c>
      <c r="M21" s="154">
        <v>160</v>
      </c>
      <c r="N21" s="154">
        <v>160</v>
      </c>
      <c r="O21" s="154">
        <v>160</v>
      </c>
      <c r="P21" s="154">
        <v>160</v>
      </c>
      <c r="Q21" s="154">
        <v>160</v>
      </c>
      <c r="R21" s="277">
        <f t="shared" si="0"/>
        <v>1920</v>
      </c>
      <c r="S21" s="316">
        <f>D21*R21</f>
        <v>230400</v>
      </c>
      <c r="W21" s="452">
        <f>X21/$U$7</f>
        <v>0.96000000000000008</v>
      </c>
      <c r="X21" s="452">
        <f>R21/12</f>
        <v>160</v>
      </c>
      <c r="Z21" s="452">
        <f>IF($E21="Y",$R21,0)</f>
        <v>0</v>
      </c>
      <c r="AA21" s="452">
        <f>IF($E21="N",$R21,0)</f>
        <v>1920</v>
      </c>
      <c r="AB21" s="453">
        <f>Z21/(AA21+Z21)</f>
        <v>0</v>
      </c>
    </row>
    <row r="22" spans="1:28" ht="12" x14ac:dyDescent="0.3">
      <c r="A22" s="269"/>
      <c r="B22" s="273"/>
      <c r="C22" s="446" t="str">
        <f>'6. Staff Loading'!C22</f>
        <v>PMO Analyst-Onshore</v>
      </c>
      <c r="D22" s="447">
        <f>'6. Staff Loading'!D22</f>
        <v>90</v>
      </c>
      <c r="E22" s="448" t="str">
        <f>'6. Staff Loading'!E22</f>
        <v>N</v>
      </c>
      <c r="F22" s="154">
        <v>160</v>
      </c>
      <c r="G22" s="154">
        <v>160</v>
      </c>
      <c r="H22" s="154">
        <v>160</v>
      </c>
      <c r="I22" s="154">
        <v>160</v>
      </c>
      <c r="J22" s="154">
        <v>160</v>
      </c>
      <c r="K22" s="154">
        <v>160</v>
      </c>
      <c r="L22" s="154">
        <v>160</v>
      </c>
      <c r="M22" s="154">
        <v>160</v>
      </c>
      <c r="N22" s="154">
        <v>160</v>
      </c>
      <c r="O22" s="154">
        <v>160</v>
      </c>
      <c r="P22" s="154">
        <v>160</v>
      </c>
      <c r="Q22" s="154">
        <v>160</v>
      </c>
      <c r="R22" s="277">
        <f t="shared" si="0"/>
        <v>1920</v>
      </c>
      <c r="S22" s="316">
        <f t="shared" ref="S22:S25" si="15">D22*R22</f>
        <v>172800</v>
      </c>
      <c r="W22" s="452">
        <f t="shared" ref="W22:W25" si="16">X22/$U$7</f>
        <v>0.96000000000000008</v>
      </c>
      <c r="X22" s="452">
        <f t="shared" ref="X22:X25" si="17">R22/12</f>
        <v>160</v>
      </c>
      <c r="Z22" s="452">
        <f t="shared" ref="Z22:Z25" si="18">IF($E22="Y",$R22,0)</f>
        <v>0</v>
      </c>
      <c r="AA22" s="452">
        <f t="shared" ref="AA22:AA25" si="19">IF($E22="N",$R22,0)</f>
        <v>1920</v>
      </c>
      <c r="AB22" s="453">
        <f t="shared" ref="AB22:AB25" si="20">Z22/(AA22+Z22)</f>
        <v>0</v>
      </c>
    </row>
    <row r="23" spans="1:28" ht="12" x14ac:dyDescent="0.3">
      <c r="A23" s="269"/>
      <c r="B23" s="273"/>
      <c r="C23" s="446">
        <f>'6. Staff Loading'!C23</f>
        <v>0</v>
      </c>
      <c r="D23" s="447">
        <f>'6. Staff Loading'!D23</f>
        <v>0</v>
      </c>
      <c r="E23" s="448">
        <f>'6. Staff Loading'!E23</f>
        <v>0</v>
      </c>
      <c r="F23" s="154"/>
      <c r="G23" s="154"/>
      <c r="H23" s="154"/>
      <c r="I23" s="154"/>
      <c r="J23" s="154"/>
      <c r="K23" s="154"/>
      <c r="L23" s="154"/>
      <c r="M23" s="154"/>
      <c r="N23" s="154"/>
      <c r="O23" s="154"/>
      <c r="P23" s="154"/>
      <c r="Q23" s="154"/>
      <c r="R23" s="277">
        <f t="shared" si="0"/>
        <v>0</v>
      </c>
      <c r="S23" s="316">
        <f t="shared" si="15"/>
        <v>0</v>
      </c>
      <c r="W23" s="452">
        <f t="shared" si="16"/>
        <v>0</v>
      </c>
      <c r="X23" s="452">
        <f t="shared" si="17"/>
        <v>0</v>
      </c>
      <c r="Z23" s="452">
        <f t="shared" si="18"/>
        <v>0</v>
      </c>
      <c r="AA23" s="452">
        <f t="shared" si="19"/>
        <v>0</v>
      </c>
      <c r="AB23" s="453" t="e">
        <f t="shared" si="20"/>
        <v>#DIV/0!</v>
      </c>
    </row>
    <row r="24" spans="1:28" ht="12" x14ac:dyDescent="0.3">
      <c r="A24" s="269"/>
      <c r="B24" s="273"/>
      <c r="C24" s="446">
        <f>'6. Staff Loading'!C24</f>
        <v>0</v>
      </c>
      <c r="D24" s="447">
        <f>'6. Staff Loading'!D24</f>
        <v>0</v>
      </c>
      <c r="E24" s="448">
        <f>'6. Staff Loading'!E24</f>
        <v>0</v>
      </c>
      <c r="F24" s="154"/>
      <c r="G24" s="154"/>
      <c r="H24" s="154"/>
      <c r="I24" s="154"/>
      <c r="J24" s="154"/>
      <c r="K24" s="154"/>
      <c r="L24" s="154"/>
      <c r="M24" s="154"/>
      <c r="N24" s="154"/>
      <c r="O24" s="154"/>
      <c r="P24" s="154"/>
      <c r="Q24" s="154"/>
      <c r="R24" s="277">
        <f t="shared" si="0"/>
        <v>0</v>
      </c>
      <c r="S24" s="316">
        <f t="shared" si="15"/>
        <v>0</v>
      </c>
      <c r="W24" s="452">
        <f t="shared" si="16"/>
        <v>0</v>
      </c>
      <c r="X24" s="452">
        <f t="shared" si="17"/>
        <v>0</v>
      </c>
      <c r="Z24" s="452">
        <f t="shared" si="18"/>
        <v>0</v>
      </c>
      <c r="AA24" s="452">
        <f t="shared" si="19"/>
        <v>0</v>
      </c>
      <c r="AB24" s="453" t="e">
        <f t="shared" si="20"/>
        <v>#DIV/0!</v>
      </c>
    </row>
    <row r="25" spans="1:28" ht="12" x14ac:dyDescent="0.3">
      <c r="A25" s="269"/>
      <c r="B25" s="273"/>
      <c r="C25" s="446">
        <f>'6. Staff Loading'!C25</f>
        <v>0</v>
      </c>
      <c r="D25" s="447">
        <f>'6. Staff Loading'!D25</f>
        <v>0</v>
      </c>
      <c r="E25" s="448">
        <f>'6. Staff Loading'!E25</f>
        <v>0</v>
      </c>
      <c r="F25" s="154"/>
      <c r="G25" s="154"/>
      <c r="H25" s="154"/>
      <c r="I25" s="154"/>
      <c r="J25" s="154"/>
      <c r="K25" s="154"/>
      <c r="L25" s="154"/>
      <c r="M25" s="154"/>
      <c r="N25" s="154"/>
      <c r="O25" s="154"/>
      <c r="P25" s="154"/>
      <c r="Q25" s="154"/>
      <c r="R25" s="277">
        <f t="shared" si="0"/>
        <v>0</v>
      </c>
      <c r="S25" s="316">
        <f t="shared" si="15"/>
        <v>0</v>
      </c>
      <c r="W25" s="452">
        <f t="shared" si="16"/>
        <v>0</v>
      </c>
      <c r="X25" s="452">
        <f t="shared" si="17"/>
        <v>0</v>
      </c>
      <c r="Z25" s="452">
        <f t="shared" si="18"/>
        <v>0</v>
      </c>
      <c r="AA25" s="452">
        <f t="shared" si="19"/>
        <v>0</v>
      </c>
      <c r="AB25" s="453" t="e">
        <f t="shared" si="20"/>
        <v>#DIV/0!</v>
      </c>
    </row>
    <row r="26" spans="1:28" ht="12.5" thickBot="1" x14ac:dyDescent="0.35">
      <c r="A26" s="228"/>
      <c r="B26" s="229" t="s">
        <v>132</v>
      </c>
      <c r="C26" s="234"/>
      <c r="D26" s="439"/>
      <c r="E26" s="428"/>
      <c r="F26" s="233">
        <f>SUM(F21:F25)</f>
        <v>320</v>
      </c>
      <c r="G26" s="233">
        <f t="shared" ref="G26:S26" si="21">SUM(G21:G25)</f>
        <v>320</v>
      </c>
      <c r="H26" s="233">
        <f t="shared" si="21"/>
        <v>320</v>
      </c>
      <c r="I26" s="233">
        <f t="shared" si="21"/>
        <v>320</v>
      </c>
      <c r="J26" s="233">
        <f t="shared" si="21"/>
        <v>320</v>
      </c>
      <c r="K26" s="233">
        <f t="shared" si="21"/>
        <v>320</v>
      </c>
      <c r="L26" s="233">
        <f t="shared" si="21"/>
        <v>320</v>
      </c>
      <c r="M26" s="233">
        <f t="shared" si="21"/>
        <v>320</v>
      </c>
      <c r="N26" s="233">
        <f t="shared" si="21"/>
        <v>320</v>
      </c>
      <c r="O26" s="233">
        <f t="shared" si="21"/>
        <v>320</v>
      </c>
      <c r="P26" s="233">
        <f t="shared" si="21"/>
        <v>320</v>
      </c>
      <c r="Q26" s="233">
        <f t="shared" si="21"/>
        <v>320</v>
      </c>
      <c r="R26" s="233">
        <f t="shared" si="21"/>
        <v>3840</v>
      </c>
      <c r="S26" s="317">
        <f t="shared" si="21"/>
        <v>403200</v>
      </c>
      <c r="W26" s="235">
        <f>SUM(W21:W25)</f>
        <v>1.9200000000000002</v>
      </c>
      <c r="X26" s="235">
        <f>SUM(X21:X25)</f>
        <v>320</v>
      </c>
      <c r="Z26" s="231">
        <f>SUM(Z21:Z25)</f>
        <v>0</v>
      </c>
      <c r="AA26" s="231">
        <f>SUM(AA21:AA25)</f>
        <v>3840</v>
      </c>
      <c r="AB26" s="413">
        <f>Z26/(Z26+AA26)</f>
        <v>0</v>
      </c>
    </row>
    <row r="27" spans="1:28" ht="10.15" customHeight="1" thickBot="1" x14ac:dyDescent="0.35">
      <c r="A27" s="149"/>
      <c r="B27" s="150"/>
      <c r="C27" s="151"/>
      <c r="D27" s="437"/>
      <c r="E27" s="426"/>
      <c r="F27" s="154"/>
      <c r="G27" s="154"/>
      <c r="H27" s="154"/>
      <c r="I27" s="154"/>
      <c r="J27" s="154"/>
      <c r="K27" s="154"/>
      <c r="L27" s="154"/>
      <c r="M27" s="154"/>
      <c r="N27" s="154"/>
      <c r="O27" s="154"/>
      <c r="P27" s="154"/>
      <c r="Q27" s="154"/>
      <c r="R27" s="154"/>
      <c r="S27" s="322"/>
      <c r="W27" s="423"/>
      <c r="X27" s="423"/>
      <c r="Z27" s="423"/>
      <c r="AA27" s="423"/>
      <c r="AB27" s="424"/>
    </row>
    <row r="28" spans="1:28" s="110" customFormat="1" ht="13" thickBot="1" x14ac:dyDescent="0.3">
      <c r="A28" s="251"/>
      <c r="B28" s="252" t="s">
        <v>127</v>
      </c>
      <c r="C28" s="253"/>
      <c r="D28" s="440"/>
      <c r="E28" s="429"/>
      <c r="F28" s="254">
        <f t="shared" ref="F28:S28" si="22">SUM(F14,F20,F26)</f>
        <v>675</v>
      </c>
      <c r="G28" s="254">
        <f t="shared" si="22"/>
        <v>675</v>
      </c>
      <c r="H28" s="254">
        <f t="shared" si="22"/>
        <v>675</v>
      </c>
      <c r="I28" s="254">
        <f t="shared" si="22"/>
        <v>675</v>
      </c>
      <c r="J28" s="254">
        <f t="shared" si="22"/>
        <v>675</v>
      </c>
      <c r="K28" s="254">
        <f t="shared" si="22"/>
        <v>675</v>
      </c>
      <c r="L28" s="254">
        <f t="shared" si="22"/>
        <v>675</v>
      </c>
      <c r="M28" s="254">
        <f t="shared" si="22"/>
        <v>675</v>
      </c>
      <c r="N28" s="254">
        <f t="shared" si="22"/>
        <v>675</v>
      </c>
      <c r="O28" s="254">
        <f t="shared" si="22"/>
        <v>675</v>
      </c>
      <c r="P28" s="254">
        <f t="shared" si="22"/>
        <v>675</v>
      </c>
      <c r="Q28" s="254">
        <f t="shared" si="22"/>
        <v>675</v>
      </c>
      <c r="R28" s="254">
        <f t="shared" si="22"/>
        <v>8100</v>
      </c>
      <c r="S28" s="319">
        <f t="shared" si="22"/>
        <v>884160</v>
      </c>
      <c r="W28" s="254">
        <f>SUM(W14,W20,W26)</f>
        <v>4.05</v>
      </c>
      <c r="X28" s="254">
        <f>SUM(X14,X20,X26)</f>
        <v>675</v>
      </c>
      <c r="Z28" s="254">
        <f>SUM(Z14,Z20,Z26)</f>
        <v>1980</v>
      </c>
      <c r="AA28" s="254">
        <f>SUM(AA14,AA20,AA26)</f>
        <v>6120</v>
      </c>
      <c r="AB28" s="418">
        <f>Z28/(Z28+AA28)</f>
        <v>0.24444444444444444</v>
      </c>
    </row>
    <row r="29" spans="1:28" ht="10.15" customHeight="1" x14ac:dyDescent="0.3">
      <c r="A29" s="224"/>
      <c r="B29" s="225"/>
      <c r="C29" s="226"/>
      <c r="D29" s="441"/>
      <c r="E29" s="430"/>
      <c r="F29" s="227"/>
      <c r="G29" s="227"/>
      <c r="H29" s="227"/>
      <c r="I29" s="227"/>
      <c r="J29" s="227"/>
      <c r="K29" s="227"/>
      <c r="L29" s="227"/>
      <c r="M29" s="227"/>
      <c r="N29" s="227"/>
      <c r="O29" s="227"/>
      <c r="P29" s="227"/>
      <c r="Q29" s="227"/>
      <c r="R29" s="227"/>
      <c r="S29" s="320"/>
      <c r="W29" s="226"/>
      <c r="X29" s="226"/>
      <c r="Z29" s="226"/>
      <c r="AA29" s="226"/>
      <c r="AB29" s="419"/>
    </row>
    <row r="30" spans="1:28" s="109" customFormat="1" ht="13.5" customHeight="1" x14ac:dyDescent="0.3">
      <c r="A30" s="241">
        <v>2</v>
      </c>
      <c r="B30" s="242" t="s">
        <v>133</v>
      </c>
      <c r="C30" s="243"/>
      <c r="D30" s="436"/>
      <c r="E30" s="425"/>
      <c r="F30" s="244"/>
      <c r="G30" s="244"/>
      <c r="H30" s="244"/>
      <c r="I30" s="244"/>
      <c r="J30" s="244"/>
      <c r="K30" s="244"/>
      <c r="L30" s="244"/>
      <c r="M30" s="244"/>
      <c r="N30" s="244"/>
      <c r="O30" s="244"/>
      <c r="P30" s="244"/>
      <c r="Q30" s="244"/>
      <c r="R30" s="240"/>
      <c r="S30" s="321"/>
      <c r="T30" s="106"/>
      <c r="U30" s="106"/>
      <c r="V30" s="106"/>
      <c r="W30" s="243"/>
      <c r="X30" s="243"/>
      <c r="Z30" s="243"/>
      <c r="AA30" s="243"/>
      <c r="AB30" s="420"/>
    </row>
    <row r="31" spans="1:28" ht="13.5" customHeight="1" x14ac:dyDescent="0.3">
      <c r="A31" s="269">
        <v>2.1</v>
      </c>
      <c r="B31" s="270" t="s">
        <v>134</v>
      </c>
      <c r="C31" s="446" t="str">
        <f>'6. Staff Loading'!C31</f>
        <v>BenefitsCal Product Manager-Onshore</v>
      </c>
      <c r="D31" s="447">
        <f>'6. Staff Loading'!D31</f>
        <v>135</v>
      </c>
      <c r="E31" s="448" t="str">
        <f>'6. Staff Loading'!E31</f>
        <v>N</v>
      </c>
      <c r="F31" s="154">
        <v>100</v>
      </c>
      <c r="G31" s="154">
        <v>100</v>
      </c>
      <c r="H31" s="154">
        <v>100</v>
      </c>
      <c r="I31" s="154">
        <v>100</v>
      </c>
      <c r="J31" s="154">
        <v>100</v>
      </c>
      <c r="K31" s="154">
        <v>100</v>
      </c>
      <c r="L31" s="154">
        <v>100</v>
      </c>
      <c r="M31" s="154">
        <v>100</v>
      </c>
      <c r="N31" s="154">
        <v>100</v>
      </c>
      <c r="O31" s="154">
        <v>100</v>
      </c>
      <c r="P31" s="154">
        <v>100</v>
      </c>
      <c r="Q31" s="154">
        <v>100</v>
      </c>
      <c r="R31" s="276">
        <f t="shared" ref="R31:R71" si="23">SUM(F31:Q31)</f>
        <v>1200</v>
      </c>
      <c r="S31" s="316">
        <f>D31*R31</f>
        <v>162000</v>
      </c>
      <c r="W31" s="452">
        <f>X31/$U$7</f>
        <v>0.60000000000000009</v>
      </c>
      <c r="X31" s="452">
        <f>R31/12</f>
        <v>100</v>
      </c>
      <c r="Z31" s="452">
        <f>IF($E31="Y",$R31,0)</f>
        <v>0</v>
      </c>
      <c r="AA31" s="452">
        <f>IF($E31="N",$R31,0)</f>
        <v>1200</v>
      </c>
      <c r="AB31" s="453">
        <f>Z31/(AA31+Z31)</f>
        <v>0</v>
      </c>
    </row>
    <row r="32" spans="1:28" ht="12" x14ac:dyDescent="0.3">
      <c r="A32" s="269"/>
      <c r="B32" s="270"/>
      <c r="C32" s="446" t="str">
        <f>'6. Staff Loading'!C32</f>
        <v>BenefitsCal Application Manager-Onshore</v>
      </c>
      <c r="D32" s="447">
        <f>'6. Staff Loading'!D32</f>
        <v>140</v>
      </c>
      <c r="E32" s="448" t="str">
        <f>'6. Staff Loading'!E32</f>
        <v>N</v>
      </c>
      <c r="F32" s="154">
        <v>60</v>
      </c>
      <c r="G32" s="154">
        <v>60</v>
      </c>
      <c r="H32" s="154">
        <v>60</v>
      </c>
      <c r="I32" s="154">
        <v>60</v>
      </c>
      <c r="J32" s="154">
        <v>60</v>
      </c>
      <c r="K32" s="154">
        <v>60</v>
      </c>
      <c r="L32" s="154">
        <v>60</v>
      </c>
      <c r="M32" s="154">
        <v>60</v>
      </c>
      <c r="N32" s="154">
        <v>60</v>
      </c>
      <c r="O32" s="154">
        <v>60</v>
      </c>
      <c r="P32" s="154">
        <v>60</v>
      </c>
      <c r="Q32" s="154">
        <v>60</v>
      </c>
      <c r="R32" s="276">
        <f t="shared" si="23"/>
        <v>720</v>
      </c>
      <c r="S32" s="316">
        <f t="shared" ref="S32:S35" si="24">D32*R32</f>
        <v>100800</v>
      </c>
      <c r="W32" s="452">
        <f t="shared" ref="W32:W35" si="25">X32/$U$7</f>
        <v>0.36000000000000004</v>
      </c>
      <c r="X32" s="452">
        <f t="shared" ref="X32:X35" si="26">R32/12</f>
        <v>60</v>
      </c>
      <c r="Z32" s="452">
        <f t="shared" ref="Z32:Z35" si="27">IF($E32="Y",$R32,0)</f>
        <v>0</v>
      </c>
      <c r="AA32" s="452">
        <f t="shared" ref="AA32:AA35" si="28">IF($E32="N",$R32,0)</f>
        <v>720</v>
      </c>
      <c r="AB32" s="453">
        <f t="shared" ref="AB32:AB35" si="29">Z32/(AA32+Z32)</f>
        <v>0</v>
      </c>
    </row>
    <row r="33" spans="1:28" ht="12" x14ac:dyDescent="0.3">
      <c r="A33" s="269"/>
      <c r="B33" s="270"/>
      <c r="C33" s="446">
        <f>'6. Staff Loading'!C33</f>
        <v>0</v>
      </c>
      <c r="D33" s="447">
        <f>'6. Staff Loading'!D33</f>
        <v>0</v>
      </c>
      <c r="E33" s="448">
        <f>'6. Staff Loading'!E33</f>
        <v>0</v>
      </c>
      <c r="F33" s="154"/>
      <c r="G33" s="154"/>
      <c r="H33" s="154"/>
      <c r="I33" s="154"/>
      <c r="J33" s="154"/>
      <c r="K33" s="154"/>
      <c r="L33" s="154"/>
      <c r="M33" s="154"/>
      <c r="N33" s="154"/>
      <c r="O33" s="154"/>
      <c r="P33" s="154"/>
      <c r="Q33" s="154"/>
      <c r="R33" s="276">
        <f t="shared" si="23"/>
        <v>0</v>
      </c>
      <c r="S33" s="316">
        <f t="shared" si="24"/>
        <v>0</v>
      </c>
      <c r="W33" s="452">
        <f t="shared" si="25"/>
        <v>0</v>
      </c>
      <c r="X33" s="452">
        <f t="shared" si="26"/>
        <v>0</v>
      </c>
      <c r="Z33" s="452">
        <f t="shared" si="27"/>
        <v>0</v>
      </c>
      <c r="AA33" s="452">
        <f t="shared" si="28"/>
        <v>0</v>
      </c>
      <c r="AB33" s="453" t="e">
        <f t="shared" si="29"/>
        <v>#DIV/0!</v>
      </c>
    </row>
    <row r="34" spans="1:28" ht="12" x14ac:dyDescent="0.3">
      <c r="A34" s="269"/>
      <c r="B34" s="270"/>
      <c r="C34" s="446">
        <f>'6. Staff Loading'!C34</f>
        <v>0</v>
      </c>
      <c r="D34" s="447">
        <f>'6. Staff Loading'!D34</f>
        <v>0</v>
      </c>
      <c r="E34" s="448">
        <f>'6. Staff Loading'!E34</f>
        <v>0</v>
      </c>
      <c r="F34" s="154"/>
      <c r="G34" s="154"/>
      <c r="H34" s="154"/>
      <c r="I34" s="154"/>
      <c r="J34" s="154"/>
      <c r="K34" s="154"/>
      <c r="L34" s="154"/>
      <c r="M34" s="154"/>
      <c r="N34" s="154"/>
      <c r="O34" s="154"/>
      <c r="P34" s="154"/>
      <c r="Q34" s="154"/>
      <c r="R34" s="276">
        <f t="shared" si="23"/>
        <v>0</v>
      </c>
      <c r="S34" s="316">
        <f t="shared" si="24"/>
        <v>0</v>
      </c>
      <c r="W34" s="452">
        <f t="shared" si="25"/>
        <v>0</v>
      </c>
      <c r="X34" s="452">
        <f t="shared" si="26"/>
        <v>0</v>
      </c>
      <c r="Z34" s="452">
        <f t="shared" si="27"/>
        <v>0</v>
      </c>
      <c r="AA34" s="452">
        <f t="shared" si="28"/>
        <v>0</v>
      </c>
      <c r="AB34" s="453" t="e">
        <f t="shared" si="29"/>
        <v>#DIV/0!</v>
      </c>
    </row>
    <row r="35" spans="1:28" ht="12" x14ac:dyDescent="0.3">
      <c r="A35" s="269"/>
      <c r="B35" s="270"/>
      <c r="C35" s="446">
        <f>'6. Staff Loading'!C35</f>
        <v>0</v>
      </c>
      <c r="D35" s="447">
        <f>'6. Staff Loading'!D35</f>
        <v>0</v>
      </c>
      <c r="E35" s="448">
        <f>'6. Staff Loading'!E35</f>
        <v>0</v>
      </c>
      <c r="F35" s="154"/>
      <c r="G35" s="154"/>
      <c r="H35" s="154"/>
      <c r="I35" s="154"/>
      <c r="J35" s="154"/>
      <c r="K35" s="154"/>
      <c r="L35" s="154"/>
      <c r="M35" s="154"/>
      <c r="N35" s="154"/>
      <c r="O35" s="154"/>
      <c r="P35" s="154"/>
      <c r="Q35" s="154"/>
      <c r="R35" s="276">
        <f t="shared" si="23"/>
        <v>0</v>
      </c>
      <c r="S35" s="316">
        <f t="shared" si="24"/>
        <v>0</v>
      </c>
      <c r="T35" s="110"/>
      <c r="U35" s="110"/>
      <c r="V35" s="110"/>
      <c r="W35" s="452">
        <f t="shared" si="25"/>
        <v>0</v>
      </c>
      <c r="X35" s="452">
        <f t="shared" si="26"/>
        <v>0</v>
      </c>
      <c r="Z35" s="452">
        <f t="shared" si="27"/>
        <v>0</v>
      </c>
      <c r="AA35" s="452">
        <f t="shared" si="28"/>
        <v>0</v>
      </c>
      <c r="AB35" s="453" t="e">
        <f t="shared" si="29"/>
        <v>#DIV/0!</v>
      </c>
    </row>
    <row r="36" spans="1:28" s="110" customFormat="1" ht="12" thickBot="1" x14ac:dyDescent="0.3">
      <c r="A36" s="228"/>
      <c r="B36" s="229" t="s">
        <v>316</v>
      </c>
      <c r="C36" s="230"/>
      <c r="D36" s="438"/>
      <c r="E36" s="427"/>
      <c r="F36" s="233">
        <f>SUM(F31:F35)</f>
        <v>160</v>
      </c>
      <c r="G36" s="233">
        <f t="shared" ref="G36:R36" si="30">SUM(G31:G35)</f>
        <v>160</v>
      </c>
      <c r="H36" s="233">
        <f t="shared" si="30"/>
        <v>160</v>
      </c>
      <c r="I36" s="233">
        <f t="shared" si="30"/>
        <v>160</v>
      </c>
      <c r="J36" s="233">
        <f t="shared" si="30"/>
        <v>160</v>
      </c>
      <c r="K36" s="233">
        <f t="shared" si="30"/>
        <v>160</v>
      </c>
      <c r="L36" s="233">
        <f t="shared" si="30"/>
        <v>160</v>
      </c>
      <c r="M36" s="233">
        <f t="shared" si="30"/>
        <v>160</v>
      </c>
      <c r="N36" s="233">
        <f t="shared" si="30"/>
        <v>160</v>
      </c>
      <c r="O36" s="233">
        <f t="shared" si="30"/>
        <v>160</v>
      </c>
      <c r="P36" s="233">
        <f t="shared" si="30"/>
        <v>160</v>
      </c>
      <c r="Q36" s="233">
        <f t="shared" si="30"/>
        <v>160</v>
      </c>
      <c r="R36" s="233">
        <f t="shared" si="30"/>
        <v>1920</v>
      </c>
      <c r="S36" s="317">
        <f>SUM(S31:S35)</f>
        <v>262800</v>
      </c>
      <c r="W36" s="235">
        <f>SUM(W31:W35)</f>
        <v>0.96000000000000019</v>
      </c>
      <c r="X36" s="235">
        <f>SUM(X31:X35)</f>
        <v>160</v>
      </c>
      <c r="Z36" s="231">
        <f>SUM(Z31:Z35)</f>
        <v>0</v>
      </c>
      <c r="AA36" s="231">
        <f>SUM(AA31:AA35)</f>
        <v>1920</v>
      </c>
      <c r="AB36" s="413">
        <f>Z36/(Z36+AA36)</f>
        <v>0</v>
      </c>
    </row>
    <row r="37" spans="1:28" ht="12" x14ac:dyDescent="0.3">
      <c r="A37" s="269">
        <v>2.2000000000000002</v>
      </c>
      <c r="B37" s="274" t="s">
        <v>138</v>
      </c>
      <c r="C37" s="446" t="str">
        <f>'6. Staff Loading'!C37</f>
        <v>BenefitsCal User Centered Design Lead-Onshore</v>
      </c>
      <c r="D37" s="447">
        <f>'6. Staff Loading'!D37</f>
        <v>135</v>
      </c>
      <c r="E37" s="448" t="str">
        <f>'6. Staff Loading'!E37</f>
        <v>N</v>
      </c>
      <c r="F37" s="154">
        <v>160</v>
      </c>
      <c r="G37" s="154">
        <v>160</v>
      </c>
      <c r="H37" s="154">
        <v>160</v>
      </c>
      <c r="I37" s="154">
        <v>160</v>
      </c>
      <c r="J37" s="154">
        <v>160</v>
      </c>
      <c r="K37" s="154">
        <v>160</v>
      </c>
      <c r="L37" s="154">
        <v>160</v>
      </c>
      <c r="M37" s="154">
        <v>160</v>
      </c>
      <c r="N37" s="154">
        <v>160</v>
      </c>
      <c r="O37" s="154">
        <v>160</v>
      </c>
      <c r="P37" s="154">
        <v>160</v>
      </c>
      <c r="Q37" s="154">
        <v>160</v>
      </c>
      <c r="R37" s="276">
        <f t="shared" si="23"/>
        <v>1920</v>
      </c>
      <c r="S37" s="316">
        <f>D37*R37</f>
        <v>259200</v>
      </c>
      <c r="T37" s="110"/>
      <c r="U37" s="110"/>
      <c r="V37" s="110"/>
      <c r="W37" s="452">
        <f>X37/$U$7</f>
        <v>0.96000000000000008</v>
      </c>
      <c r="X37" s="452">
        <f>R37/12</f>
        <v>160</v>
      </c>
      <c r="Z37" s="452">
        <f>IF($E37="Y",$R37,0)</f>
        <v>0</v>
      </c>
      <c r="AA37" s="452">
        <f>IF($E37="N",$R37,0)</f>
        <v>1920</v>
      </c>
      <c r="AB37" s="453">
        <f>Z37/(AA37+Z37)</f>
        <v>0</v>
      </c>
    </row>
    <row r="38" spans="1:28" ht="12" x14ac:dyDescent="0.3">
      <c r="A38" s="269"/>
      <c r="B38" s="270"/>
      <c r="C38" s="446" t="str">
        <f>'6. Staff Loading'!C38</f>
        <v>Business Analyst/UCD Analyst -Onshore</v>
      </c>
      <c r="D38" s="447">
        <f>'6. Staff Loading'!D38</f>
        <v>130</v>
      </c>
      <c r="E38" s="448" t="str">
        <f>'6. Staff Loading'!E38</f>
        <v>N</v>
      </c>
      <c r="F38" s="154">
        <v>160</v>
      </c>
      <c r="G38" s="154">
        <v>160</v>
      </c>
      <c r="H38" s="154">
        <v>160</v>
      </c>
      <c r="I38" s="154">
        <v>160</v>
      </c>
      <c r="J38" s="154">
        <v>160</v>
      </c>
      <c r="K38" s="154">
        <v>160</v>
      </c>
      <c r="L38" s="154">
        <v>160</v>
      </c>
      <c r="M38" s="154">
        <v>160</v>
      </c>
      <c r="N38" s="154">
        <v>160</v>
      </c>
      <c r="O38" s="154">
        <v>160</v>
      </c>
      <c r="P38" s="154">
        <v>160</v>
      </c>
      <c r="Q38" s="154">
        <v>160</v>
      </c>
      <c r="R38" s="276">
        <f t="shared" si="23"/>
        <v>1920</v>
      </c>
      <c r="S38" s="316">
        <f t="shared" ref="S38:S41" si="31">D38*R38</f>
        <v>249600</v>
      </c>
      <c r="T38" s="110"/>
      <c r="U38" s="110"/>
      <c r="V38" s="110"/>
      <c r="W38" s="452">
        <f t="shared" ref="W38:W41" si="32">X38/$U$7</f>
        <v>0.96000000000000008</v>
      </c>
      <c r="X38" s="452">
        <f t="shared" ref="X38:X41" si="33">R38/12</f>
        <v>160</v>
      </c>
      <c r="Z38" s="452">
        <f t="shared" ref="Z38:Z41" si="34">IF($E38="Y",$R38,0)</f>
        <v>0</v>
      </c>
      <c r="AA38" s="452">
        <f t="shared" ref="AA38:AA41" si="35">IF($E38="N",$R38,0)</f>
        <v>1920</v>
      </c>
      <c r="AB38" s="453">
        <f t="shared" ref="AB38:AB41" si="36">Z38/(AA38+Z38)</f>
        <v>0</v>
      </c>
    </row>
    <row r="39" spans="1:28" ht="12" x14ac:dyDescent="0.3">
      <c r="A39" s="269"/>
      <c r="B39" s="270"/>
      <c r="C39" s="446">
        <f>'6. Staff Loading'!C39</f>
        <v>0</v>
      </c>
      <c r="D39" s="447">
        <f>'6. Staff Loading'!D39</f>
        <v>0</v>
      </c>
      <c r="E39" s="448">
        <f>'6. Staff Loading'!E39</f>
        <v>0</v>
      </c>
      <c r="F39" s="154"/>
      <c r="G39" s="154"/>
      <c r="H39" s="154"/>
      <c r="I39" s="154"/>
      <c r="J39" s="154"/>
      <c r="K39" s="154"/>
      <c r="L39" s="154"/>
      <c r="M39" s="154"/>
      <c r="N39" s="154"/>
      <c r="O39" s="154"/>
      <c r="P39" s="154"/>
      <c r="Q39" s="154"/>
      <c r="R39" s="276">
        <f t="shared" si="23"/>
        <v>0</v>
      </c>
      <c r="S39" s="316">
        <f t="shared" si="31"/>
        <v>0</v>
      </c>
      <c r="T39" s="110"/>
      <c r="U39" s="110"/>
      <c r="V39" s="110"/>
      <c r="W39" s="452">
        <f t="shared" si="32"/>
        <v>0</v>
      </c>
      <c r="X39" s="452">
        <f t="shared" si="33"/>
        <v>0</v>
      </c>
      <c r="Z39" s="452">
        <f t="shared" si="34"/>
        <v>0</v>
      </c>
      <c r="AA39" s="452">
        <f t="shared" si="35"/>
        <v>0</v>
      </c>
      <c r="AB39" s="453" t="e">
        <f t="shared" si="36"/>
        <v>#DIV/0!</v>
      </c>
    </row>
    <row r="40" spans="1:28" ht="12" x14ac:dyDescent="0.3">
      <c r="A40" s="269"/>
      <c r="B40" s="270"/>
      <c r="C40" s="446">
        <f>'6. Staff Loading'!C40</f>
        <v>0</v>
      </c>
      <c r="D40" s="447">
        <f>'6. Staff Loading'!D40</f>
        <v>0</v>
      </c>
      <c r="E40" s="448">
        <f>'6. Staff Loading'!E40</f>
        <v>0</v>
      </c>
      <c r="F40" s="154"/>
      <c r="G40" s="154"/>
      <c r="H40" s="154"/>
      <c r="I40" s="154"/>
      <c r="J40" s="154"/>
      <c r="K40" s="154"/>
      <c r="L40" s="154"/>
      <c r="M40" s="154"/>
      <c r="N40" s="154"/>
      <c r="O40" s="154"/>
      <c r="P40" s="154"/>
      <c r="Q40" s="154"/>
      <c r="R40" s="276">
        <f t="shared" si="23"/>
        <v>0</v>
      </c>
      <c r="S40" s="316">
        <f t="shared" si="31"/>
        <v>0</v>
      </c>
      <c r="T40" s="110"/>
      <c r="U40" s="110"/>
      <c r="V40" s="110"/>
      <c r="W40" s="452">
        <f t="shared" si="32"/>
        <v>0</v>
      </c>
      <c r="X40" s="452">
        <f t="shared" si="33"/>
        <v>0</v>
      </c>
      <c r="Z40" s="452">
        <f t="shared" si="34"/>
        <v>0</v>
      </c>
      <c r="AA40" s="452">
        <f t="shared" si="35"/>
        <v>0</v>
      </c>
      <c r="AB40" s="453" t="e">
        <f t="shared" si="36"/>
        <v>#DIV/0!</v>
      </c>
    </row>
    <row r="41" spans="1:28" ht="12" x14ac:dyDescent="0.3">
      <c r="A41" s="269"/>
      <c r="B41" s="270"/>
      <c r="C41" s="446">
        <f>'6. Staff Loading'!C41</f>
        <v>0</v>
      </c>
      <c r="D41" s="447">
        <f>'6. Staff Loading'!D41</f>
        <v>0</v>
      </c>
      <c r="E41" s="448">
        <f>'6. Staff Loading'!E41</f>
        <v>0</v>
      </c>
      <c r="F41" s="154"/>
      <c r="G41" s="154"/>
      <c r="H41" s="154"/>
      <c r="I41" s="154"/>
      <c r="J41" s="154"/>
      <c r="K41" s="154"/>
      <c r="L41" s="154"/>
      <c r="M41" s="154"/>
      <c r="N41" s="154"/>
      <c r="O41" s="154"/>
      <c r="P41" s="154"/>
      <c r="Q41" s="154"/>
      <c r="R41" s="276">
        <f t="shared" si="23"/>
        <v>0</v>
      </c>
      <c r="S41" s="316">
        <f t="shared" si="31"/>
        <v>0</v>
      </c>
      <c r="T41" s="167"/>
      <c r="U41" s="110"/>
      <c r="V41" s="110"/>
      <c r="W41" s="452">
        <f t="shared" si="32"/>
        <v>0</v>
      </c>
      <c r="X41" s="452">
        <f t="shared" si="33"/>
        <v>0</v>
      </c>
      <c r="Z41" s="452">
        <f t="shared" si="34"/>
        <v>0</v>
      </c>
      <c r="AA41" s="452">
        <f t="shared" si="35"/>
        <v>0</v>
      </c>
      <c r="AB41" s="453" t="e">
        <f t="shared" si="36"/>
        <v>#DIV/0!</v>
      </c>
    </row>
    <row r="42" spans="1:28" s="110" customFormat="1" ht="12.5" thickBot="1" x14ac:dyDescent="0.35">
      <c r="A42" s="228"/>
      <c r="B42" s="229" t="s">
        <v>140</v>
      </c>
      <c r="C42" s="230"/>
      <c r="D42" s="438"/>
      <c r="E42" s="427"/>
      <c r="F42" s="233">
        <f>SUM(F37:F41)</f>
        <v>320</v>
      </c>
      <c r="G42" s="233">
        <f t="shared" ref="G42:R42" si="37">SUM(G37:G41)</f>
        <v>320</v>
      </c>
      <c r="H42" s="233">
        <f t="shared" si="37"/>
        <v>320</v>
      </c>
      <c r="I42" s="233">
        <f t="shared" si="37"/>
        <v>320</v>
      </c>
      <c r="J42" s="233">
        <f t="shared" si="37"/>
        <v>320</v>
      </c>
      <c r="K42" s="233">
        <f t="shared" si="37"/>
        <v>320</v>
      </c>
      <c r="L42" s="233">
        <f t="shared" si="37"/>
        <v>320</v>
      </c>
      <c r="M42" s="233">
        <f t="shared" si="37"/>
        <v>320</v>
      </c>
      <c r="N42" s="233">
        <f t="shared" si="37"/>
        <v>320</v>
      </c>
      <c r="O42" s="233">
        <f t="shared" si="37"/>
        <v>320</v>
      </c>
      <c r="P42" s="233">
        <f t="shared" si="37"/>
        <v>320</v>
      </c>
      <c r="Q42" s="233">
        <f t="shared" si="37"/>
        <v>320</v>
      </c>
      <c r="R42" s="233">
        <f t="shared" si="37"/>
        <v>3840</v>
      </c>
      <c r="S42" s="317">
        <f>SUM(S37:S41)</f>
        <v>508800</v>
      </c>
      <c r="T42" s="106"/>
      <c r="U42" s="106"/>
      <c r="V42" s="106"/>
      <c r="W42" s="235">
        <f>SUM(W37:W41)</f>
        <v>1.9200000000000002</v>
      </c>
      <c r="X42" s="235">
        <f>SUM(X37:X41)</f>
        <v>320</v>
      </c>
      <c r="Z42" s="231">
        <f>SUM(Z37:Z41)</f>
        <v>0</v>
      </c>
      <c r="AA42" s="231">
        <f>SUM(AA37:AA41)</f>
        <v>3840</v>
      </c>
      <c r="AB42" s="413">
        <f>Z42/(Z42+AA42)</f>
        <v>0</v>
      </c>
    </row>
    <row r="43" spans="1:28" ht="12" x14ac:dyDescent="0.3">
      <c r="A43" s="269">
        <v>2.2999999999999998</v>
      </c>
      <c r="B43" s="274" t="s">
        <v>141</v>
      </c>
      <c r="C43" s="446" t="str">
        <f>'6. Staff Loading'!C43</f>
        <v>App Dev Lead-Offshore</v>
      </c>
      <c r="D43" s="447">
        <f>'6. Staff Loading'!D43</f>
        <v>100</v>
      </c>
      <c r="E43" s="448" t="str">
        <f>'6. Staff Loading'!E43</f>
        <v>Y</v>
      </c>
      <c r="F43" s="154">
        <v>181</v>
      </c>
      <c r="G43" s="154">
        <v>181</v>
      </c>
      <c r="H43" s="154">
        <v>181</v>
      </c>
      <c r="I43" s="154">
        <v>181</v>
      </c>
      <c r="J43" s="154">
        <v>181</v>
      </c>
      <c r="K43" s="154">
        <v>181</v>
      </c>
      <c r="L43" s="154">
        <v>181</v>
      </c>
      <c r="M43" s="154">
        <v>181</v>
      </c>
      <c r="N43" s="154">
        <v>181</v>
      </c>
      <c r="O43" s="154">
        <v>181</v>
      </c>
      <c r="P43" s="154">
        <v>181</v>
      </c>
      <c r="Q43" s="154">
        <v>181</v>
      </c>
      <c r="R43" s="276">
        <f t="shared" si="23"/>
        <v>2172</v>
      </c>
      <c r="S43" s="316">
        <f>D43*R43</f>
        <v>217200</v>
      </c>
      <c r="W43" s="452">
        <f>X43/$U$7</f>
        <v>1.0860000000000001</v>
      </c>
      <c r="X43" s="452">
        <f>R43/12</f>
        <v>181</v>
      </c>
      <c r="Z43" s="452">
        <f>IF($E43="Y",$R43,0)</f>
        <v>2172</v>
      </c>
      <c r="AA43" s="452">
        <f>IF($E43="N",$R43,0)</f>
        <v>0</v>
      </c>
      <c r="AB43" s="453">
        <f>Z43/(AA43+Z43)</f>
        <v>1</v>
      </c>
    </row>
    <row r="44" spans="1:28" ht="12" x14ac:dyDescent="0.3">
      <c r="A44" s="269"/>
      <c r="B44" s="270"/>
      <c r="C44" s="446" t="str">
        <f>'6. Staff Loading'!C44</f>
        <v>Programmer Analyst-Onshore</v>
      </c>
      <c r="D44" s="447">
        <f>'6. Staff Loading'!D44</f>
        <v>127</v>
      </c>
      <c r="E44" s="448" t="str">
        <f>'6. Staff Loading'!E44</f>
        <v>N</v>
      </c>
      <c r="F44" s="154">
        <v>160</v>
      </c>
      <c r="G44" s="154">
        <v>160</v>
      </c>
      <c r="H44" s="154">
        <v>160</v>
      </c>
      <c r="I44" s="154">
        <v>160</v>
      </c>
      <c r="J44" s="154">
        <v>160</v>
      </c>
      <c r="K44" s="154">
        <v>160</v>
      </c>
      <c r="L44" s="154">
        <v>160</v>
      </c>
      <c r="M44" s="154">
        <v>160</v>
      </c>
      <c r="N44" s="154">
        <v>160</v>
      </c>
      <c r="O44" s="154">
        <v>160</v>
      </c>
      <c r="P44" s="154">
        <v>160</v>
      </c>
      <c r="Q44" s="154">
        <v>160</v>
      </c>
      <c r="R44" s="276">
        <f t="shared" si="23"/>
        <v>1920</v>
      </c>
      <c r="S44" s="316">
        <f t="shared" ref="S44:S47" si="38">D44*R44</f>
        <v>243840</v>
      </c>
      <c r="W44" s="452">
        <f t="shared" ref="W44:W47" si="39">X44/$U$7</f>
        <v>0.96000000000000008</v>
      </c>
      <c r="X44" s="452">
        <f t="shared" ref="X44:X47" si="40">R44/12</f>
        <v>160</v>
      </c>
      <c r="Z44" s="452">
        <f t="shared" ref="Z44:Z47" si="41">IF($E44="Y",$R44,0)</f>
        <v>0</v>
      </c>
      <c r="AA44" s="452">
        <f t="shared" ref="AA44:AA47" si="42">IF($E44="N",$R44,0)</f>
        <v>1920</v>
      </c>
      <c r="AB44" s="453">
        <f t="shared" ref="AB44:AB47" si="43">Z44/(AA44+Z44)</f>
        <v>0</v>
      </c>
    </row>
    <row r="45" spans="1:28" ht="12" x14ac:dyDescent="0.3">
      <c r="A45" s="269"/>
      <c r="B45" s="270"/>
      <c r="C45" s="446" t="str">
        <f>'6. Staff Loading'!C45</f>
        <v>Programmer Analyst-Offshore</v>
      </c>
      <c r="D45" s="447">
        <f>'6. Staff Loading'!D45</f>
        <v>80</v>
      </c>
      <c r="E45" s="448" t="str">
        <f>'6. Staff Loading'!E45</f>
        <v>Y</v>
      </c>
      <c r="F45" s="154">
        <v>543</v>
      </c>
      <c r="G45" s="154">
        <v>543</v>
      </c>
      <c r="H45" s="154">
        <v>543</v>
      </c>
      <c r="I45" s="154">
        <v>543</v>
      </c>
      <c r="J45" s="154">
        <v>543</v>
      </c>
      <c r="K45" s="154">
        <v>543</v>
      </c>
      <c r="L45" s="154">
        <v>543</v>
      </c>
      <c r="M45" s="154">
        <v>543</v>
      </c>
      <c r="N45" s="154">
        <v>543</v>
      </c>
      <c r="O45" s="154">
        <v>543</v>
      </c>
      <c r="P45" s="154">
        <v>543</v>
      </c>
      <c r="Q45" s="154">
        <v>543</v>
      </c>
      <c r="R45" s="276">
        <f t="shared" si="23"/>
        <v>6516</v>
      </c>
      <c r="S45" s="316">
        <f t="shared" si="38"/>
        <v>521280</v>
      </c>
      <c r="T45" s="110"/>
      <c r="U45" s="110"/>
      <c r="V45" s="110"/>
      <c r="W45" s="452">
        <f t="shared" si="39"/>
        <v>3.258</v>
      </c>
      <c r="X45" s="452">
        <f t="shared" si="40"/>
        <v>543</v>
      </c>
      <c r="Z45" s="452">
        <f t="shared" si="41"/>
        <v>6516</v>
      </c>
      <c r="AA45" s="452">
        <f t="shared" si="42"/>
        <v>0</v>
      </c>
      <c r="AB45" s="453">
        <f t="shared" si="43"/>
        <v>1</v>
      </c>
    </row>
    <row r="46" spans="1:28" ht="12" x14ac:dyDescent="0.3">
      <c r="A46" s="269"/>
      <c r="B46" s="270"/>
      <c r="C46" s="446" t="str">
        <f>'6. Staff Loading'!C46</f>
        <v>QA Analyst-Offshore</v>
      </c>
      <c r="D46" s="447">
        <f>'6. Staff Loading'!D46</f>
        <v>60</v>
      </c>
      <c r="E46" s="448" t="str">
        <f>'6. Staff Loading'!E46</f>
        <v>Y</v>
      </c>
      <c r="F46" s="154">
        <v>2</v>
      </c>
      <c r="G46" s="154">
        <v>2</v>
      </c>
      <c r="H46" s="154">
        <v>2</v>
      </c>
      <c r="I46" s="154">
        <v>2</v>
      </c>
      <c r="J46" s="154">
        <v>2</v>
      </c>
      <c r="K46" s="154">
        <v>2</v>
      </c>
      <c r="L46" s="154">
        <v>2</v>
      </c>
      <c r="M46" s="154">
        <v>2</v>
      </c>
      <c r="N46" s="154">
        <v>2</v>
      </c>
      <c r="O46" s="154">
        <v>2</v>
      </c>
      <c r="P46" s="154">
        <v>2</v>
      </c>
      <c r="Q46" s="154">
        <v>2</v>
      </c>
      <c r="R46" s="276">
        <f t="shared" si="23"/>
        <v>24</v>
      </c>
      <c r="S46" s="316">
        <f t="shared" si="38"/>
        <v>1440</v>
      </c>
      <c r="T46" s="110"/>
      <c r="U46" s="110"/>
      <c r="V46" s="110"/>
      <c r="W46" s="452">
        <f t="shared" si="39"/>
        <v>1.2E-2</v>
      </c>
      <c r="X46" s="452">
        <f t="shared" si="40"/>
        <v>2</v>
      </c>
      <c r="Z46" s="452">
        <f t="shared" si="41"/>
        <v>24</v>
      </c>
      <c r="AA46" s="452">
        <f t="shared" si="42"/>
        <v>0</v>
      </c>
      <c r="AB46" s="453">
        <f t="shared" si="43"/>
        <v>1</v>
      </c>
    </row>
    <row r="47" spans="1:28" ht="12" x14ac:dyDescent="0.3">
      <c r="A47" s="269"/>
      <c r="B47" s="270"/>
      <c r="C47" s="446">
        <f>'6. Staff Loading'!C47</f>
        <v>0</v>
      </c>
      <c r="D47" s="447">
        <f>'6. Staff Loading'!D47</f>
        <v>0</v>
      </c>
      <c r="E47" s="448">
        <f>'6. Staff Loading'!E47</f>
        <v>0</v>
      </c>
      <c r="F47" s="154"/>
      <c r="G47" s="154"/>
      <c r="H47" s="154"/>
      <c r="I47" s="154"/>
      <c r="J47" s="154"/>
      <c r="K47" s="154"/>
      <c r="L47" s="154"/>
      <c r="M47" s="154"/>
      <c r="N47" s="154"/>
      <c r="O47" s="154"/>
      <c r="P47" s="154"/>
      <c r="Q47" s="154"/>
      <c r="R47" s="276">
        <f t="shared" si="23"/>
        <v>0</v>
      </c>
      <c r="S47" s="316">
        <f t="shared" si="38"/>
        <v>0</v>
      </c>
      <c r="T47" s="110"/>
      <c r="U47" s="110"/>
      <c r="V47" s="110"/>
      <c r="W47" s="452">
        <f t="shared" si="39"/>
        <v>0</v>
      </c>
      <c r="X47" s="452">
        <f t="shared" si="40"/>
        <v>0</v>
      </c>
      <c r="Z47" s="452">
        <f t="shared" si="41"/>
        <v>0</v>
      </c>
      <c r="AA47" s="452">
        <f t="shared" si="42"/>
        <v>0</v>
      </c>
      <c r="AB47" s="453" t="e">
        <f t="shared" si="43"/>
        <v>#DIV/0!</v>
      </c>
    </row>
    <row r="48" spans="1:28" s="110" customFormat="1" ht="12.5" thickBot="1" x14ac:dyDescent="0.35">
      <c r="A48" s="228"/>
      <c r="B48" s="229" t="s">
        <v>142</v>
      </c>
      <c r="C48" s="230"/>
      <c r="D48" s="438"/>
      <c r="E48" s="427"/>
      <c r="F48" s="233">
        <f>SUM(F43:F47)</f>
        <v>886</v>
      </c>
      <c r="G48" s="233">
        <f t="shared" ref="G48:R48" si="44">SUM(G43:G47)</f>
        <v>886</v>
      </c>
      <c r="H48" s="233">
        <f t="shared" si="44"/>
        <v>886</v>
      </c>
      <c r="I48" s="233">
        <f t="shared" si="44"/>
        <v>886</v>
      </c>
      <c r="J48" s="233">
        <f t="shared" si="44"/>
        <v>886</v>
      </c>
      <c r="K48" s="233">
        <f t="shared" si="44"/>
        <v>886</v>
      </c>
      <c r="L48" s="233">
        <f t="shared" si="44"/>
        <v>886</v>
      </c>
      <c r="M48" s="233">
        <f t="shared" si="44"/>
        <v>886</v>
      </c>
      <c r="N48" s="233">
        <f t="shared" si="44"/>
        <v>886</v>
      </c>
      <c r="O48" s="233">
        <f t="shared" si="44"/>
        <v>886</v>
      </c>
      <c r="P48" s="233">
        <f t="shared" si="44"/>
        <v>886</v>
      </c>
      <c r="Q48" s="233">
        <f t="shared" si="44"/>
        <v>886</v>
      </c>
      <c r="R48" s="233">
        <f t="shared" si="44"/>
        <v>10632</v>
      </c>
      <c r="S48" s="317">
        <f>SUM(S43:S47)</f>
        <v>983760</v>
      </c>
      <c r="T48" s="106"/>
      <c r="U48" s="106"/>
      <c r="V48" s="106"/>
      <c r="W48" s="235">
        <f>SUM(W43:W47)</f>
        <v>5.3159999999999998</v>
      </c>
      <c r="X48" s="235">
        <f>SUM(X43:X47)</f>
        <v>886</v>
      </c>
      <c r="Z48" s="231">
        <f>SUM(Z43:Z47)</f>
        <v>8712</v>
      </c>
      <c r="AA48" s="231">
        <f>SUM(AA43:AA47)</f>
        <v>1920</v>
      </c>
      <c r="AB48" s="413">
        <f>Z48/(Z48+AA48)</f>
        <v>0.81941309255079009</v>
      </c>
    </row>
    <row r="49" spans="1:28" s="110" customFormat="1" ht="12" x14ac:dyDescent="0.3">
      <c r="A49" s="269">
        <v>2.4</v>
      </c>
      <c r="B49" s="274" t="s">
        <v>143</v>
      </c>
      <c r="C49" s="446" t="str">
        <f>'6. Staff Loading'!C49</f>
        <v>BenefitsCal Test Manager-Onshore</v>
      </c>
      <c r="D49" s="447">
        <f>'6. Staff Loading'!D49</f>
        <v>130</v>
      </c>
      <c r="E49" s="448" t="str">
        <f>'6. Staff Loading'!E49</f>
        <v>N</v>
      </c>
      <c r="F49" s="154">
        <v>160</v>
      </c>
      <c r="G49" s="154">
        <v>160</v>
      </c>
      <c r="H49" s="154">
        <v>160</v>
      </c>
      <c r="I49" s="154">
        <v>160</v>
      </c>
      <c r="J49" s="154">
        <v>160</v>
      </c>
      <c r="K49" s="154">
        <v>160</v>
      </c>
      <c r="L49" s="154">
        <v>160</v>
      </c>
      <c r="M49" s="154">
        <v>160</v>
      </c>
      <c r="N49" s="154">
        <v>160</v>
      </c>
      <c r="O49" s="154">
        <v>160</v>
      </c>
      <c r="P49" s="154">
        <v>160</v>
      </c>
      <c r="Q49" s="154">
        <v>160</v>
      </c>
      <c r="R49" s="276">
        <f t="shared" ref="R49:R53" si="45">SUM(F49:Q49)</f>
        <v>1920</v>
      </c>
      <c r="S49" s="316">
        <f>D49*R49</f>
        <v>249600</v>
      </c>
      <c r="T49" s="106"/>
      <c r="U49" s="106"/>
      <c r="V49" s="106"/>
      <c r="W49" s="452">
        <f>X49/$U$7</f>
        <v>0.96000000000000008</v>
      </c>
      <c r="X49" s="452">
        <f>R49/12</f>
        <v>160</v>
      </c>
      <c r="Y49" s="106"/>
      <c r="Z49" s="452">
        <f>IF($E49="Y",$R49,0)</f>
        <v>0</v>
      </c>
      <c r="AA49" s="452">
        <f>IF($E49="N",$R49,0)</f>
        <v>1920</v>
      </c>
      <c r="AB49" s="453">
        <f>Z49/(AA49+Z49)</f>
        <v>0</v>
      </c>
    </row>
    <row r="50" spans="1:28" s="110" customFormat="1" ht="12" x14ac:dyDescent="0.3">
      <c r="A50" s="269"/>
      <c r="B50" s="270"/>
      <c r="C50" s="446" t="str">
        <f>'6. Staff Loading'!C50</f>
        <v>QA Analyst-Offshore</v>
      </c>
      <c r="D50" s="447">
        <f>'6. Staff Loading'!D50</f>
        <v>60</v>
      </c>
      <c r="E50" s="448" t="str">
        <f>'6. Staff Loading'!E50</f>
        <v>Y</v>
      </c>
      <c r="F50" s="154">
        <v>362</v>
      </c>
      <c r="G50" s="154">
        <v>362</v>
      </c>
      <c r="H50" s="154">
        <v>362</v>
      </c>
      <c r="I50" s="154">
        <v>362</v>
      </c>
      <c r="J50" s="154">
        <v>362</v>
      </c>
      <c r="K50" s="154">
        <v>362</v>
      </c>
      <c r="L50" s="154">
        <v>362</v>
      </c>
      <c r="M50" s="154">
        <v>362</v>
      </c>
      <c r="N50" s="154">
        <v>362</v>
      </c>
      <c r="O50" s="154">
        <v>362</v>
      </c>
      <c r="P50" s="154">
        <v>362</v>
      </c>
      <c r="Q50" s="154">
        <v>362</v>
      </c>
      <c r="R50" s="276">
        <f t="shared" si="45"/>
        <v>4344</v>
      </c>
      <c r="S50" s="316">
        <f t="shared" ref="S50:S53" si="46">D50*R50</f>
        <v>260640</v>
      </c>
      <c r="T50" s="106"/>
      <c r="U50" s="106"/>
      <c r="V50" s="106"/>
      <c r="W50" s="452">
        <f t="shared" ref="W50:W53" si="47">X50/$U$7</f>
        <v>2.1720000000000002</v>
      </c>
      <c r="X50" s="452">
        <f t="shared" ref="X50:X53" si="48">R50/12</f>
        <v>362</v>
      </c>
      <c r="Y50" s="106"/>
      <c r="Z50" s="452">
        <f t="shared" ref="Z50:Z53" si="49">IF($E50="Y",$R50,0)</f>
        <v>4344</v>
      </c>
      <c r="AA50" s="452">
        <f t="shared" ref="AA50:AA53" si="50">IF($E50="N",$R50,0)</f>
        <v>0</v>
      </c>
      <c r="AB50" s="453">
        <f t="shared" ref="AB50:AB53" si="51">Z50/(AA50+Z50)</f>
        <v>1</v>
      </c>
    </row>
    <row r="51" spans="1:28" s="110" customFormat="1" ht="12" x14ac:dyDescent="0.3">
      <c r="A51" s="269"/>
      <c r="B51" s="270"/>
      <c r="C51" s="446" t="str">
        <f>'6. Staff Loading'!C51</f>
        <v>Test/QA Lead -Offshore</v>
      </c>
      <c r="D51" s="447">
        <f>'6. Staff Loading'!D51</f>
        <v>80</v>
      </c>
      <c r="E51" s="448" t="str">
        <f>'6. Staff Loading'!E51</f>
        <v>Y</v>
      </c>
      <c r="F51" s="154">
        <v>362</v>
      </c>
      <c r="G51" s="154">
        <v>362</v>
      </c>
      <c r="H51" s="154">
        <v>362</v>
      </c>
      <c r="I51" s="154">
        <v>362</v>
      </c>
      <c r="J51" s="154">
        <v>362</v>
      </c>
      <c r="K51" s="154">
        <v>362</v>
      </c>
      <c r="L51" s="154">
        <v>362</v>
      </c>
      <c r="M51" s="154">
        <v>362</v>
      </c>
      <c r="N51" s="154">
        <v>362</v>
      </c>
      <c r="O51" s="154">
        <v>362</v>
      </c>
      <c r="P51" s="154">
        <v>362</v>
      </c>
      <c r="Q51" s="154">
        <v>362</v>
      </c>
      <c r="R51" s="276">
        <f t="shared" si="45"/>
        <v>4344</v>
      </c>
      <c r="S51" s="316">
        <f t="shared" si="46"/>
        <v>347520</v>
      </c>
      <c r="W51" s="452">
        <f t="shared" si="47"/>
        <v>2.1720000000000002</v>
      </c>
      <c r="X51" s="452">
        <f t="shared" si="48"/>
        <v>362</v>
      </c>
      <c r="Y51" s="106"/>
      <c r="Z51" s="452">
        <f t="shared" si="49"/>
        <v>4344</v>
      </c>
      <c r="AA51" s="452">
        <f t="shared" si="50"/>
        <v>0</v>
      </c>
      <c r="AB51" s="453">
        <f t="shared" si="51"/>
        <v>1</v>
      </c>
    </row>
    <row r="52" spans="1:28" s="110" customFormat="1" ht="12" x14ac:dyDescent="0.3">
      <c r="A52" s="269"/>
      <c r="B52" s="270"/>
      <c r="C52" s="446">
        <f>'6. Staff Loading'!C52</f>
        <v>0</v>
      </c>
      <c r="D52" s="447">
        <f>'6. Staff Loading'!D52</f>
        <v>0</v>
      </c>
      <c r="E52" s="448">
        <f>'6. Staff Loading'!E52</f>
        <v>0</v>
      </c>
      <c r="F52" s="154"/>
      <c r="G52" s="154"/>
      <c r="H52" s="154"/>
      <c r="I52" s="154"/>
      <c r="J52" s="154"/>
      <c r="K52" s="154"/>
      <c r="L52" s="154"/>
      <c r="M52" s="154"/>
      <c r="N52" s="154"/>
      <c r="O52" s="154"/>
      <c r="P52" s="154"/>
      <c r="Q52" s="154"/>
      <c r="R52" s="276">
        <f t="shared" si="45"/>
        <v>0</v>
      </c>
      <c r="S52" s="316">
        <f t="shared" si="46"/>
        <v>0</v>
      </c>
      <c r="W52" s="452">
        <f t="shared" si="47"/>
        <v>0</v>
      </c>
      <c r="X52" s="452">
        <f t="shared" si="48"/>
        <v>0</v>
      </c>
      <c r="Y52" s="106"/>
      <c r="Z52" s="452">
        <f t="shared" si="49"/>
        <v>0</v>
      </c>
      <c r="AA52" s="452">
        <f t="shared" si="50"/>
        <v>0</v>
      </c>
      <c r="AB52" s="453" t="e">
        <f t="shared" si="51"/>
        <v>#DIV/0!</v>
      </c>
    </row>
    <row r="53" spans="1:28" s="110" customFormat="1" ht="12" x14ac:dyDescent="0.3">
      <c r="A53" s="269"/>
      <c r="B53" s="270"/>
      <c r="C53" s="446">
        <f>'6. Staff Loading'!C53</f>
        <v>0</v>
      </c>
      <c r="D53" s="447">
        <f>'6. Staff Loading'!D53</f>
        <v>0</v>
      </c>
      <c r="E53" s="448">
        <f>'6. Staff Loading'!E53</f>
        <v>0</v>
      </c>
      <c r="F53" s="154"/>
      <c r="G53" s="154"/>
      <c r="H53" s="154"/>
      <c r="I53" s="154"/>
      <c r="J53" s="154"/>
      <c r="K53" s="154"/>
      <c r="L53" s="154"/>
      <c r="M53" s="154"/>
      <c r="N53" s="154"/>
      <c r="O53" s="154"/>
      <c r="P53" s="154"/>
      <c r="Q53" s="154"/>
      <c r="R53" s="276">
        <f t="shared" si="45"/>
        <v>0</v>
      </c>
      <c r="S53" s="316">
        <f t="shared" si="46"/>
        <v>0</v>
      </c>
      <c r="W53" s="452">
        <f t="shared" si="47"/>
        <v>0</v>
      </c>
      <c r="X53" s="452">
        <f t="shared" si="48"/>
        <v>0</v>
      </c>
      <c r="Y53" s="106"/>
      <c r="Z53" s="452">
        <f t="shared" si="49"/>
        <v>0</v>
      </c>
      <c r="AA53" s="452">
        <f t="shared" si="50"/>
        <v>0</v>
      </c>
      <c r="AB53" s="453" t="e">
        <f t="shared" si="51"/>
        <v>#DIV/0!</v>
      </c>
    </row>
    <row r="54" spans="1:28" s="110" customFormat="1" ht="12.5" thickBot="1" x14ac:dyDescent="0.35">
      <c r="A54" s="228"/>
      <c r="B54" s="229" t="s">
        <v>145</v>
      </c>
      <c r="C54" s="230"/>
      <c r="D54" s="438"/>
      <c r="E54" s="427"/>
      <c r="F54" s="233">
        <f>SUM(F49:F53)</f>
        <v>884</v>
      </c>
      <c r="G54" s="233">
        <f t="shared" ref="G54:R54" si="52">SUM(G49:G53)</f>
        <v>884</v>
      </c>
      <c r="H54" s="233">
        <f t="shared" si="52"/>
        <v>884</v>
      </c>
      <c r="I54" s="233">
        <f t="shared" si="52"/>
        <v>884</v>
      </c>
      <c r="J54" s="233">
        <f t="shared" si="52"/>
        <v>884</v>
      </c>
      <c r="K54" s="233">
        <f t="shared" si="52"/>
        <v>884</v>
      </c>
      <c r="L54" s="233">
        <f t="shared" si="52"/>
        <v>884</v>
      </c>
      <c r="M54" s="233">
        <f t="shared" si="52"/>
        <v>884</v>
      </c>
      <c r="N54" s="233">
        <f t="shared" si="52"/>
        <v>884</v>
      </c>
      <c r="O54" s="233">
        <f t="shared" si="52"/>
        <v>884</v>
      </c>
      <c r="P54" s="233">
        <f t="shared" si="52"/>
        <v>884</v>
      </c>
      <c r="Q54" s="233">
        <f t="shared" si="52"/>
        <v>884</v>
      </c>
      <c r="R54" s="233">
        <f t="shared" si="52"/>
        <v>10608</v>
      </c>
      <c r="S54" s="317">
        <f>SUM(S49:S53)</f>
        <v>857760</v>
      </c>
      <c r="T54" s="106"/>
      <c r="U54" s="106"/>
      <c r="V54" s="106"/>
      <c r="W54" s="235">
        <f>SUM(W49:W53)</f>
        <v>5.3040000000000003</v>
      </c>
      <c r="X54" s="235">
        <f>SUM(X49:X53)</f>
        <v>884</v>
      </c>
      <c r="Z54" s="231">
        <f>SUM(Z49:Z53)</f>
        <v>8688</v>
      </c>
      <c r="AA54" s="231">
        <f>SUM(AA49:AA53)</f>
        <v>1920</v>
      </c>
      <c r="AB54" s="413">
        <f>Z54/(Z54+AA54)</f>
        <v>0.8190045248868778</v>
      </c>
    </row>
    <row r="55" spans="1:28" s="110" customFormat="1" ht="12" x14ac:dyDescent="0.3">
      <c r="A55" s="269">
        <v>2.5</v>
      </c>
      <c r="B55" s="274" t="s">
        <v>146</v>
      </c>
      <c r="C55" s="446" t="str">
        <f>'6. Staff Loading'!C55</f>
        <v>Business Analyst/UCD Analyst -Onshore</v>
      </c>
      <c r="D55" s="447">
        <f>'6. Staff Loading'!D55</f>
        <v>130</v>
      </c>
      <c r="E55" s="448" t="str">
        <f>'6. Staff Loading'!E55</f>
        <v>N</v>
      </c>
      <c r="F55" s="154">
        <v>90</v>
      </c>
      <c r="G55" s="154">
        <v>90</v>
      </c>
      <c r="H55" s="154">
        <v>90</v>
      </c>
      <c r="I55" s="154">
        <v>90</v>
      </c>
      <c r="J55" s="154">
        <v>90</v>
      </c>
      <c r="K55" s="154">
        <v>90</v>
      </c>
      <c r="L55" s="154">
        <v>90</v>
      </c>
      <c r="M55" s="154">
        <v>90</v>
      </c>
      <c r="N55" s="154">
        <v>90</v>
      </c>
      <c r="O55" s="154">
        <v>90</v>
      </c>
      <c r="P55" s="154">
        <v>90</v>
      </c>
      <c r="Q55" s="154">
        <v>90</v>
      </c>
      <c r="R55" s="276">
        <f t="shared" ref="R55:R59" si="53">SUM(F55:Q55)</f>
        <v>1080</v>
      </c>
      <c r="S55" s="316">
        <f>D55*R55</f>
        <v>140400</v>
      </c>
      <c r="T55" s="106"/>
      <c r="U55" s="106"/>
      <c r="V55" s="106"/>
      <c r="W55" s="452">
        <f>X55/$U$7</f>
        <v>0.54</v>
      </c>
      <c r="X55" s="452">
        <f>R55/12</f>
        <v>90</v>
      </c>
      <c r="Y55" s="106"/>
      <c r="Z55" s="452">
        <f>IF($E55="Y",$R55,0)</f>
        <v>0</v>
      </c>
      <c r="AA55" s="452">
        <f>IF($E55="N",$R55,0)</f>
        <v>1080</v>
      </c>
      <c r="AB55" s="453">
        <f>Z55/(AA55+Z55)</f>
        <v>0</v>
      </c>
    </row>
    <row r="56" spans="1:28" s="110" customFormat="1" ht="12" x14ac:dyDescent="0.3">
      <c r="A56" s="269"/>
      <c r="B56" s="270"/>
      <c r="C56" s="446">
        <f>'6. Staff Loading'!C56</f>
        <v>0</v>
      </c>
      <c r="D56" s="447">
        <f>'6. Staff Loading'!D56</f>
        <v>0</v>
      </c>
      <c r="E56" s="448">
        <f>'6. Staff Loading'!E56</f>
        <v>0</v>
      </c>
      <c r="F56" s="154"/>
      <c r="G56" s="154"/>
      <c r="H56" s="154"/>
      <c r="I56" s="154"/>
      <c r="J56" s="154"/>
      <c r="K56" s="154"/>
      <c r="L56" s="154"/>
      <c r="M56" s="154"/>
      <c r="N56" s="154"/>
      <c r="O56" s="154"/>
      <c r="P56" s="154"/>
      <c r="Q56" s="154"/>
      <c r="R56" s="276">
        <f t="shared" si="53"/>
        <v>0</v>
      </c>
      <c r="S56" s="316">
        <f t="shared" ref="S56:S59" si="54">D56*R56</f>
        <v>0</v>
      </c>
      <c r="T56" s="106"/>
      <c r="U56" s="106"/>
      <c r="V56" s="106"/>
      <c r="W56" s="452">
        <f t="shared" ref="W56:W59" si="55">X56/$U$7</f>
        <v>0</v>
      </c>
      <c r="X56" s="452">
        <f t="shared" ref="X56:X59" si="56">R56/12</f>
        <v>0</v>
      </c>
      <c r="Y56" s="106"/>
      <c r="Z56" s="452">
        <f t="shared" ref="Z56:Z59" si="57">IF($E56="Y",$R56,0)</f>
        <v>0</v>
      </c>
      <c r="AA56" s="452">
        <f t="shared" ref="AA56:AA59" si="58">IF($E56="N",$R56,0)</f>
        <v>0</v>
      </c>
      <c r="AB56" s="453" t="e">
        <f t="shared" ref="AB56:AB59" si="59">Z56/(AA56+Z56)</f>
        <v>#DIV/0!</v>
      </c>
    </row>
    <row r="57" spans="1:28" s="110" customFormat="1" ht="12" x14ac:dyDescent="0.3">
      <c r="A57" s="269"/>
      <c r="B57" s="270"/>
      <c r="C57" s="446">
        <f>'6. Staff Loading'!C57</f>
        <v>0</v>
      </c>
      <c r="D57" s="447">
        <f>'6. Staff Loading'!D57</f>
        <v>0</v>
      </c>
      <c r="E57" s="448">
        <f>'6. Staff Loading'!E57</f>
        <v>0</v>
      </c>
      <c r="F57" s="154"/>
      <c r="G57" s="154"/>
      <c r="H57" s="154"/>
      <c r="I57" s="154"/>
      <c r="J57" s="154"/>
      <c r="K57" s="154"/>
      <c r="L57" s="154"/>
      <c r="M57" s="154"/>
      <c r="N57" s="154"/>
      <c r="O57" s="154"/>
      <c r="P57" s="154"/>
      <c r="Q57" s="154"/>
      <c r="R57" s="276">
        <f t="shared" si="53"/>
        <v>0</v>
      </c>
      <c r="S57" s="316">
        <f t="shared" si="54"/>
        <v>0</v>
      </c>
      <c r="W57" s="452">
        <f t="shared" si="55"/>
        <v>0</v>
      </c>
      <c r="X57" s="452">
        <f t="shared" si="56"/>
        <v>0</v>
      </c>
      <c r="Y57" s="106"/>
      <c r="Z57" s="452">
        <f t="shared" si="57"/>
        <v>0</v>
      </c>
      <c r="AA57" s="452">
        <f t="shared" si="58"/>
        <v>0</v>
      </c>
      <c r="AB57" s="453" t="e">
        <f t="shared" si="59"/>
        <v>#DIV/0!</v>
      </c>
    </row>
    <row r="58" spans="1:28" s="110" customFormat="1" ht="12" x14ac:dyDescent="0.3">
      <c r="A58" s="269"/>
      <c r="B58" s="270"/>
      <c r="C58" s="446">
        <f>'6. Staff Loading'!C58</f>
        <v>0</v>
      </c>
      <c r="D58" s="447">
        <f>'6. Staff Loading'!D58</f>
        <v>0</v>
      </c>
      <c r="E58" s="448">
        <f>'6. Staff Loading'!E58</f>
        <v>0</v>
      </c>
      <c r="F58" s="154"/>
      <c r="G58" s="154"/>
      <c r="H58" s="154"/>
      <c r="I58" s="154"/>
      <c r="J58" s="154"/>
      <c r="K58" s="154"/>
      <c r="L58" s="154"/>
      <c r="M58" s="154"/>
      <c r="N58" s="154"/>
      <c r="O58" s="154"/>
      <c r="P58" s="154"/>
      <c r="Q58" s="154"/>
      <c r="R58" s="276">
        <f t="shared" si="53"/>
        <v>0</v>
      </c>
      <c r="S58" s="316">
        <f t="shared" si="54"/>
        <v>0</v>
      </c>
      <c r="W58" s="452">
        <f t="shared" si="55"/>
        <v>0</v>
      </c>
      <c r="X58" s="452">
        <f t="shared" si="56"/>
        <v>0</v>
      </c>
      <c r="Y58" s="106"/>
      <c r="Z58" s="452">
        <f t="shared" si="57"/>
        <v>0</v>
      </c>
      <c r="AA58" s="452">
        <f t="shared" si="58"/>
        <v>0</v>
      </c>
      <c r="AB58" s="453" t="e">
        <f t="shared" si="59"/>
        <v>#DIV/0!</v>
      </c>
    </row>
    <row r="59" spans="1:28" s="110" customFormat="1" ht="12" x14ac:dyDescent="0.3">
      <c r="A59" s="269"/>
      <c r="B59" s="270"/>
      <c r="C59" s="446">
        <f>'6. Staff Loading'!C59</f>
        <v>0</v>
      </c>
      <c r="D59" s="447">
        <f>'6. Staff Loading'!D59</f>
        <v>0</v>
      </c>
      <c r="E59" s="448">
        <f>'6. Staff Loading'!E59</f>
        <v>0</v>
      </c>
      <c r="F59" s="154"/>
      <c r="G59" s="154"/>
      <c r="H59" s="154"/>
      <c r="I59" s="154"/>
      <c r="J59" s="154"/>
      <c r="K59" s="154"/>
      <c r="L59" s="154"/>
      <c r="M59" s="154"/>
      <c r="N59" s="154"/>
      <c r="O59" s="154"/>
      <c r="P59" s="154"/>
      <c r="Q59" s="154"/>
      <c r="R59" s="276">
        <f t="shared" si="53"/>
        <v>0</v>
      </c>
      <c r="S59" s="316">
        <f t="shared" si="54"/>
        <v>0</v>
      </c>
      <c r="W59" s="452">
        <f t="shared" si="55"/>
        <v>0</v>
      </c>
      <c r="X59" s="452">
        <f t="shared" si="56"/>
        <v>0</v>
      </c>
      <c r="Y59" s="106"/>
      <c r="Z59" s="452">
        <f t="shared" si="57"/>
        <v>0</v>
      </c>
      <c r="AA59" s="452">
        <f t="shared" si="58"/>
        <v>0</v>
      </c>
      <c r="AB59" s="453" t="e">
        <f t="shared" si="59"/>
        <v>#DIV/0!</v>
      </c>
    </row>
    <row r="60" spans="1:28" s="110" customFormat="1" ht="12.5" thickBot="1" x14ac:dyDescent="0.35">
      <c r="A60" s="228"/>
      <c r="B60" s="229" t="s">
        <v>147</v>
      </c>
      <c r="C60" s="230"/>
      <c r="D60" s="438"/>
      <c r="E60" s="427"/>
      <c r="F60" s="233">
        <f>SUM(F55:F59)</f>
        <v>90</v>
      </c>
      <c r="G60" s="233">
        <f t="shared" ref="G60:R60" si="60">SUM(G55:G59)</f>
        <v>90</v>
      </c>
      <c r="H60" s="233">
        <f t="shared" si="60"/>
        <v>90</v>
      </c>
      <c r="I60" s="233">
        <f t="shared" si="60"/>
        <v>90</v>
      </c>
      <c r="J60" s="233">
        <f t="shared" si="60"/>
        <v>90</v>
      </c>
      <c r="K60" s="233">
        <f t="shared" si="60"/>
        <v>90</v>
      </c>
      <c r="L60" s="233">
        <f t="shared" si="60"/>
        <v>90</v>
      </c>
      <c r="M60" s="233">
        <f t="shared" si="60"/>
        <v>90</v>
      </c>
      <c r="N60" s="233">
        <f t="shared" si="60"/>
        <v>90</v>
      </c>
      <c r="O60" s="233">
        <f t="shared" si="60"/>
        <v>90</v>
      </c>
      <c r="P60" s="233">
        <f t="shared" si="60"/>
        <v>90</v>
      </c>
      <c r="Q60" s="233">
        <f t="shared" si="60"/>
        <v>90</v>
      </c>
      <c r="R60" s="233">
        <f t="shared" si="60"/>
        <v>1080</v>
      </c>
      <c r="S60" s="317">
        <f>SUM(S55:S59)</f>
        <v>140400</v>
      </c>
      <c r="T60" s="106"/>
      <c r="U60" s="106"/>
      <c r="V60" s="106"/>
      <c r="W60" s="235">
        <f>SUM(W55:W59)</f>
        <v>0.54</v>
      </c>
      <c r="X60" s="235">
        <f>SUM(X55:X59)</f>
        <v>90</v>
      </c>
      <c r="Z60" s="231">
        <f>SUM(Z55:Z59)</f>
        <v>0</v>
      </c>
      <c r="AA60" s="231">
        <f>SUM(AA55:AA59)</f>
        <v>1080</v>
      </c>
      <c r="AB60" s="413">
        <f>Z60/(Z60+AA60)</f>
        <v>0</v>
      </c>
    </row>
    <row r="61" spans="1:28" s="110" customFormat="1" ht="12" x14ac:dyDescent="0.3">
      <c r="A61" s="269">
        <v>2.6</v>
      </c>
      <c r="B61" s="274" t="s">
        <v>148</v>
      </c>
      <c r="C61" s="446" t="str">
        <f>'6. Staff Loading'!C61</f>
        <v>Business Analyst/UCD Analyst -Onshore</v>
      </c>
      <c r="D61" s="447">
        <f>'6. Staff Loading'!D61</f>
        <v>130</v>
      </c>
      <c r="E61" s="448" t="str">
        <f>'6. Staff Loading'!E61</f>
        <v>N</v>
      </c>
      <c r="F61" s="154">
        <v>160</v>
      </c>
      <c r="G61" s="154">
        <v>160</v>
      </c>
      <c r="H61" s="154">
        <v>160</v>
      </c>
      <c r="I61" s="154">
        <v>160</v>
      </c>
      <c r="J61" s="154">
        <v>160</v>
      </c>
      <c r="K61" s="154">
        <v>160</v>
      </c>
      <c r="L61" s="154">
        <v>160</v>
      </c>
      <c r="M61" s="154">
        <v>160</v>
      </c>
      <c r="N61" s="154">
        <v>160</v>
      </c>
      <c r="O61" s="154">
        <v>160</v>
      </c>
      <c r="P61" s="154">
        <v>160</v>
      </c>
      <c r="Q61" s="154">
        <v>160</v>
      </c>
      <c r="R61" s="276">
        <f t="shared" si="23"/>
        <v>1920</v>
      </c>
      <c r="S61" s="316">
        <f>D61*R61</f>
        <v>249600</v>
      </c>
      <c r="T61" s="106"/>
      <c r="U61" s="106"/>
      <c r="V61" s="106"/>
      <c r="W61" s="452">
        <f>X61/$U$7</f>
        <v>0.96000000000000008</v>
      </c>
      <c r="X61" s="452">
        <f>R61/12</f>
        <v>160</v>
      </c>
      <c r="Z61" s="452">
        <f>IF($E61="Y",$R61,0)</f>
        <v>0</v>
      </c>
      <c r="AA61" s="452">
        <f>IF($E61="N",$R61,0)</f>
        <v>1920</v>
      </c>
      <c r="AB61" s="453">
        <f>Z61/(AA61+Z61)</f>
        <v>0</v>
      </c>
    </row>
    <row r="62" spans="1:28" ht="12" x14ac:dyDescent="0.3">
      <c r="A62" s="269"/>
      <c r="B62" s="270"/>
      <c r="C62" s="446">
        <f>'6. Staff Loading'!C62</f>
        <v>0</v>
      </c>
      <c r="D62" s="447">
        <f>'6. Staff Loading'!D62</f>
        <v>0</v>
      </c>
      <c r="E62" s="448">
        <f>'6. Staff Loading'!E62</f>
        <v>0</v>
      </c>
      <c r="F62" s="154"/>
      <c r="G62" s="154"/>
      <c r="H62" s="154"/>
      <c r="I62" s="154"/>
      <c r="J62" s="154"/>
      <c r="K62" s="154"/>
      <c r="L62" s="154"/>
      <c r="M62" s="154"/>
      <c r="N62" s="154"/>
      <c r="O62" s="154"/>
      <c r="P62" s="154"/>
      <c r="Q62" s="154"/>
      <c r="R62" s="276">
        <f t="shared" si="23"/>
        <v>0</v>
      </c>
      <c r="S62" s="316">
        <f t="shared" ref="S62:S65" si="61">D62*R62</f>
        <v>0</v>
      </c>
      <c r="W62" s="452">
        <f t="shared" ref="W62:W65" si="62">X62/$U$7</f>
        <v>0</v>
      </c>
      <c r="X62" s="452">
        <f t="shared" ref="X62:X65" si="63">R62/12</f>
        <v>0</v>
      </c>
      <c r="Z62" s="452">
        <f t="shared" ref="Z62:Z65" si="64">IF($E62="Y",$R62,0)</f>
        <v>0</v>
      </c>
      <c r="AA62" s="452">
        <f t="shared" ref="AA62:AA65" si="65">IF($E62="N",$R62,0)</f>
        <v>0</v>
      </c>
      <c r="AB62" s="453" t="e">
        <f t="shared" ref="AB62:AB65" si="66">Z62/(AA62+Z62)</f>
        <v>#DIV/0!</v>
      </c>
    </row>
    <row r="63" spans="1:28" ht="12" x14ac:dyDescent="0.3">
      <c r="A63" s="269"/>
      <c r="B63" s="270"/>
      <c r="C63" s="446">
        <f>'6. Staff Loading'!C63</f>
        <v>0</v>
      </c>
      <c r="D63" s="447">
        <f>'6. Staff Loading'!D63</f>
        <v>0</v>
      </c>
      <c r="E63" s="448">
        <f>'6. Staff Loading'!E63</f>
        <v>0</v>
      </c>
      <c r="F63" s="154"/>
      <c r="G63" s="154"/>
      <c r="H63" s="154"/>
      <c r="I63" s="154"/>
      <c r="J63" s="154"/>
      <c r="K63" s="154"/>
      <c r="L63" s="154"/>
      <c r="M63" s="154"/>
      <c r="N63" s="154"/>
      <c r="O63" s="154"/>
      <c r="P63" s="154"/>
      <c r="Q63" s="154"/>
      <c r="R63" s="276">
        <f t="shared" si="23"/>
        <v>0</v>
      </c>
      <c r="S63" s="316">
        <f t="shared" si="61"/>
        <v>0</v>
      </c>
      <c r="W63" s="452">
        <f t="shared" si="62"/>
        <v>0</v>
      </c>
      <c r="X63" s="452">
        <f t="shared" si="63"/>
        <v>0</v>
      </c>
      <c r="Z63" s="452">
        <f t="shared" si="64"/>
        <v>0</v>
      </c>
      <c r="AA63" s="452">
        <f t="shared" si="65"/>
        <v>0</v>
      </c>
      <c r="AB63" s="453" t="e">
        <f t="shared" si="66"/>
        <v>#DIV/0!</v>
      </c>
    </row>
    <row r="64" spans="1:28" ht="12" x14ac:dyDescent="0.3">
      <c r="A64" s="269"/>
      <c r="B64" s="270"/>
      <c r="C64" s="446">
        <f>'6. Staff Loading'!C64</f>
        <v>0</v>
      </c>
      <c r="D64" s="447">
        <f>'6. Staff Loading'!D64</f>
        <v>0</v>
      </c>
      <c r="E64" s="448">
        <f>'6. Staff Loading'!E64</f>
        <v>0</v>
      </c>
      <c r="F64" s="154"/>
      <c r="G64" s="154"/>
      <c r="H64" s="154"/>
      <c r="I64" s="154"/>
      <c r="J64" s="154"/>
      <c r="K64" s="154"/>
      <c r="L64" s="154"/>
      <c r="M64" s="154"/>
      <c r="N64" s="154"/>
      <c r="O64" s="154"/>
      <c r="P64" s="154"/>
      <c r="Q64" s="154"/>
      <c r="R64" s="276">
        <f t="shared" si="23"/>
        <v>0</v>
      </c>
      <c r="S64" s="316">
        <f t="shared" si="61"/>
        <v>0</v>
      </c>
      <c r="T64" s="110"/>
      <c r="U64" s="110"/>
      <c r="V64" s="110"/>
      <c r="W64" s="452">
        <f t="shared" si="62"/>
        <v>0</v>
      </c>
      <c r="X64" s="452">
        <f t="shared" si="63"/>
        <v>0</v>
      </c>
      <c r="Z64" s="452">
        <f t="shared" si="64"/>
        <v>0</v>
      </c>
      <c r="AA64" s="452">
        <f t="shared" si="65"/>
        <v>0</v>
      </c>
      <c r="AB64" s="453" t="e">
        <f t="shared" si="66"/>
        <v>#DIV/0!</v>
      </c>
    </row>
    <row r="65" spans="1:28" ht="12" x14ac:dyDescent="0.3">
      <c r="A65" s="269"/>
      <c r="B65" s="270"/>
      <c r="C65" s="446">
        <f>'6. Staff Loading'!C65</f>
        <v>0</v>
      </c>
      <c r="D65" s="447">
        <f>'6. Staff Loading'!D65</f>
        <v>0</v>
      </c>
      <c r="E65" s="448">
        <f>'6. Staff Loading'!E65</f>
        <v>0</v>
      </c>
      <c r="F65" s="154"/>
      <c r="G65" s="154"/>
      <c r="H65" s="154"/>
      <c r="I65" s="154"/>
      <c r="J65" s="154"/>
      <c r="K65" s="154"/>
      <c r="L65" s="154"/>
      <c r="M65" s="154"/>
      <c r="N65" s="154"/>
      <c r="O65" s="154"/>
      <c r="P65" s="154"/>
      <c r="Q65" s="154"/>
      <c r="R65" s="276">
        <f t="shared" si="23"/>
        <v>0</v>
      </c>
      <c r="S65" s="316">
        <f t="shared" si="61"/>
        <v>0</v>
      </c>
      <c r="T65" s="110"/>
      <c r="U65" s="110"/>
      <c r="V65" s="110"/>
      <c r="W65" s="452">
        <f t="shared" si="62"/>
        <v>0</v>
      </c>
      <c r="X65" s="452">
        <f t="shared" si="63"/>
        <v>0</v>
      </c>
      <c r="Z65" s="452">
        <f t="shared" si="64"/>
        <v>0</v>
      </c>
      <c r="AA65" s="452">
        <f t="shared" si="65"/>
        <v>0</v>
      </c>
      <c r="AB65" s="453" t="e">
        <f t="shared" si="66"/>
        <v>#DIV/0!</v>
      </c>
    </row>
    <row r="66" spans="1:28" s="110" customFormat="1" ht="12" thickBot="1" x14ac:dyDescent="0.3">
      <c r="A66" s="228"/>
      <c r="B66" s="229" t="s">
        <v>149</v>
      </c>
      <c r="C66" s="230"/>
      <c r="D66" s="438"/>
      <c r="E66" s="427"/>
      <c r="F66" s="233">
        <f>SUM(F61:F65)</f>
        <v>160</v>
      </c>
      <c r="G66" s="233">
        <f t="shared" ref="G66:R66" si="67">SUM(G61:G65)</f>
        <v>160</v>
      </c>
      <c r="H66" s="233">
        <f t="shared" si="67"/>
        <v>160</v>
      </c>
      <c r="I66" s="233">
        <f t="shared" si="67"/>
        <v>160</v>
      </c>
      <c r="J66" s="233">
        <f t="shared" si="67"/>
        <v>160</v>
      </c>
      <c r="K66" s="233">
        <f t="shared" si="67"/>
        <v>160</v>
      </c>
      <c r="L66" s="233">
        <f t="shared" si="67"/>
        <v>160</v>
      </c>
      <c r="M66" s="233">
        <f t="shared" si="67"/>
        <v>160</v>
      </c>
      <c r="N66" s="233">
        <f t="shared" si="67"/>
        <v>160</v>
      </c>
      <c r="O66" s="233">
        <f t="shared" si="67"/>
        <v>160</v>
      </c>
      <c r="P66" s="233">
        <f t="shared" si="67"/>
        <v>160</v>
      </c>
      <c r="Q66" s="233">
        <f t="shared" si="67"/>
        <v>160</v>
      </c>
      <c r="R66" s="233">
        <f t="shared" si="67"/>
        <v>1920</v>
      </c>
      <c r="S66" s="317">
        <f>SUM(S61:S65)</f>
        <v>249600</v>
      </c>
      <c r="W66" s="235">
        <f>SUM(W61:W65)</f>
        <v>0.96000000000000008</v>
      </c>
      <c r="X66" s="235">
        <f>SUM(X61:X65)</f>
        <v>160</v>
      </c>
      <c r="Z66" s="231">
        <f>SUM(Z61:Z65)</f>
        <v>0</v>
      </c>
      <c r="AA66" s="231">
        <f>SUM(AA61:AA65)</f>
        <v>1920</v>
      </c>
      <c r="AB66" s="413">
        <f>Z66/(Z66+AA66)</f>
        <v>0</v>
      </c>
    </row>
    <row r="67" spans="1:28" s="110" customFormat="1" ht="12" x14ac:dyDescent="0.3">
      <c r="A67" s="269">
        <v>2.7</v>
      </c>
      <c r="B67" s="274" t="s">
        <v>150</v>
      </c>
      <c r="C67" s="446">
        <f>'6. Staff Loading'!C67</f>
        <v>0</v>
      </c>
      <c r="D67" s="447">
        <f>'6. Staff Loading'!D67</f>
        <v>0</v>
      </c>
      <c r="E67" s="448">
        <f>'6. Staff Loading'!E67</f>
        <v>0</v>
      </c>
      <c r="F67" s="154"/>
      <c r="G67" s="154"/>
      <c r="H67" s="154"/>
      <c r="I67" s="154"/>
      <c r="J67" s="154"/>
      <c r="K67" s="154"/>
      <c r="L67" s="154"/>
      <c r="M67" s="154"/>
      <c r="N67" s="154"/>
      <c r="O67" s="154"/>
      <c r="P67" s="154"/>
      <c r="Q67" s="154"/>
      <c r="R67" s="276">
        <f t="shared" si="23"/>
        <v>0</v>
      </c>
      <c r="S67" s="316">
        <f>D67*R67</f>
        <v>0</v>
      </c>
      <c r="T67" s="106"/>
      <c r="U67" s="106"/>
      <c r="V67" s="106"/>
      <c r="W67" s="452">
        <f>X67/$U$7</f>
        <v>0</v>
      </c>
      <c r="X67" s="452">
        <f>R67/12</f>
        <v>0</v>
      </c>
      <c r="Z67" s="452">
        <f>IF($E67="Y",$R67,0)</f>
        <v>0</v>
      </c>
      <c r="AA67" s="452">
        <f>IF($E67="N",$R67,0)</f>
        <v>0</v>
      </c>
      <c r="AB67" s="453" t="e">
        <f>Z67/(AA67+Z67)</f>
        <v>#DIV/0!</v>
      </c>
    </row>
    <row r="68" spans="1:28" ht="12" x14ac:dyDescent="0.3">
      <c r="A68" s="269"/>
      <c r="B68" s="270"/>
      <c r="C68" s="446">
        <f>'6. Staff Loading'!C68</f>
        <v>0</v>
      </c>
      <c r="D68" s="447">
        <f>'6. Staff Loading'!D68</f>
        <v>0</v>
      </c>
      <c r="E68" s="448">
        <f>'6. Staff Loading'!E68</f>
        <v>0</v>
      </c>
      <c r="F68" s="154"/>
      <c r="G68" s="154"/>
      <c r="H68" s="154"/>
      <c r="I68" s="154"/>
      <c r="J68" s="154"/>
      <c r="K68" s="154"/>
      <c r="L68" s="154"/>
      <c r="M68" s="154"/>
      <c r="N68" s="154"/>
      <c r="O68" s="154"/>
      <c r="P68" s="154"/>
      <c r="Q68" s="154"/>
      <c r="R68" s="276">
        <f t="shared" si="23"/>
        <v>0</v>
      </c>
      <c r="S68" s="316">
        <f t="shared" ref="S68:S71" si="68">D68*R68</f>
        <v>0</v>
      </c>
      <c r="W68" s="452">
        <f t="shared" ref="W68:W71" si="69">X68/$U$7</f>
        <v>0</v>
      </c>
      <c r="X68" s="452">
        <f t="shared" ref="X68:X71" si="70">R68/12</f>
        <v>0</v>
      </c>
      <c r="Z68" s="452">
        <f t="shared" ref="Z68:Z71" si="71">IF($E68="Y",$R68,0)</f>
        <v>0</v>
      </c>
      <c r="AA68" s="452">
        <f t="shared" ref="AA68:AA71" si="72">IF($E68="N",$R68,0)</f>
        <v>0</v>
      </c>
      <c r="AB68" s="453" t="e">
        <f t="shared" ref="AB68:AB71" si="73">Z68/(AA68+Z68)</f>
        <v>#DIV/0!</v>
      </c>
    </row>
    <row r="69" spans="1:28" ht="12" x14ac:dyDescent="0.3">
      <c r="A69" s="269"/>
      <c r="B69" s="270"/>
      <c r="C69" s="446">
        <f>'6. Staff Loading'!C69</f>
        <v>0</v>
      </c>
      <c r="D69" s="447">
        <f>'6. Staff Loading'!D69</f>
        <v>0</v>
      </c>
      <c r="E69" s="448">
        <f>'6. Staff Loading'!E69</f>
        <v>0</v>
      </c>
      <c r="F69" s="154"/>
      <c r="G69" s="154"/>
      <c r="H69" s="154"/>
      <c r="I69" s="154"/>
      <c r="J69" s="154"/>
      <c r="K69" s="154"/>
      <c r="L69" s="154"/>
      <c r="M69" s="154"/>
      <c r="N69" s="154"/>
      <c r="O69" s="154"/>
      <c r="P69" s="154"/>
      <c r="Q69" s="154"/>
      <c r="R69" s="276">
        <f t="shared" si="23"/>
        <v>0</v>
      </c>
      <c r="S69" s="316">
        <f t="shared" si="68"/>
        <v>0</v>
      </c>
      <c r="W69" s="452">
        <f t="shared" si="69"/>
        <v>0</v>
      </c>
      <c r="X69" s="452">
        <f t="shared" si="70"/>
        <v>0</v>
      </c>
      <c r="Z69" s="452">
        <f t="shared" si="71"/>
        <v>0</v>
      </c>
      <c r="AA69" s="452">
        <f t="shared" si="72"/>
        <v>0</v>
      </c>
      <c r="AB69" s="453" t="e">
        <f t="shared" si="73"/>
        <v>#DIV/0!</v>
      </c>
    </row>
    <row r="70" spans="1:28" ht="12" x14ac:dyDescent="0.3">
      <c r="A70" s="269"/>
      <c r="B70" s="270"/>
      <c r="C70" s="446">
        <f>'6. Staff Loading'!C70</f>
        <v>0</v>
      </c>
      <c r="D70" s="447">
        <f>'6. Staff Loading'!D70</f>
        <v>0</v>
      </c>
      <c r="E70" s="448">
        <f>'6. Staff Loading'!E70</f>
        <v>0</v>
      </c>
      <c r="F70" s="154"/>
      <c r="G70" s="154"/>
      <c r="H70" s="154"/>
      <c r="I70" s="154"/>
      <c r="J70" s="154"/>
      <c r="K70" s="154"/>
      <c r="L70" s="154"/>
      <c r="M70" s="154"/>
      <c r="N70" s="154"/>
      <c r="O70" s="154"/>
      <c r="P70" s="154"/>
      <c r="Q70" s="154"/>
      <c r="R70" s="276">
        <f t="shared" si="23"/>
        <v>0</v>
      </c>
      <c r="S70" s="316">
        <f t="shared" si="68"/>
        <v>0</v>
      </c>
      <c r="W70" s="452">
        <f t="shared" si="69"/>
        <v>0</v>
      </c>
      <c r="X70" s="452">
        <f t="shared" si="70"/>
        <v>0</v>
      </c>
      <c r="Z70" s="452">
        <f t="shared" si="71"/>
        <v>0</v>
      </c>
      <c r="AA70" s="452">
        <f t="shared" si="72"/>
        <v>0</v>
      </c>
      <c r="AB70" s="453" t="e">
        <f t="shared" si="73"/>
        <v>#DIV/0!</v>
      </c>
    </row>
    <row r="71" spans="1:28" ht="12" x14ac:dyDescent="0.3">
      <c r="A71" s="269"/>
      <c r="B71" s="270"/>
      <c r="C71" s="446">
        <f>'6. Staff Loading'!C71</f>
        <v>0</v>
      </c>
      <c r="D71" s="447">
        <f>'6. Staff Loading'!D71</f>
        <v>0</v>
      </c>
      <c r="E71" s="448">
        <f>'6. Staff Loading'!E71</f>
        <v>0</v>
      </c>
      <c r="F71" s="154"/>
      <c r="G71" s="154"/>
      <c r="H71" s="154"/>
      <c r="I71" s="154"/>
      <c r="J71" s="154"/>
      <c r="K71" s="154"/>
      <c r="L71" s="154"/>
      <c r="M71" s="154"/>
      <c r="N71" s="154"/>
      <c r="O71" s="154"/>
      <c r="P71" s="154"/>
      <c r="Q71" s="154"/>
      <c r="R71" s="276">
        <f t="shared" si="23"/>
        <v>0</v>
      </c>
      <c r="S71" s="316">
        <f t="shared" si="68"/>
        <v>0</v>
      </c>
      <c r="W71" s="452">
        <f t="shared" si="69"/>
        <v>0</v>
      </c>
      <c r="X71" s="452">
        <f t="shared" si="70"/>
        <v>0</v>
      </c>
      <c r="Z71" s="452">
        <f t="shared" si="71"/>
        <v>0</v>
      </c>
      <c r="AA71" s="452">
        <f t="shared" si="72"/>
        <v>0</v>
      </c>
      <c r="AB71" s="453" t="e">
        <f t="shared" si="73"/>
        <v>#DIV/0!</v>
      </c>
    </row>
    <row r="72" spans="1:28" s="110" customFormat="1" ht="12.5" thickBot="1" x14ac:dyDescent="0.35">
      <c r="A72" s="228"/>
      <c r="B72" s="229" t="s">
        <v>151</v>
      </c>
      <c r="C72" s="230"/>
      <c r="D72" s="438"/>
      <c r="E72" s="427"/>
      <c r="F72" s="233">
        <f>SUM(F67:F71)</f>
        <v>0</v>
      </c>
      <c r="G72" s="233">
        <f t="shared" ref="G72:R72" si="74">SUM(G67:G71)</f>
        <v>0</v>
      </c>
      <c r="H72" s="233">
        <f t="shared" si="74"/>
        <v>0</v>
      </c>
      <c r="I72" s="233">
        <f t="shared" si="74"/>
        <v>0</v>
      </c>
      <c r="J72" s="233">
        <f t="shared" si="74"/>
        <v>0</v>
      </c>
      <c r="K72" s="233">
        <f t="shared" si="74"/>
        <v>0</v>
      </c>
      <c r="L72" s="233">
        <f t="shared" si="74"/>
        <v>0</v>
      </c>
      <c r="M72" s="233">
        <f t="shared" si="74"/>
        <v>0</v>
      </c>
      <c r="N72" s="233">
        <f t="shared" si="74"/>
        <v>0</v>
      </c>
      <c r="O72" s="233">
        <f t="shared" si="74"/>
        <v>0</v>
      </c>
      <c r="P72" s="233">
        <f t="shared" si="74"/>
        <v>0</v>
      </c>
      <c r="Q72" s="233">
        <f t="shared" si="74"/>
        <v>0</v>
      </c>
      <c r="R72" s="233">
        <f t="shared" si="74"/>
        <v>0</v>
      </c>
      <c r="S72" s="317">
        <f>SUM(S67:S71)</f>
        <v>0</v>
      </c>
      <c r="T72" s="106"/>
      <c r="U72" s="106"/>
      <c r="V72" s="106"/>
      <c r="W72" s="235">
        <f>SUM(W67:W71)</f>
        <v>0</v>
      </c>
      <c r="X72" s="235">
        <f>SUM(X67:X71)</f>
        <v>0</v>
      </c>
      <c r="Z72" s="231">
        <f>SUM(Z67:Z71)</f>
        <v>0</v>
      </c>
      <c r="AA72" s="231">
        <f>SUM(AA67:AA71)</f>
        <v>0</v>
      </c>
      <c r="AB72" s="413" t="e">
        <f>Z72/(Z72+AA72)</f>
        <v>#DIV/0!</v>
      </c>
    </row>
    <row r="73" spans="1:28" s="110" customFormat="1" ht="10.15" customHeight="1" thickBot="1" x14ac:dyDescent="0.35">
      <c r="A73" s="149"/>
      <c r="B73" s="150"/>
      <c r="C73" s="151"/>
      <c r="D73" s="437"/>
      <c r="E73" s="426"/>
      <c r="F73" s="154"/>
      <c r="G73" s="154"/>
      <c r="H73" s="154"/>
      <c r="I73" s="154"/>
      <c r="J73" s="154"/>
      <c r="K73" s="154"/>
      <c r="L73" s="154"/>
      <c r="M73" s="154"/>
      <c r="N73" s="154"/>
      <c r="O73" s="154"/>
      <c r="P73" s="154"/>
      <c r="Q73" s="154"/>
      <c r="R73" s="154"/>
      <c r="S73" s="322"/>
      <c r="T73" s="106"/>
      <c r="U73" s="106"/>
      <c r="V73" s="106"/>
      <c r="W73" s="423"/>
      <c r="X73" s="423"/>
      <c r="Z73" s="423"/>
      <c r="AA73" s="423"/>
      <c r="AB73" s="417"/>
    </row>
    <row r="74" spans="1:28" s="110" customFormat="1" ht="13" thickBot="1" x14ac:dyDescent="0.3">
      <c r="A74" s="251"/>
      <c r="B74" s="252" t="s">
        <v>152</v>
      </c>
      <c r="C74" s="253"/>
      <c r="D74" s="440"/>
      <c r="E74" s="429"/>
      <c r="F74" s="254">
        <f>SUM(F36,F42,F48,F54,F60,F66,F72)</f>
        <v>2500</v>
      </c>
      <c r="G74" s="254">
        <f t="shared" ref="G74:S74" si="75">SUM(G36,G42,G48,G54,G60,G66,G72)</f>
        <v>2500</v>
      </c>
      <c r="H74" s="254">
        <f t="shared" si="75"/>
        <v>2500</v>
      </c>
      <c r="I74" s="254">
        <f>SUM(I36,I42,I48,I54,I60,I66,I72)</f>
        <v>2500</v>
      </c>
      <c r="J74" s="254">
        <f t="shared" si="75"/>
        <v>2500</v>
      </c>
      <c r="K74" s="254">
        <f t="shared" si="75"/>
        <v>2500</v>
      </c>
      <c r="L74" s="254">
        <f t="shared" si="75"/>
        <v>2500</v>
      </c>
      <c r="M74" s="254">
        <f t="shared" si="75"/>
        <v>2500</v>
      </c>
      <c r="N74" s="254">
        <f t="shared" si="75"/>
        <v>2500</v>
      </c>
      <c r="O74" s="254">
        <f t="shared" si="75"/>
        <v>2500</v>
      </c>
      <c r="P74" s="254">
        <f t="shared" si="75"/>
        <v>2500</v>
      </c>
      <c r="Q74" s="254">
        <f t="shared" si="75"/>
        <v>2500</v>
      </c>
      <c r="R74" s="254">
        <f t="shared" si="75"/>
        <v>30000</v>
      </c>
      <c r="S74" s="319">
        <f t="shared" si="75"/>
        <v>3003120</v>
      </c>
      <c r="W74" s="254">
        <f t="shared" ref="W74:X74" si="76">SUM(W36,W42,W48,W66,W72)</f>
        <v>9.1560000000000006</v>
      </c>
      <c r="X74" s="254">
        <f t="shared" si="76"/>
        <v>1526</v>
      </c>
      <c r="Z74" s="254">
        <f>SUM(Z36,Z42,Z48,Z54,Z60,Z66,Z72)</f>
        <v>17400</v>
      </c>
      <c r="AA74" s="254">
        <f t="shared" ref="AA74" si="77">SUM(AA36,AA42,AA48,AA54,AA60,AA66,AA72)</f>
        <v>12600</v>
      </c>
      <c r="AB74" s="418">
        <f>Z74/(Z74+AA74)</f>
        <v>0.57999999999999996</v>
      </c>
    </row>
    <row r="75" spans="1:28" ht="12" x14ac:dyDescent="0.3">
      <c r="A75" s="149"/>
      <c r="B75" s="155"/>
      <c r="C75" s="156"/>
      <c r="D75" s="442"/>
      <c r="E75" s="431"/>
      <c r="F75" s="154"/>
      <c r="G75" s="154"/>
      <c r="H75" s="154"/>
      <c r="I75" s="154"/>
      <c r="J75" s="154"/>
      <c r="K75" s="154"/>
      <c r="L75" s="154"/>
      <c r="M75" s="154"/>
      <c r="N75" s="154"/>
      <c r="O75" s="154"/>
      <c r="P75" s="154"/>
      <c r="Q75" s="154"/>
      <c r="R75" s="154"/>
      <c r="S75" s="322"/>
      <c r="T75" s="110"/>
      <c r="U75" s="110"/>
      <c r="V75" s="110"/>
      <c r="W75" s="157"/>
      <c r="X75" s="157"/>
      <c r="Z75" s="157"/>
      <c r="AA75" s="157"/>
      <c r="AB75" s="421"/>
    </row>
    <row r="76" spans="1:28" ht="13" x14ac:dyDescent="0.3">
      <c r="A76" s="237">
        <v>3</v>
      </c>
      <c r="B76" s="245" t="s">
        <v>153</v>
      </c>
      <c r="C76" s="239"/>
      <c r="D76" s="436"/>
      <c r="E76" s="425"/>
      <c r="F76" s="244"/>
      <c r="G76" s="244"/>
      <c r="H76" s="244"/>
      <c r="I76" s="244"/>
      <c r="J76" s="244"/>
      <c r="K76" s="244"/>
      <c r="L76" s="244"/>
      <c r="M76" s="244"/>
      <c r="N76" s="244"/>
      <c r="O76" s="244"/>
      <c r="P76" s="244"/>
      <c r="Q76" s="244"/>
      <c r="R76" s="240"/>
      <c r="S76" s="323"/>
      <c r="T76" s="110"/>
      <c r="U76" s="110"/>
      <c r="V76" s="110"/>
      <c r="W76" s="239"/>
      <c r="X76" s="239"/>
      <c r="Z76" s="239"/>
      <c r="AA76" s="239"/>
      <c r="AB76" s="416"/>
    </row>
    <row r="77" spans="1:28" ht="12" x14ac:dyDescent="0.3">
      <c r="A77" s="269">
        <v>3.1</v>
      </c>
      <c r="B77" s="274" t="s">
        <v>153</v>
      </c>
      <c r="C77" s="446" t="str">
        <f>'6. Staff Loading'!C77</f>
        <v>Programmer Analyst-Onshore</v>
      </c>
      <c r="D77" s="447">
        <f>'6. Staff Loading'!D77</f>
        <v>127</v>
      </c>
      <c r="E77" s="448" t="str">
        <f>'6. Staff Loading'!E77</f>
        <v>N</v>
      </c>
      <c r="F77" s="154">
        <v>160</v>
      </c>
      <c r="G77" s="154">
        <v>160</v>
      </c>
      <c r="H77" s="154">
        <v>160</v>
      </c>
      <c r="I77" s="154">
        <v>160</v>
      </c>
      <c r="J77" s="154">
        <v>160</v>
      </c>
      <c r="K77" s="154">
        <v>160</v>
      </c>
      <c r="L77" s="154">
        <v>160</v>
      </c>
      <c r="M77" s="154">
        <v>160</v>
      </c>
      <c r="N77" s="154">
        <v>160</v>
      </c>
      <c r="O77" s="154">
        <v>160</v>
      </c>
      <c r="P77" s="154">
        <v>160</v>
      </c>
      <c r="Q77" s="154">
        <v>160</v>
      </c>
      <c r="R77" s="276">
        <f t="shared" ref="R77:R81" si="78">SUM(F77:Q77)</f>
        <v>1920</v>
      </c>
      <c r="S77" s="316">
        <f>D77*R77</f>
        <v>243840</v>
      </c>
      <c r="W77" s="452">
        <f>X77/$U$7</f>
        <v>0.96000000000000008</v>
      </c>
      <c r="X77" s="452">
        <f>R77/12</f>
        <v>160</v>
      </c>
      <c r="Z77" s="452">
        <f>IF($E77="Y",$R77,0)</f>
        <v>0</v>
      </c>
      <c r="AA77" s="452">
        <f>IF($E77="N",$R77,0)</f>
        <v>1920</v>
      </c>
      <c r="AB77" s="453">
        <f>Z77/(AA77+Z77)</f>
        <v>0</v>
      </c>
    </row>
    <row r="78" spans="1:28" ht="12" x14ac:dyDescent="0.3">
      <c r="A78" s="269"/>
      <c r="B78" s="270"/>
      <c r="C78" s="446">
        <f>'6. Staff Loading'!C78</f>
        <v>0</v>
      </c>
      <c r="D78" s="447">
        <f>'6. Staff Loading'!D78</f>
        <v>0</v>
      </c>
      <c r="E78" s="448">
        <f>'6. Staff Loading'!E78</f>
        <v>0</v>
      </c>
      <c r="F78" s="154"/>
      <c r="G78" s="154"/>
      <c r="H78" s="154"/>
      <c r="I78" s="154"/>
      <c r="J78" s="154"/>
      <c r="K78" s="154"/>
      <c r="L78" s="154"/>
      <c r="M78" s="154"/>
      <c r="N78" s="154"/>
      <c r="O78" s="154"/>
      <c r="P78" s="154"/>
      <c r="Q78" s="154"/>
      <c r="R78" s="276">
        <f t="shared" si="78"/>
        <v>0</v>
      </c>
      <c r="S78" s="316">
        <f t="shared" ref="S78:S81" si="79">D78*R78</f>
        <v>0</v>
      </c>
      <c r="W78" s="452">
        <f t="shared" ref="W78:W81" si="80">X78/$U$7</f>
        <v>0</v>
      </c>
      <c r="X78" s="452">
        <f t="shared" ref="X78:X81" si="81">R78/12</f>
        <v>0</v>
      </c>
      <c r="Z78" s="452">
        <f t="shared" ref="Z78:Z81" si="82">IF($E78="Y",$R78,0)</f>
        <v>0</v>
      </c>
      <c r="AA78" s="452">
        <f t="shared" ref="AA78:AA81" si="83">IF($E78="N",$R78,0)</f>
        <v>0</v>
      </c>
      <c r="AB78" s="453" t="e">
        <f t="shared" ref="AB78:AB81" si="84">Z78/(AA78+Z78)</f>
        <v>#DIV/0!</v>
      </c>
    </row>
    <row r="79" spans="1:28" s="110" customFormat="1" ht="12" x14ac:dyDescent="0.3">
      <c r="A79" s="269"/>
      <c r="B79" s="270"/>
      <c r="C79" s="446">
        <f>'6. Staff Loading'!C79</f>
        <v>0</v>
      </c>
      <c r="D79" s="447">
        <f>'6. Staff Loading'!D79</f>
        <v>0</v>
      </c>
      <c r="E79" s="448">
        <f>'6. Staff Loading'!E79</f>
        <v>0</v>
      </c>
      <c r="F79" s="154"/>
      <c r="G79" s="154"/>
      <c r="H79" s="154"/>
      <c r="I79" s="154"/>
      <c r="J79" s="154"/>
      <c r="K79" s="154"/>
      <c r="L79" s="154"/>
      <c r="M79" s="154"/>
      <c r="N79" s="154"/>
      <c r="O79" s="154"/>
      <c r="P79" s="154"/>
      <c r="Q79" s="154"/>
      <c r="R79" s="276">
        <f t="shared" si="78"/>
        <v>0</v>
      </c>
      <c r="S79" s="316">
        <f t="shared" si="79"/>
        <v>0</v>
      </c>
      <c r="T79" s="106"/>
      <c r="U79" s="106"/>
      <c r="V79" s="106"/>
      <c r="W79" s="452">
        <f t="shared" si="80"/>
        <v>0</v>
      </c>
      <c r="X79" s="452">
        <f t="shared" si="81"/>
        <v>0</v>
      </c>
      <c r="Z79" s="452">
        <f t="shared" si="82"/>
        <v>0</v>
      </c>
      <c r="AA79" s="452">
        <f t="shared" si="83"/>
        <v>0</v>
      </c>
      <c r="AB79" s="453" t="e">
        <f t="shared" si="84"/>
        <v>#DIV/0!</v>
      </c>
    </row>
    <row r="80" spans="1:28" s="110" customFormat="1" ht="12" x14ac:dyDescent="0.3">
      <c r="A80" s="269"/>
      <c r="B80" s="270"/>
      <c r="C80" s="446">
        <f>'6. Staff Loading'!C80</f>
        <v>0</v>
      </c>
      <c r="D80" s="447">
        <f>'6. Staff Loading'!D80</f>
        <v>0</v>
      </c>
      <c r="E80" s="448">
        <f>'6. Staff Loading'!E80</f>
        <v>0</v>
      </c>
      <c r="F80" s="154"/>
      <c r="G80" s="154"/>
      <c r="H80" s="154"/>
      <c r="I80" s="154"/>
      <c r="J80" s="154"/>
      <c r="K80" s="154"/>
      <c r="L80" s="154"/>
      <c r="M80" s="154"/>
      <c r="N80" s="154"/>
      <c r="O80" s="154"/>
      <c r="P80" s="154"/>
      <c r="Q80" s="154"/>
      <c r="R80" s="276">
        <f t="shared" si="78"/>
        <v>0</v>
      </c>
      <c r="S80" s="316">
        <f t="shared" si="79"/>
        <v>0</v>
      </c>
      <c r="T80" s="106"/>
      <c r="U80" s="106"/>
      <c r="V80" s="106"/>
      <c r="W80" s="452">
        <f t="shared" si="80"/>
        <v>0</v>
      </c>
      <c r="X80" s="452">
        <f t="shared" si="81"/>
        <v>0</v>
      </c>
      <c r="Z80" s="452">
        <f t="shared" si="82"/>
        <v>0</v>
      </c>
      <c r="AA80" s="452">
        <f t="shared" si="83"/>
        <v>0</v>
      </c>
      <c r="AB80" s="453" t="e">
        <f t="shared" si="84"/>
        <v>#DIV/0!</v>
      </c>
    </row>
    <row r="81" spans="1:28" ht="14.25" customHeight="1" x14ac:dyDescent="0.3">
      <c r="A81" s="269"/>
      <c r="B81" s="270"/>
      <c r="C81" s="446">
        <f>'6. Staff Loading'!C81</f>
        <v>0</v>
      </c>
      <c r="D81" s="447">
        <f>'6. Staff Loading'!D81</f>
        <v>0</v>
      </c>
      <c r="E81" s="448">
        <f>'6. Staff Loading'!E81</f>
        <v>0</v>
      </c>
      <c r="F81" s="154"/>
      <c r="G81" s="154"/>
      <c r="H81" s="154"/>
      <c r="I81" s="154"/>
      <c r="J81" s="154"/>
      <c r="K81" s="154"/>
      <c r="L81" s="154"/>
      <c r="M81" s="154"/>
      <c r="N81" s="154"/>
      <c r="O81" s="154"/>
      <c r="P81" s="154"/>
      <c r="Q81" s="154"/>
      <c r="R81" s="276">
        <f t="shared" si="78"/>
        <v>0</v>
      </c>
      <c r="S81" s="316">
        <f t="shared" si="79"/>
        <v>0</v>
      </c>
      <c r="W81" s="452">
        <f t="shared" si="80"/>
        <v>0</v>
      </c>
      <c r="X81" s="452">
        <f t="shared" si="81"/>
        <v>0</v>
      </c>
      <c r="Z81" s="452">
        <f t="shared" si="82"/>
        <v>0</v>
      </c>
      <c r="AA81" s="452">
        <f t="shared" si="83"/>
        <v>0</v>
      </c>
      <c r="AB81" s="453" t="e">
        <f t="shared" si="84"/>
        <v>#DIV/0!</v>
      </c>
    </row>
    <row r="82" spans="1:28" s="109" customFormat="1" ht="13.5" thickBot="1" x14ac:dyDescent="0.35">
      <c r="A82" s="228"/>
      <c r="B82" s="229" t="s">
        <v>154</v>
      </c>
      <c r="C82" s="230"/>
      <c r="D82" s="438"/>
      <c r="E82" s="427"/>
      <c r="F82" s="233">
        <f>SUM(F77:F81)</f>
        <v>160</v>
      </c>
      <c r="G82" s="233">
        <f t="shared" ref="G82:R82" si="85">SUM(G77:G81)</f>
        <v>160</v>
      </c>
      <c r="H82" s="233">
        <f t="shared" si="85"/>
        <v>160</v>
      </c>
      <c r="I82" s="233">
        <f t="shared" si="85"/>
        <v>160</v>
      </c>
      <c r="J82" s="233">
        <f t="shared" si="85"/>
        <v>160</v>
      </c>
      <c r="K82" s="233">
        <f t="shared" si="85"/>
        <v>160</v>
      </c>
      <c r="L82" s="233">
        <f t="shared" si="85"/>
        <v>160</v>
      </c>
      <c r="M82" s="233">
        <f t="shared" si="85"/>
        <v>160</v>
      </c>
      <c r="N82" s="233">
        <f t="shared" si="85"/>
        <v>160</v>
      </c>
      <c r="O82" s="233">
        <f t="shared" si="85"/>
        <v>160</v>
      </c>
      <c r="P82" s="233">
        <f t="shared" si="85"/>
        <v>160</v>
      </c>
      <c r="Q82" s="233">
        <f t="shared" si="85"/>
        <v>160</v>
      </c>
      <c r="R82" s="233">
        <f t="shared" si="85"/>
        <v>1920</v>
      </c>
      <c r="S82" s="317">
        <f>SUM(S77:S81)</f>
        <v>243840</v>
      </c>
      <c r="T82" s="106"/>
      <c r="U82" s="106"/>
      <c r="V82" s="106"/>
      <c r="W82" s="235">
        <f>SUM(W77:W81)</f>
        <v>0.96000000000000008</v>
      </c>
      <c r="X82" s="235">
        <f>SUM(X77:X81)</f>
        <v>160</v>
      </c>
      <c r="Z82" s="231">
        <f>SUM(Z77:Z81)</f>
        <v>0</v>
      </c>
      <c r="AA82" s="231">
        <f>SUM(AA77:AA81)</f>
        <v>1920</v>
      </c>
      <c r="AB82" s="413">
        <f>Z82/(Z82+AA82)</f>
        <v>0</v>
      </c>
    </row>
    <row r="83" spans="1:28" ht="10.15" customHeight="1" x14ac:dyDescent="0.3">
      <c r="A83" s="149"/>
      <c r="B83" s="150"/>
      <c r="C83" s="151"/>
      <c r="D83" s="437"/>
      <c r="E83" s="426"/>
      <c r="F83" s="154"/>
      <c r="G83" s="154"/>
      <c r="H83" s="154"/>
      <c r="I83" s="154"/>
      <c r="J83" s="154"/>
      <c r="K83" s="154"/>
      <c r="L83" s="154"/>
      <c r="M83" s="154"/>
      <c r="N83" s="154"/>
      <c r="O83" s="154"/>
      <c r="P83" s="154"/>
      <c r="Q83" s="154"/>
      <c r="R83" s="154"/>
      <c r="S83" s="322"/>
      <c r="T83" s="110"/>
      <c r="U83" s="110"/>
      <c r="V83" s="110"/>
      <c r="W83" s="152"/>
      <c r="X83" s="152"/>
      <c r="Z83" s="152"/>
      <c r="AA83" s="152"/>
      <c r="AB83" s="412"/>
    </row>
    <row r="84" spans="1:28" ht="13.5" thickBot="1" x14ac:dyDescent="0.35">
      <c r="A84" s="251"/>
      <c r="B84" s="252" t="s">
        <v>154</v>
      </c>
      <c r="C84" s="253"/>
      <c r="D84" s="440"/>
      <c r="E84" s="429"/>
      <c r="F84" s="254">
        <f t="shared" ref="F84:S84" si="86">SUM(F82,)</f>
        <v>160</v>
      </c>
      <c r="G84" s="254">
        <f t="shared" si="86"/>
        <v>160</v>
      </c>
      <c r="H84" s="254">
        <f t="shared" si="86"/>
        <v>160</v>
      </c>
      <c r="I84" s="254">
        <f t="shared" si="86"/>
        <v>160</v>
      </c>
      <c r="J84" s="254">
        <f t="shared" si="86"/>
        <v>160</v>
      </c>
      <c r="K84" s="254">
        <f t="shared" si="86"/>
        <v>160</v>
      </c>
      <c r="L84" s="254">
        <f t="shared" si="86"/>
        <v>160</v>
      </c>
      <c r="M84" s="254">
        <f t="shared" si="86"/>
        <v>160</v>
      </c>
      <c r="N84" s="254">
        <f t="shared" si="86"/>
        <v>160</v>
      </c>
      <c r="O84" s="254">
        <f t="shared" si="86"/>
        <v>160</v>
      </c>
      <c r="P84" s="254">
        <f t="shared" si="86"/>
        <v>160</v>
      </c>
      <c r="Q84" s="254">
        <f t="shared" si="86"/>
        <v>160</v>
      </c>
      <c r="R84" s="254">
        <f t="shared" si="86"/>
        <v>1920</v>
      </c>
      <c r="S84" s="319">
        <f t="shared" si="86"/>
        <v>243840</v>
      </c>
      <c r="W84" s="254">
        <f>SUM(W82,)</f>
        <v>0.96000000000000008</v>
      </c>
      <c r="X84" s="254">
        <f>SUM(X82,)</f>
        <v>160</v>
      </c>
      <c r="Z84" s="254">
        <f>SUM(Z82,)</f>
        <v>0</v>
      </c>
      <c r="AA84" s="254">
        <f>SUM(AA82,)</f>
        <v>1920</v>
      </c>
      <c r="AB84" s="418">
        <f>SUM(AB82,)</f>
        <v>0</v>
      </c>
    </row>
    <row r="85" spans="1:28" ht="12" x14ac:dyDescent="0.3">
      <c r="A85" s="149"/>
      <c r="B85" s="155"/>
      <c r="C85" s="156"/>
      <c r="D85" s="442"/>
      <c r="E85" s="431"/>
      <c r="F85" s="154"/>
      <c r="G85" s="154"/>
      <c r="H85" s="154"/>
      <c r="I85" s="154"/>
      <c r="J85" s="154"/>
      <c r="K85" s="154"/>
      <c r="L85" s="154"/>
      <c r="M85" s="154"/>
      <c r="N85" s="154"/>
      <c r="O85" s="154"/>
      <c r="P85" s="154"/>
      <c r="Q85" s="154"/>
      <c r="R85" s="154"/>
      <c r="S85" s="322"/>
      <c r="T85" s="110"/>
      <c r="U85" s="110"/>
      <c r="V85" s="110"/>
      <c r="W85" s="157"/>
      <c r="X85" s="157"/>
      <c r="Z85" s="157"/>
      <c r="AA85" s="157"/>
      <c r="AB85" s="421"/>
    </row>
    <row r="86" spans="1:28" ht="13" x14ac:dyDescent="0.3">
      <c r="A86" s="237">
        <v>4</v>
      </c>
      <c r="B86" s="245" t="s">
        <v>156</v>
      </c>
      <c r="C86" s="239"/>
      <c r="D86" s="436"/>
      <c r="E86" s="425"/>
      <c r="F86" s="244"/>
      <c r="G86" s="244"/>
      <c r="H86" s="244"/>
      <c r="I86" s="244"/>
      <c r="J86" s="244"/>
      <c r="K86" s="244"/>
      <c r="L86" s="244"/>
      <c r="M86" s="244"/>
      <c r="N86" s="244"/>
      <c r="O86" s="244"/>
      <c r="P86" s="244"/>
      <c r="Q86" s="244"/>
      <c r="R86" s="240"/>
      <c r="S86" s="323"/>
      <c r="T86" s="110"/>
      <c r="U86" s="110"/>
      <c r="V86" s="110"/>
      <c r="W86" s="239"/>
      <c r="X86" s="239"/>
      <c r="Z86" s="239"/>
      <c r="AA86" s="239"/>
      <c r="AB86" s="416"/>
    </row>
    <row r="87" spans="1:28" ht="12" x14ac:dyDescent="0.3">
      <c r="A87" s="269">
        <v>4.0999999999999996</v>
      </c>
      <c r="B87" s="270" t="s">
        <v>156</v>
      </c>
      <c r="C87" s="446" t="str">
        <f>'6. Staff Loading'!C87</f>
        <v>BenefitsCal Public Communications Lead-Onshore</v>
      </c>
      <c r="D87" s="447">
        <f>'6. Staff Loading'!D87</f>
        <v>150</v>
      </c>
      <c r="E87" s="448" t="str">
        <f>'6. Staff Loading'!E87</f>
        <v>N</v>
      </c>
      <c r="F87" s="154">
        <v>160</v>
      </c>
      <c r="G87" s="154">
        <v>160</v>
      </c>
      <c r="H87" s="154">
        <v>160</v>
      </c>
      <c r="I87" s="154">
        <v>160</v>
      </c>
      <c r="J87" s="154">
        <v>160</v>
      </c>
      <c r="K87" s="154">
        <v>160</v>
      </c>
      <c r="L87" s="154">
        <v>160</v>
      </c>
      <c r="M87" s="154">
        <v>160</v>
      </c>
      <c r="N87" s="154">
        <v>160</v>
      </c>
      <c r="O87" s="154">
        <v>160</v>
      </c>
      <c r="P87" s="154">
        <v>160</v>
      </c>
      <c r="Q87" s="154">
        <v>160</v>
      </c>
      <c r="R87" s="276">
        <f t="shared" ref="R87:R91" si="87">SUM(F87:Q87)</f>
        <v>1920</v>
      </c>
      <c r="S87" s="316">
        <f>D87*R87</f>
        <v>288000</v>
      </c>
      <c r="T87" s="110"/>
      <c r="U87" s="110"/>
      <c r="V87" s="110"/>
      <c r="W87" s="452">
        <f>X87/$U$7</f>
        <v>0.96000000000000008</v>
      </c>
      <c r="X87" s="452">
        <f>R87/12</f>
        <v>160</v>
      </c>
      <c r="Z87" s="452">
        <f>IF($E87="Y",$R87,0)</f>
        <v>0</v>
      </c>
      <c r="AA87" s="452">
        <f>IF($E87="N",$R87,0)</f>
        <v>1920</v>
      </c>
      <c r="AB87" s="453">
        <f>Z87/(AA87+Z87)</f>
        <v>0</v>
      </c>
    </row>
    <row r="88" spans="1:28" s="110" customFormat="1" x14ac:dyDescent="0.25">
      <c r="A88" s="269"/>
      <c r="B88" s="270"/>
      <c r="C88" s="446" t="str">
        <f>'6. Staff Loading'!C88</f>
        <v>Business Analyst/UCD Analyst -Onshore</v>
      </c>
      <c r="D88" s="447">
        <f>'6. Staff Loading'!D88</f>
        <v>130</v>
      </c>
      <c r="E88" s="448" t="str">
        <f>'6. Staff Loading'!E88</f>
        <v>N</v>
      </c>
      <c r="F88" s="154">
        <v>106</v>
      </c>
      <c r="G88" s="154">
        <v>106</v>
      </c>
      <c r="H88" s="154">
        <v>106</v>
      </c>
      <c r="I88" s="154">
        <v>106</v>
      </c>
      <c r="J88" s="154">
        <v>106</v>
      </c>
      <c r="K88" s="154">
        <v>106</v>
      </c>
      <c r="L88" s="154">
        <v>106</v>
      </c>
      <c r="M88" s="154">
        <v>106</v>
      </c>
      <c r="N88" s="154">
        <v>106</v>
      </c>
      <c r="O88" s="154">
        <v>106</v>
      </c>
      <c r="P88" s="154">
        <v>106</v>
      </c>
      <c r="Q88" s="154">
        <v>106</v>
      </c>
      <c r="R88" s="276">
        <f t="shared" si="87"/>
        <v>1272</v>
      </c>
      <c r="S88" s="316">
        <f t="shared" ref="S88:S91" si="88">D88*R88</f>
        <v>165360</v>
      </c>
      <c r="W88" s="452">
        <f t="shared" ref="W88:W91" si="89">X88/$U$7</f>
        <v>0.63600000000000001</v>
      </c>
      <c r="X88" s="452">
        <f t="shared" ref="X88:X91" si="90">R88/12</f>
        <v>106</v>
      </c>
      <c r="Z88" s="452">
        <f t="shared" ref="Z88:Z91" si="91">IF($E88="Y",$R88,0)</f>
        <v>0</v>
      </c>
      <c r="AA88" s="452">
        <f t="shared" ref="AA88:AA91" si="92">IF($E88="N",$R88,0)</f>
        <v>1272</v>
      </c>
      <c r="AB88" s="453">
        <f t="shared" ref="AB88:AB91" si="93">Z88/(AA88+Z88)</f>
        <v>0</v>
      </c>
    </row>
    <row r="89" spans="1:28" ht="14.25" customHeight="1" x14ac:dyDescent="0.3">
      <c r="A89" s="269"/>
      <c r="B89" s="270"/>
      <c r="C89" s="446" t="str">
        <f>'6. Staff Loading'!C89</f>
        <v>Customer and Marketing Analyst-Onshore</v>
      </c>
      <c r="D89" s="447">
        <f>'6. Staff Loading'!D89</f>
        <v>140.75</v>
      </c>
      <c r="E89" s="448" t="str">
        <f>'6. Staff Loading'!E89</f>
        <v>N</v>
      </c>
      <c r="F89" s="154">
        <v>160</v>
      </c>
      <c r="G89" s="154">
        <v>160</v>
      </c>
      <c r="H89" s="154">
        <v>160</v>
      </c>
      <c r="I89" s="154">
        <v>160</v>
      </c>
      <c r="J89" s="154">
        <v>160</v>
      </c>
      <c r="K89" s="154">
        <v>160</v>
      </c>
      <c r="L89" s="154">
        <v>160</v>
      </c>
      <c r="M89" s="154">
        <v>160</v>
      </c>
      <c r="N89" s="154">
        <v>160</v>
      </c>
      <c r="O89" s="154">
        <v>160</v>
      </c>
      <c r="P89" s="154">
        <v>160</v>
      </c>
      <c r="Q89" s="154">
        <v>160</v>
      </c>
      <c r="R89" s="276">
        <f t="shared" si="87"/>
        <v>1920</v>
      </c>
      <c r="S89" s="316">
        <f t="shared" si="88"/>
        <v>270240</v>
      </c>
      <c r="T89" s="110"/>
      <c r="U89" s="110"/>
      <c r="V89" s="110"/>
      <c r="W89" s="452">
        <f t="shared" si="89"/>
        <v>0.96000000000000008</v>
      </c>
      <c r="X89" s="452">
        <f t="shared" si="90"/>
        <v>160</v>
      </c>
      <c r="Z89" s="452">
        <f t="shared" si="91"/>
        <v>0</v>
      </c>
      <c r="AA89" s="452">
        <f t="shared" si="92"/>
        <v>1920</v>
      </c>
      <c r="AB89" s="453">
        <f t="shared" si="93"/>
        <v>0</v>
      </c>
    </row>
    <row r="90" spans="1:28" s="110" customFormat="1" x14ac:dyDescent="0.25">
      <c r="A90" s="269"/>
      <c r="B90" s="270"/>
      <c r="C90" s="446" t="str">
        <f>'6. Staff Loading'!C90</f>
        <v>Customer and Marketing Analyst-Offshore</v>
      </c>
      <c r="D90" s="447">
        <f>'6. Staff Loading'!D90</f>
        <v>80</v>
      </c>
      <c r="E90" s="448" t="str">
        <f>'6. Staff Loading'!E90</f>
        <v>Y</v>
      </c>
      <c r="F90" s="154">
        <v>80</v>
      </c>
      <c r="G90" s="154">
        <v>80</v>
      </c>
      <c r="H90" s="154">
        <v>80</v>
      </c>
      <c r="I90" s="154">
        <v>80</v>
      </c>
      <c r="J90" s="154">
        <v>80</v>
      </c>
      <c r="K90" s="154">
        <v>80</v>
      </c>
      <c r="L90" s="154">
        <v>80</v>
      </c>
      <c r="M90" s="154">
        <v>80</v>
      </c>
      <c r="N90" s="154">
        <v>80</v>
      </c>
      <c r="O90" s="154">
        <v>80</v>
      </c>
      <c r="P90" s="154">
        <v>80</v>
      </c>
      <c r="Q90" s="154">
        <v>80</v>
      </c>
      <c r="R90" s="276">
        <f t="shared" si="87"/>
        <v>960</v>
      </c>
      <c r="S90" s="316">
        <f t="shared" si="88"/>
        <v>76800</v>
      </c>
      <c r="W90" s="452">
        <f t="shared" si="89"/>
        <v>0.48000000000000004</v>
      </c>
      <c r="X90" s="452">
        <f t="shared" si="90"/>
        <v>80</v>
      </c>
      <c r="Z90" s="452">
        <f t="shared" si="91"/>
        <v>960</v>
      </c>
      <c r="AA90" s="452">
        <f t="shared" si="92"/>
        <v>0</v>
      </c>
      <c r="AB90" s="453">
        <f t="shared" si="93"/>
        <v>1</v>
      </c>
    </row>
    <row r="91" spans="1:28" ht="14.25" customHeight="1" x14ac:dyDescent="0.3">
      <c r="A91" s="269"/>
      <c r="B91" s="270"/>
      <c r="C91" s="446">
        <f>'6. Staff Loading'!C91</f>
        <v>0</v>
      </c>
      <c r="D91" s="447">
        <f>'6. Staff Loading'!D91</f>
        <v>0</v>
      </c>
      <c r="E91" s="448">
        <f>'6. Staff Loading'!E91</f>
        <v>0</v>
      </c>
      <c r="F91" s="154"/>
      <c r="G91" s="154"/>
      <c r="H91" s="154"/>
      <c r="I91" s="154"/>
      <c r="J91" s="154"/>
      <c r="K91" s="154"/>
      <c r="L91" s="154"/>
      <c r="M91" s="154"/>
      <c r="N91" s="154"/>
      <c r="O91" s="154"/>
      <c r="P91" s="154"/>
      <c r="Q91" s="154"/>
      <c r="R91" s="276">
        <f t="shared" si="87"/>
        <v>0</v>
      </c>
      <c r="S91" s="316">
        <f t="shared" si="88"/>
        <v>0</v>
      </c>
      <c r="T91" s="110"/>
      <c r="U91" s="110"/>
      <c r="V91" s="110"/>
      <c r="W91" s="452">
        <f t="shared" si="89"/>
        <v>0</v>
      </c>
      <c r="X91" s="452">
        <f t="shared" si="90"/>
        <v>0</v>
      </c>
      <c r="Z91" s="452">
        <f t="shared" si="91"/>
        <v>0</v>
      </c>
      <c r="AA91" s="452">
        <f t="shared" si="92"/>
        <v>0</v>
      </c>
      <c r="AB91" s="453" t="e">
        <f t="shared" si="93"/>
        <v>#DIV/0!</v>
      </c>
    </row>
    <row r="92" spans="1:28" s="109" customFormat="1" ht="13.5" thickBot="1" x14ac:dyDescent="0.35">
      <c r="A92" s="228"/>
      <c r="B92" s="229" t="s">
        <v>160</v>
      </c>
      <c r="C92" s="230"/>
      <c r="D92" s="438"/>
      <c r="E92" s="427"/>
      <c r="F92" s="233">
        <f>SUM(F87:F91)</f>
        <v>506</v>
      </c>
      <c r="G92" s="233">
        <f t="shared" ref="G92:R92" si="94">SUM(G87:G91)</f>
        <v>506</v>
      </c>
      <c r="H92" s="233">
        <f t="shared" si="94"/>
        <v>506</v>
      </c>
      <c r="I92" s="233">
        <f t="shared" si="94"/>
        <v>506</v>
      </c>
      <c r="J92" s="233">
        <f t="shared" si="94"/>
        <v>506</v>
      </c>
      <c r="K92" s="233">
        <f t="shared" si="94"/>
        <v>506</v>
      </c>
      <c r="L92" s="233">
        <f t="shared" si="94"/>
        <v>506</v>
      </c>
      <c r="M92" s="233">
        <f t="shared" si="94"/>
        <v>506</v>
      </c>
      <c r="N92" s="233">
        <f t="shared" si="94"/>
        <v>506</v>
      </c>
      <c r="O92" s="233">
        <f t="shared" si="94"/>
        <v>506</v>
      </c>
      <c r="P92" s="233">
        <f t="shared" si="94"/>
        <v>506</v>
      </c>
      <c r="Q92" s="233">
        <f t="shared" si="94"/>
        <v>506</v>
      </c>
      <c r="R92" s="233">
        <f t="shared" si="94"/>
        <v>6072</v>
      </c>
      <c r="S92" s="317">
        <f>SUM(S87:S91)</f>
        <v>800400</v>
      </c>
      <c r="T92" s="106"/>
      <c r="U92" s="106"/>
      <c r="V92" s="106"/>
      <c r="W92" s="235">
        <f>SUM(W87:W91)</f>
        <v>3.036</v>
      </c>
      <c r="X92" s="235">
        <f>SUM(X87:X91)</f>
        <v>506</v>
      </c>
      <c r="Z92" s="231">
        <f>SUM(Z87:Z91)</f>
        <v>960</v>
      </c>
      <c r="AA92" s="231">
        <f>SUM(AA87:AA91)</f>
        <v>5112</v>
      </c>
      <c r="AB92" s="413">
        <f>Z92/(Z92+AA92)</f>
        <v>0.15810276679841898</v>
      </c>
    </row>
    <row r="93" spans="1:28" ht="10.15" customHeight="1" x14ac:dyDescent="0.3">
      <c r="A93" s="149"/>
      <c r="B93" s="150"/>
      <c r="C93" s="151"/>
      <c r="D93" s="437"/>
      <c r="E93" s="426"/>
      <c r="F93" s="154"/>
      <c r="G93" s="154"/>
      <c r="H93" s="154"/>
      <c r="I93" s="154"/>
      <c r="J93" s="154"/>
      <c r="K93" s="154"/>
      <c r="L93" s="154"/>
      <c r="M93" s="154"/>
      <c r="N93" s="154"/>
      <c r="O93" s="154"/>
      <c r="P93" s="154"/>
      <c r="Q93" s="154"/>
      <c r="R93" s="154"/>
      <c r="S93" s="322"/>
      <c r="W93" s="152"/>
      <c r="X93" s="152"/>
      <c r="Z93" s="152"/>
      <c r="AA93" s="152"/>
      <c r="AB93" s="412"/>
    </row>
    <row r="94" spans="1:28" ht="13.5" thickBot="1" x14ac:dyDescent="0.35">
      <c r="A94" s="251"/>
      <c r="B94" s="252" t="s">
        <v>160</v>
      </c>
      <c r="C94" s="253"/>
      <c r="D94" s="440"/>
      <c r="E94" s="429"/>
      <c r="F94" s="254">
        <f t="shared" ref="F94:S94" si="95">SUM(F92,)</f>
        <v>506</v>
      </c>
      <c r="G94" s="254">
        <f t="shared" si="95"/>
        <v>506</v>
      </c>
      <c r="H94" s="254">
        <f t="shared" si="95"/>
        <v>506</v>
      </c>
      <c r="I94" s="254">
        <f t="shared" si="95"/>
        <v>506</v>
      </c>
      <c r="J94" s="254">
        <f t="shared" si="95"/>
        <v>506</v>
      </c>
      <c r="K94" s="254">
        <f t="shared" si="95"/>
        <v>506</v>
      </c>
      <c r="L94" s="254">
        <f t="shared" si="95"/>
        <v>506</v>
      </c>
      <c r="M94" s="254">
        <f t="shared" si="95"/>
        <v>506</v>
      </c>
      <c r="N94" s="254">
        <f t="shared" si="95"/>
        <v>506</v>
      </c>
      <c r="O94" s="254">
        <f t="shared" si="95"/>
        <v>506</v>
      </c>
      <c r="P94" s="254">
        <f t="shared" si="95"/>
        <v>506</v>
      </c>
      <c r="Q94" s="254">
        <f t="shared" si="95"/>
        <v>506</v>
      </c>
      <c r="R94" s="254">
        <f t="shared" si="95"/>
        <v>6072</v>
      </c>
      <c r="S94" s="319">
        <f t="shared" si="95"/>
        <v>800400</v>
      </c>
      <c r="W94" s="254">
        <f>SUM(W92,)</f>
        <v>3.036</v>
      </c>
      <c r="X94" s="254">
        <f>SUM(X92,)</f>
        <v>506</v>
      </c>
      <c r="Z94" s="254">
        <f>SUM(Z92,)</f>
        <v>960</v>
      </c>
      <c r="AA94" s="254">
        <f>SUM(AA92,)</f>
        <v>5112</v>
      </c>
      <c r="AB94" s="418">
        <f>Z94/(Z94+AA94)</f>
        <v>0.15810276679841898</v>
      </c>
    </row>
    <row r="95" spans="1:28" ht="12" x14ac:dyDescent="0.3">
      <c r="A95" s="160"/>
      <c r="B95" s="150"/>
      <c r="C95" s="151"/>
      <c r="D95" s="437"/>
      <c r="E95" s="432"/>
      <c r="F95" s="154"/>
      <c r="G95" s="154"/>
      <c r="H95" s="154"/>
      <c r="I95" s="154"/>
      <c r="J95" s="154"/>
      <c r="K95" s="154"/>
      <c r="L95" s="154"/>
      <c r="M95" s="154"/>
      <c r="N95" s="154"/>
      <c r="O95" s="154"/>
      <c r="P95" s="154"/>
      <c r="Q95" s="154"/>
      <c r="R95" s="154"/>
      <c r="S95" s="322"/>
      <c r="W95" s="151"/>
      <c r="X95" s="151"/>
      <c r="Z95" s="151"/>
      <c r="AA95" s="151"/>
      <c r="AB95" s="412"/>
    </row>
    <row r="96" spans="1:28" ht="13" x14ac:dyDescent="0.3">
      <c r="A96" s="237">
        <v>5</v>
      </c>
      <c r="B96" s="245" t="s">
        <v>161</v>
      </c>
      <c r="C96" s="239"/>
      <c r="D96" s="436"/>
      <c r="E96" s="425"/>
      <c r="F96" s="244"/>
      <c r="G96" s="244"/>
      <c r="H96" s="244"/>
      <c r="I96" s="244"/>
      <c r="J96" s="244"/>
      <c r="K96" s="244"/>
      <c r="L96" s="244"/>
      <c r="M96" s="244"/>
      <c r="N96" s="244"/>
      <c r="O96" s="244"/>
      <c r="P96" s="244"/>
      <c r="Q96" s="244"/>
      <c r="R96" s="240"/>
      <c r="S96" s="323"/>
      <c r="W96" s="239"/>
      <c r="X96" s="239"/>
      <c r="Z96" s="239"/>
      <c r="AA96" s="239"/>
      <c r="AB96" s="416"/>
    </row>
    <row r="97" spans="1:28" ht="12" x14ac:dyDescent="0.3">
      <c r="A97" s="269">
        <v>5.0999999999999996</v>
      </c>
      <c r="B97" s="270" t="s">
        <v>162</v>
      </c>
      <c r="C97" s="446" t="str">
        <f>'6. Staff Loading'!C97</f>
        <v>BenefitsCal Security Manager-Onshore</v>
      </c>
      <c r="D97" s="447">
        <f>'6. Staff Loading'!D97</f>
        <v>140</v>
      </c>
      <c r="E97" s="448"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6">
        <f t="shared" ref="R97:R101" si="96">SUM(F97:Q97)</f>
        <v>1800</v>
      </c>
      <c r="S97" s="316">
        <f>D97*R97</f>
        <v>252000</v>
      </c>
      <c r="W97" s="452">
        <f>X97/$U$7</f>
        <v>0.9</v>
      </c>
      <c r="X97" s="452">
        <f>R97/12</f>
        <v>150</v>
      </c>
      <c r="Z97" s="452">
        <f>IF($E97="Y",$R97,0)</f>
        <v>0</v>
      </c>
      <c r="AA97" s="452">
        <f>IF($E97="N",$R97,0)</f>
        <v>1800</v>
      </c>
      <c r="AB97" s="453">
        <f>Z97/(AA97+Z97)</f>
        <v>0</v>
      </c>
    </row>
    <row r="98" spans="1:28" s="110" customFormat="1" ht="12" x14ac:dyDescent="0.3">
      <c r="A98" s="269"/>
      <c r="B98" s="270"/>
      <c r="C98" s="446">
        <f>'6. Staff Loading'!C98</f>
        <v>0</v>
      </c>
      <c r="D98" s="447">
        <f>'6. Staff Loading'!D98</f>
        <v>0</v>
      </c>
      <c r="E98" s="448">
        <f>'6. Staff Loading'!E98</f>
        <v>0</v>
      </c>
      <c r="F98" s="154"/>
      <c r="G98" s="154"/>
      <c r="H98" s="154"/>
      <c r="I98" s="154"/>
      <c r="J98" s="154"/>
      <c r="K98" s="154"/>
      <c r="L98" s="154"/>
      <c r="M98" s="154"/>
      <c r="N98" s="154"/>
      <c r="O98" s="154"/>
      <c r="P98" s="154"/>
      <c r="Q98" s="154"/>
      <c r="R98" s="276">
        <f t="shared" si="96"/>
        <v>0</v>
      </c>
      <c r="S98" s="316">
        <f t="shared" ref="S98:S101" si="97">D98*R98</f>
        <v>0</v>
      </c>
      <c r="T98" s="106"/>
      <c r="U98" s="106"/>
      <c r="V98" s="106"/>
      <c r="W98" s="452">
        <f t="shared" ref="W98:W101" si="98">X98/$U$7</f>
        <v>0</v>
      </c>
      <c r="X98" s="452">
        <f t="shared" ref="X98:X101" si="99">R98/12</f>
        <v>0</v>
      </c>
      <c r="Z98" s="452">
        <f t="shared" ref="Z98:Z101" si="100">IF($E98="Y",$R98,0)</f>
        <v>0</v>
      </c>
      <c r="AA98" s="452">
        <f t="shared" ref="AA98:AA101" si="101">IF($E98="N",$R98,0)</f>
        <v>0</v>
      </c>
      <c r="AB98" s="453" t="e">
        <f t="shared" ref="AB98:AB101" si="102">Z98/(AA98+Z98)</f>
        <v>#DIV/0!</v>
      </c>
    </row>
    <row r="99" spans="1:28" ht="12" x14ac:dyDescent="0.3">
      <c r="A99" s="269"/>
      <c r="B99" s="270"/>
      <c r="C99" s="446">
        <f>'6. Staff Loading'!C99</f>
        <v>0</v>
      </c>
      <c r="D99" s="447">
        <f>'6. Staff Loading'!D99</f>
        <v>0</v>
      </c>
      <c r="E99" s="448">
        <f>'6. Staff Loading'!E99</f>
        <v>0</v>
      </c>
      <c r="F99" s="154"/>
      <c r="G99" s="154"/>
      <c r="H99" s="154"/>
      <c r="I99" s="154"/>
      <c r="J99" s="154"/>
      <c r="K99" s="154"/>
      <c r="L99" s="154"/>
      <c r="M99" s="154"/>
      <c r="N99" s="154"/>
      <c r="O99" s="154"/>
      <c r="P99" s="154"/>
      <c r="Q99" s="154"/>
      <c r="R99" s="276">
        <f t="shared" si="96"/>
        <v>0</v>
      </c>
      <c r="S99" s="316">
        <f t="shared" si="97"/>
        <v>0</v>
      </c>
      <c r="W99" s="452">
        <f t="shared" si="98"/>
        <v>0</v>
      </c>
      <c r="X99" s="452">
        <f t="shared" si="99"/>
        <v>0</v>
      </c>
      <c r="Z99" s="452">
        <f t="shared" si="100"/>
        <v>0</v>
      </c>
      <c r="AA99" s="452">
        <f t="shared" si="101"/>
        <v>0</v>
      </c>
      <c r="AB99" s="453" t="e">
        <f t="shared" si="102"/>
        <v>#DIV/0!</v>
      </c>
    </row>
    <row r="100" spans="1:28" s="110" customFormat="1" ht="12" x14ac:dyDescent="0.3">
      <c r="A100" s="269"/>
      <c r="B100" s="270"/>
      <c r="C100" s="446">
        <f>'6. Staff Loading'!C100</f>
        <v>0</v>
      </c>
      <c r="D100" s="447">
        <f>'6. Staff Loading'!D100</f>
        <v>0</v>
      </c>
      <c r="E100" s="448">
        <f>'6. Staff Loading'!E100</f>
        <v>0</v>
      </c>
      <c r="F100" s="154"/>
      <c r="G100" s="154"/>
      <c r="H100" s="154"/>
      <c r="I100" s="154"/>
      <c r="J100" s="154"/>
      <c r="K100" s="154"/>
      <c r="L100" s="154"/>
      <c r="M100" s="154"/>
      <c r="N100" s="154"/>
      <c r="O100" s="154"/>
      <c r="P100" s="154"/>
      <c r="Q100" s="154"/>
      <c r="R100" s="276">
        <f t="shared" si="96"/>
        <v>0</v>
      </c>
      <c r="S100" s="316">
        <f t="shared" si="97"/>
        <v>0</v>
      </c>
      <c r="T100" s="106"/>
      <c r="U100" s="106"/>
      <c r="V100" s="106"/>
      <c r="W100" s="452">
        <f t="shared" si="98"/>
        <v>0</v>
      </c>
      <c r="X100" s="452">
        <f t="shared" si="99"/>
        <v>0</v>
      </c>
      <c r="Z100" s="452">
        <f t="shared" si="100"/>
        <v>0</v>
      </c>
      <c r="AA100" s="452">
        <f t="shared" si="101"/>
        <v>0</v>
      </c>
      <c r="AB100" s="453" t="e">
        <f t="shared" si="102"/>
        <v>#DIV/0!</v>
      </c>
    </row>
    <row r="101" spans="1:28" ht="12" x14ac:dyDescent="0.3">
      <c r="A101" s="269"/>
      <c r="B101" s="270"/>
      <c r="C101" s="446">
        <f>'6. Staff Loading'!C101</f>
        <v>0</v>
      </c>
      <c r="D101" s="447">
        <f>'6. Staff Loading'!D101</f>
        <v>0</v>
      </c>
      <c r="E101" s="448">
        <f>'6. Staff Loading'!E101</f>
        <v>0</v>
      </c>
      <c r="F101" s="154"/>
      <c r="G101" s="154"/>
      <c r="H101" s="154"/>
      <c r="I101" s="154"/>
      <c r="J101" s="154"/>
      <c r="K101" s="154"/>
      <c r="L101" s="154"/>
      <c r="M101" s="154"/>
      <c r="N101" s="154"/>
      <c r="O101" s="154"/>
      <c r="P101" s="154"/>
      <c r="Q101" s="154"/>
      <c r="R101" s="276">
        <f t="shared" si="96"/>
        <v>0</v>
      </c>
      <c r="S101" s="316">
        <f t="shared" si="97"/>
        <v>0</v>
      </c>
      <c r="W101" s="452">
        <f t="shared" si="98"/>
        <v>0</v>
      </c>
      <c r="X101" s="452">
        <f t="shared" si="99"/>
        <v>0</v>
      </c>
      <c r="Z101" s="452">
        <f t="shared" si="100"/>
        <v>0</v>
      </c>
      <c r="AA101" s="452">
        <f t="shared" si="101"/>
        <v>0</v>
      </c>
      <c r="AB101" s="453" t="e">
        <f t="shared" si="102"/>
        <v>#DIV/0!</v>
      </c>
    </row>
    <row r="102" spans="1:28" ht="12.5" thickBot="1" x14ac:dyDescent="0.35">
      <c r="A102" s="228"/>
      <c r="B102" s="229" t="s">
        <v>322</v>
      </c>
      <c r="C102" s="230"/>
      <c r="D102" s="438"/>
      <c r="E102" s="427"/>
      <c r="F102" s="233">
        <f>SUM(F97:F101)</f>
        <v>150</v>
      </c>
      <c r="G102" s="233">
        <f t="shared" ref="G102:R102" si="103">SUM(G97:G101)</f>
        <v>150</v>
      </c>
      <c r="H102" s="233">
        <f t="shared" si="103"/>
        <v>150</v>
      </c>
      <c r="I102" s="233">
        <f t="shared" si="103"/>
        <v>150</v>
      </c>
      <c r="J102" s="233">
        <f t="shared" si="103"/>
        <v>150</v>
      </c>
      <c r="K102" s="233">
        <f t="shared" si="103"/>
        <v>150</v>
      </c>
      <c r="L102" s="233">
        <f t="shared" si="103"/>
        <v>150</v>
      </c>
      <c r="M102" s="233">
        <f t="shared" si="103"/>
        <v>150</v>
      </c>
      <c r="N102" s="233">
        <f t="shared" si="103"/>
        <v>150</v>
      </c>
      <c r="O102" s="233">
        <f t="shared" si="103"/>
        <v>150</v>
      </c>
      <c r="P102" s="233">
        <f t="shared" si="103"/>
        <v>150</v>
      </c>
      <c r="Q102" s="233">
        <f t="shared" si="103"/>
        <v>150</v>
      </c>
      <c r="R102" s="233">
        <f t="shared" si="103"/>
        <v>1800</v>
      </c>
      <c r="S102" s="317">
        <f>SUM(S97:S101)</f>
        <v>252000</v>
      </c>
      <c r="W102" s="235">
        <f>SUM(W97:W101)</f>
        <v>0.9</v>
      </c>
      <c r="X102" s="235">
        <f>SUM(X97:X101)</f>
        <v>150</v>
      </c>
      <c r="Z102" s="231">
        <f>SUM(Z97:Z101)</f>
        <v>0</v>
      </c>
      <c r="AA102" s="231">
        <f>SUM(AA97:AA101)</f>
        <v>1800</v>
      </c>
      <c r="AB102" s="413">
        <f>Z102/(Z102+AA102)</f>
        <v>0</v>
      </c>
    </row>
    <row r="103" spans="1:28" ht="12" x14ac:dyDescent="0.3">
      <c r="A103" s="269">
        <v>5.2</v>
      </c>
      <c r="B103" s="270" t="s">
        <v>165</v>
      </c>
      <c r="C103" s="446" t="str">
        <f>'6. Staff Loading'!C103</f>
        <v>Security Analyst-Onshore</v>
      </c>
      <c r="D103" s="447">
        <f>'6. Staff Loading'!D103</f>
        <v>120</v>
      </c>
      <c r="E103" s="448" t="str">
        <f>'6. Staff Loading'!E103</f>
        <v>N</v>
      </c>
      <c r="F103" s="154">
        <v>36</v>
      </c>
      <c r="G103" s="154">
        <v>36</v>
      </c>
      <c r="H103" s="154">
        <v>36</v>
      </c>
      <c r="I103" s="154">
        <v>36</v>
      </c>
      <c r="J103" s="154">
        <v>36</v>
      </c>
      <c r="K103" s="154">
        <v>36</v>
      </c>
      <c r="L103" s="154">
        <v>36</v>
      </c>
      <c r="M103" s="154">
        <v>36</v>
      </c>
      <c r="N103" s="154">
        <v>36</v>
      </c>
      <c r="O103" s="154">
        <v>36</v>
      </c>
      <c r="P103" s="154">
        <v>36</v>
      </c>
      <c r="Q103" s="154">
        <v>36</v>
      </c>
      <c r="R103" s="276">
        <f t="shared" ref="R103:R107" si="104">SUM(F103:Q103)</f>
        <v>432</v>
      </c>
      <c r="S103" s="316">
        <f>D103*R103</f>
        <v>51840</v>
      </c>
      <c r="T103" s="110"/>
      <c r="U103" s="110"/>
      <c r="V103" s="110"/>
      <c r="W103" s="452">
        <f>X103/$U$7</f>
        <v>0.21600000000000003</v>
      </c>
      <c r="X103" s="452">
        <f>R103/12</f>
        <v>36</v>
      </c>
      <c r="Z103" s="452">
        <f>IF($E103="Y",$R103,0)</f>
        <v>0</v>
      </c>
      <c r="AA103" s="452">
        <f>IF($E103="N",$R103,0)</f>
        <v>432</v>
      </c>
      <c r="AB103" s="453">
        <f>Z103/(AA103+Z103)</f>
        <v>0</v>
      </c>
    </row>
    <row r="104" spans="1:28" s="110" customFormat="1" x14ac:dyDescent="0.25">
      <c r="A104" s="269"/>
      <c r="B104" s="270"/>
      <c r="C104" s="446">
        <f>'6. Staff Loading'!C104</f>
        <v>0</v>
      </c>
      <c r="D104" s="447">
        <f>'6. Staff Loading'!D104</f>
        <v>0</v>
      </c>
      <c r="E104" s="448">
        <f>'6. Staff Loading'!E104</f>
        <v>0</v>
      </c>
      <c r="F104" s="154"/>
      <c r="G104" s="154"/>
      <c r="H104" s="154"/>
      <c r="I104" s="154"/>
      <c r="J104" s="154"/>
      <c r="K104" s="154"/>
      <c r="L104" s="154"/>
      <c r="M104" s="154"/>
      <c r="N104" s="154"/>
      <c r="O104" s="154"/>
      <c r="P104" s="154"/>
      <c r="Q104" s="154"/>
      <c r="R104" s="276">
        <f t="shared" si="104"/>
        <v>0</v>
      </c>
      <c r="S104" s="316">
        <f t="shared" ref="S104:S107" si="105">D104*R104</f>
        <v>0</v>
      </c>
      <c r="W104" s="452">
        <f t="shared" ref="W104:W107" si="106">X104/$U$7</f>
        <v>0</v>
      </c>
      <c r="X104" s="452">
        <f t="shared" ref="X104:X107" si="107">R104/12</f>
        <v>0</v>
      </c>
      <c r="Z104" s="452">
        <f t="shared" ref="Z104:Z107" si="108">IF($E104="Y",$R104,0)</f>
        <v>0</v>
      </c>
      <c r="AA104" s="452">
        <f t="shared" ref="AA104:AA107" si="109">IF($E104="N",$R104,0)</f>
        <v>0</v>
      </c>
      <c r="AB104" s="453" t="e">
        <f t="shared" ref="AB104:AB107" si="110">Z104/(AA104+Z104)</f>
        <v>#DIV/0!</v>
      </c>
    </row>
    <row r="105" spans="1:28" s="110" customFormat="1" x14ac:dyDescent="0.25">
      <c r="A105" s="269"/>
      <c r="B105" s="270"/>
      <c r="C105" s="446">
        <f>'6. Staff Loading'!C105</f>
        <v>0</v>
      </c>
      <c r="D105" s="447">
        <f>'6. Staff Loading'!D105</f>
        <v>0</v>
      </c>
      <c r="E105" s="448">
        <f>'6. Staff Loading'!E105</f>
        <v>0</v>
      </c>
      <c r="F105" s="154"/>
      <c r="G105" s="154"/>
      <c r="H105" s="154"/>
      <c r="I105" s="154"/>
      <c r="J105" s="154"/>
      <c r="K105" s="154"/>
      <c r="L105" s="154"/>
      <c r="M105" s="154"/>
      <c r="N105" s="154"/>
      <c r="O105" s="154"/>
      <c r="P105" s="154"/>
      <c r="Q105" s="154"/>
      <c r="R105" s="276">
        <f t="shared" si="104"/>
        <v>0</v>
      </c>
      <c r="S105" s="316">
        <f t="shared" si="105"/>
        <v>0</v>
      </c>
      <c r="W105" s="452">
        <f t="shared" si="106"/>
        <v>0</v>
      </c>
      <c r="X105" s="452">
        <f t="shared" si="107"/>
        <v>0</v>
      </c>
      <c r="Z105" s="452">
        <f t="shared" si="108"/>
        <v>0</v>
      </c>
      <c r="AA105" s="452">
        <f t="shared" si="109"/>
        <v>0</v>
      </c>
      <c r="AB105" s="453" t="e">
        <f t="shared" si="110"/>
        <v>#DIV/0!</v>
      </c>
    </row>
    <row r="106" spans="1:28" ht="12" x14ac:dyDescent="0.3">
      <c r="A106" s="269"/>
      <c r="B106" s="270"/>
      <c r="C106" s="446">
        <f>'6. Staff Loading'!C106</f>
        <v>0</v>
      </c>
      <c r="D106" s="447">
        <f>'6. Staff Loading'!D106</f>
        <v>0</v>
      </c>
      <c r="E106" s="448">
        <f>'6. Staff Loading'!E106</f>
        <v>0</v>
      </c>
      <c r="F106" s="154"/>
      <c r="G106" s="154"/>
      <c r="H106" s="154"/>
      <c r="I106" s="154"/>
      <c r="J106" s="154"/>
      <c r="K106" s="154"/>
      <c r="L106" s="154"/>
      <c r="M106" s="154"/>
      <c r="N106" s="154"/>
      <c r="O106" s="154"/>
      <c r="P106" s="154"/>
      <c r="Q106" s="154"/>
      <c r="R106" s="276">
        <f t="shared" si="104"/>
        <v>0</v>
      </c>
      <c r="S106" s="316">
        <f t="shared" si="105"/>
        <v>0</v>
      </c>
      <c r="W106" s="452">
        <f t="shared" si="106"/>
        <v>0</v>
      </c>
      <c r="X106" s="452">
        <f t="shared" si="107"/>
        <v>0</v>
      </c>
      <c r="Z106" s="452">
        <f t="shared" si="108"/>
        <v>0</v>
      </c>
      <c r="AA106" s="452">
        <f t="shared" si="109"/>
        <v>0</v>
      </c>
      <c r="AB106" s="453" t="e">
        <f t="shared" si="110"/>
        <v>#DIV/0!</v>
      </c>
    </row>
    <row r="107" spans="1:28" ht="12" x14ac:dyDescent="0.3">
      <c r="A107" s="269"/>
      <c r="B107" s="270"/>
      <c r="C107" s="446">
        <f>'6. Staff Loading'!C107</f>
        <v>0</v>
      </c>
      <c r="D107" s="447">
        <f>'6. Staff Loading'!D107</f>
        <v>0</v>
      </c>
      <c r="E107" s="448">
        <f>'6. Staff Loading'!E107</f>
        <v>0</v>
      </c>
      <c r="F107" s="154"/>
      <c r="G107" s="154"/>
      <c r="H107" s="154"/>
      <c r="I107" s="154"/>
      <c r="J107" s="154"/>
      <c r="K107" s="154"/>
      <c r="L107" s="154"/>
      <c r="M107" s="154"/>
      <c r="N107" s="154"/>
      <c r="O107" s="154"/>
      <c r="P107" s="154"/>
      <c r="Q107" s="154"/>
      <c r="R107" s="276">
        <f t="shared" si="104"/>
        <v>0</v>
      </c>
      <c r="S107" s="316">
        <f t="shared" si="105"/>
        <v>0</v>
      </c>
      <c r="W107" s="452">
        <f t="shared" si="106"/>
        <v>0</v>
      </c>
      <c r="X107" s="452">
        <f t="shared" si="107"/>
        <v>0</v>
      </c>
      <c r="Z107" s="452">
        <f t="shared" si="108"/>
        <v>0</v>
      </c>
      <c r="AA107" s="452">
        <f t="shared" si="109"/>
        <v>0</v>
      </c>
      <c r="AB107" s="453" t="e">
        <f t="shared" si="110"/>
        <v>#DIV/0!</v>
      </c>
    </row>
    <row r="108" spans="1:28" ht="12.5" thickBot="1" x14ac:dyDescent="0.35">
      <c r="A108" s="228"/>
      <c r="B108" s="229" t="s">
        <v>166</v>
      </c>
      <c r="C108" s="230"/>
      <c r="D108" s="438"/>
      <c r="E108" s="427"/>
      <c r="F108" s="233">
        <f>SUM(F103:F107)</f>
        <v>36</v>
      </c>
      <c r="G108" s="233">
        <f t="shared" ref="G108:R108" si="111">SUM(G103:G107)</f>
        <v>36</v>
      </c>
      <c r="H108" s="233">
        <f t="shared" si="111"/>
        <v>36</v>
      </c>
      <c r="I108" s="233">
        <f t="shared" si="111"/>
        <v>36</v>
      </c>
      <c r="J108" s="233">
        <f t="shared" si="111"/>
        <v>36</v>
      </c>
      <c r="K108" s="233">
        <f t="shared" si="111"/>
        <v>36</v>
      </c>
      <c r="L108" s="233">
        <f t="shared" si="111"/>
        <v>36</v>
      </c>
      <c r="M108" s="233">
        <f t="shared" si="111"/>
        <v>36</v>
      </c>
      <c r="N108" s="233">
        <f t="shared" si="111"/>
        <v>36</v>
      </c>
      <c r="O108" s="233">
        <f t="shared" si="111"/>
        <v>36</v>
      </c>
      <c r="P108" s="233">
        <f t="shared" si="111"/>
        <v>36</v>
      </c>
      <c r="Q108" s="233">
        <f t="shared" si="111"/>
        <v>36</v>
      </c>
      <c r="R108" s="233">
        <f t="shared" si="111"/>
        <v>432</v>
      </c>
      <c r="S108" s="317">
        <f>SUM(S103:S107)</f>
        <v>51840</v>
      </c>
      <c r="W108" s="235">
        <f>SUM(W103:W107)</f>
        <v>0.21600000000000003</v>
      </c>
      <c r="X108" s="235">
        <f>SUM(X103:X107)</f>
        <v>36</v>
      </c>
      <c r="Z108" s="231">
        <f>SUM(Z103:Z107)</f>
        <v>0</v>
      </c>
      <c r="AA108" s="231">
        <f>SUM(AA103:AA107)</f>
        <v>432</v>
      </c>
      <c r="AB108" s="413">
        <f>Z108/(Z108+AA108)</f>
        <v>0</v>
      </c>
    </row>
    <row r="109" spans="1:28" ht="12" x14ac:dyDescent="0.3">
      <c r="A109" s="269">
        <v>5.3</v>
      </c>
      <c r="B109" s="270" t="s">
        <v>167</v>
      </c>
      <c r="C109" s="446" t="str">
        <f>'6. Staff Loading'!C109</f>
        <v>Cloud Engineer-Onshore</v>
      </c>
      <c r="D109" s="447">
        <f>'6. Staff Loading'!D109</f>
        <v>130</v>
      </c>
      <c r="E109" s="448" t="str">
        <f>'6. Staff Loading'!E109</f>
        <v>N</v>
      </c>
      <c r="F109" s="154">
        <v>40</v>
      </c>
      <c r="G109" s="154">
        <v>40</v>
      </c>
      <c r="H109" s="154">
        <v>40</v>
      </c>
      <c r="I109" s="154">
        <v>40</v>
      </c>
      <c r="J109" s="154">
        <v>40</v>
      </c>
      <c r="K109" s="154">
        <v>40</v>
      </c>
      <c r="L109" s="154">
        <v>40</v>
      </c>
      <c r="M109" s="154">
        <v>40</v>
      </c>
      <c r="N109" s="154">
        <v>40</v>
      </c>
      <c r="O109" s="154">
        <v>40</v>
      </c>
      <c r="P109" s="154">
        <v>40</v>
      </c>
      <c r="Q109" s="154">
        <v>40</v>
      </c>
      <c r="R109" s="276">
        <f t="shared" ref="R109:R113" si="112">SUM(F109:Q109)</f>
        <v>480</v>
      </c>
      <c r="S109" s="316">
        <f>D109*R109</f>
        <v>62400</v>
      </c>
      <c r="W109" s="452">
        <f>X109/$U$7</f>
        <v>0.24000000000000002</v>
      </c>
      <c r="X109" s="452">
        <f>R109/12</f>
        <v>40</v>
      </c>
      <c r="Z109" s="452">
        <f>IF($E109="Y",$R109,0)</f>
        <v>0</v>
      </c>
      <c r="AA109" s="452">
        <f>IF($E109="N",$R109,0)</f>
        <v>480</v>
      </c>
      <c r="AB109" s="453">
        <f>Z109/(AA109+Z109)</f>
        <v>0</v>
      </c>
    </row>
    <row r="110" spans="1:28" s="110" customFormat="1" ht="12" x14ac:dyDescent="0.3">
      <c r="A110" s="269"/>
      <c r="B110" s="270"/>
      <c r="C110" s="446">
        <f>'6. Staff Loading'!C110</f>
        <v>0</v>
      </c>
      <c r="D110" s="447">
        <f>'6. Staff Loading'!D110</f>
        <v>0</v>
      </c>
      <c r="E110" s="448">
        <f>'6. Staff Loading'!E110</f>
        <v>0</v>
      </c>
      <c r="F110" s="154"/>
      <c r="G110" s="154"/>
      <c r="H110" s="154"/>
      <c r="I110" s="154"/>
      <c r="J110" s="154"/>
      <c r="K110" s="154"/>
      <c r="L110" s="154"/>
      <c r="M110" s="154"/>
      <c r="N110" s="154"/>
      <c r="O110" s="154"/>
      <c r="P110" s="154"/>
      <c r="Q110" s="154"/>
      <c r="R110" s="276">
        <f t="shared" si="112"/>
        <v>0</v>
      </c>
      <c r="S110" s="316">
        <f t="shared" ref="S110:S113" si="113">D110*R110</f>
        <v>0</v>
      </c>
      <c r="T110" s="111"/>
      <c r="U110" s="111"/>
      <c r="V110" s="111"/>
      <c r="W110" s="452">
        <f t="shared" ref="W110:W113" si="114">X110/$U$7</f>
        <v>0</v>
      </c>
      <c r="X110" s="452">
        <f t="shared" ref="X110:X113" si="115">R110/12</f>
        <v>0</v>
      </c>
      <c r="Z110" s="452">
        <f t="shared" ref="Z110:Z113" si="116">IF($E110="Y",$R110,0)</f>
        <v>0</v>
      </c>
      <c r="AA110" s="452">
        <f t="shared" ref="AA110:AA113" si="117">IF($E110="N",$R110,0)</f>
        <v>0</v>
      </c>
      <c r="AB110" s="453" t="e">
        <f t="shared" ref="AB110:AB113" si="118">Z110/(AA110+Z110)</f>
        <v>#DIV/0!</v>
      </c>
    </row>
    <row r="111" spans="1:28" ht="12" x14ac:dyDescent="0.3">
      <c r="A111" s="269"/>
      <c r="B111" s="270"/>
      <c r="C111" s="446">
        <f>'6. Staff Loading'!C111</f>
        <v>0</v>
      </c>
      <c r="D111" s="447">
        <f>'6. Staff Loading'!D111</f>
        <v>0</v>
      </c>
      <c r="E111" s="448">
        <f>'6. Staff Loading'!E111</f>
        <v>0</v>
      </c>
      <c r="F111" s="154"/>
      <c r="G111" s="154"/>
      <c r="H111" s="154"/>
      <c r="I111" s="154"/>
      <c r="J111" s="154"/>
      <c r="K111" s="154"/>
      <c r="L111" s="154"/>
      <c r="M111" s="154"/>
      <c r="N111" s="154"/>
      <c r="O111" s="154"/>
      <c r="P111" s="154"/>
      <c r="Q111" s="154"/>
      <c r="R111" s="276">
        <f t="shared" si="112"/>
        <v>0</v>
      </c>
      <c r="S111" s="316">
        <f t="shared" si="113"/>
        <v>0</v>
      </c>
      <c r="W111" s="452">
        <f t="shared" si="114"/>
        <v>0</v>
      </c>
      <c r="X111" s="452">
        <f t="shared" si="115"/>
        <v>0</v>
      </c>
      <c r="Z111" s="452">
        <f t="shared" si="116"/>
        <v>0</v>
      </c>
      <c r="AA111" s="452">
        <f t="shared" si="117"/>
        <v>0</v>
      </c>
      <c r="AB111" s="453" t="e">
        <f t="shared" si="118"/>
        <v>#DIV/0!</v>
      </c>
    </row>
    <row r="112" spans="1:28" s="110" customFormat="1" ht="12" x14ac:dyDescent="0.3">
      <c r="A112" s="269"/>
      <c r="B112" s="270"/>
      <c r="C112" s="446">
        <f>'6. Staff Loading'!C112</f>
        <v>0</v>
      </c>
      <c r="D112" s="447">
        <f>'6. Staff Loading'!D112</f>
        <v>0</v>
      </c>
      <c r="E112" s="448">
        <f>'6. Staff Loading'!E112</f>
        <v>0</v>
      </c>
      <c r="F112" s="154"/>
      <c r="G112" s="154"/>
      <c r="H112" s="154"/>
      <c r="I112" s="154"/>
      <c r="J112" s="154"/>
      <c r="K112" s="154"/>
      <c r="L112" s="154"/>
      <c r="M112" s="154"/>
      <c r="N112" s="154"/>
      <c r="O112" s="154"/>
      <c r="P112" s="154"/>
      <c r="Q112" s="154"/>
      <c r="R112" s="276">
        <f t="shared" si="112"/>
        <v>0</v>
      </c>
      <c r="S112" s="316">
        <f t="shared" si="113"/>
        <v>0</v>
      </c>
      <c r="T112" s="106"/>
      <c r="U112" s="106"/>
      <c r="V112" s="106"/>
      <c r="W112" s="452">
        <f t="shared" si="114"/>
        <v>0</v>
      </c>
      <c r="X112" s="452">
        <f t="shared" si="115"/>
        <v>0</v>
      </c>
      <c r="Z112" s="452">
        <f t="shared" si="116"/>
        <v>0</v>
      </c>
      <c r="AA112" s="452">
        <f t="shared" si="117"/>
        <v>0</v>
      </c>
      <c r="AB112" s="453" t="e">
        <f t="shared" si="118"/>
        <v>#DIV/0!</v>
      </c>
    </row>
    <row r="113" spans="1:28" ht="12" x14ac:dyDescent="0.3">
      <c r="A113" s="269"/>
      <c r="B113" s="270"/>
      <c r="C113" s="446">
        <f>'6. Staff Loading'!C113</f>
        <v>0</v>
      </c>
      <c r="D113" s="447">
        <f>'6. Staff Loading'!D113</f>
        <v>0</v>
      </c>
      <c r="E113" s="448">
        <f>'6. Staff Loading'!E113</f>
        <v>0</v>
      </c>
      <c r="F113" s="154"/>
      <c r="G113" s="154"/>
      <c r="H113" s="154"/>
      <c r="I113" s="154"/>
      <c r="J113" s="154"/>
      <c r="K113" s="154"/>
      <c r="L113" s="154"/>
      <c r="M113" s="154"/>
      <c r="N113" s="154"/>
      <c r="O113" s="154"/>
      <c r="P113" s="154"/>
      <c r="Q113" s="154"/>
      <c r="R113" s="276">
        <f t="shared" si="112"/>
        <v>0</v>
      </c>
      <c r="S113" s="316">
        <f t="shared" si="113"/>
        <v>0</v>
      </c>
      <c r="W113" s="452">
        <f t="shared" si="114"/>
        <v>0</v>
      </c>
      <c r="X113" s="452">
        <f t="shared" si="115"/>
        <v>0</v>
      </c>
      <c r="Z113" s="452">
        <f t="shared" si="116"/>
        <v>0</v>
      </c>
      <c r="AA113" s="452">
        <f t="shared" si="117"/>
        <v>0</v>
      </c>
      <c r="AB113" s="453" t="e">
        <f t="shared" si="118"/>
        <v>#DIV/0!</v>
      </c>
    </row>
    <row r="114" spans="1:28" ht="12.5" thickBot="1" x14ac:dyDescent="0.35">
      <c r="A114" s="228"/>
      <c r="B114" s="229" t="s">
        <v>168</v>
      </c>
      <c r="C114" s="230"/>
      <c r="D114" s="438"/>
      <c r="E114" s="427"/>
      <c r="F114" s="233">
        <f>SUM(F109:F113)</f>
        <v>40</v>
      </c>
      <c r="G114" s="233">
        <f t="shared" ref="G114:R114" si="119">SUM(G109:G113)</f>
        <v>40</v>
      </c>
      <c r="H114" s="233">
        <f t="shared" si="119"/>
        <v>40</v>
      </c>
      <c r="I114" s="233">
        <f t="shared" si="119"/>
        <v>40</v>
      </c>
      <c r="J114" s="233">
        <f t="shared" si="119"/>
        <v>40</v>
      </c>
      <c r="K114" s="233">
        <f t="shared" si="119"/>
        <v>40</v>
      </c>
      <c r="L114" s="233">
        <f t="shared" si="119"/>
        <v>40</v>
      </c>
      <c r="M114" s="233">
        <f t="shared" si="119"/>
        <v>40</v>
      </c>
      <c r="N114" s="233">
        <f t="shared" si="119"/>
        <v>40</v>
      </c>
      <c r="O114" s="233">
        <f t="shared" si="119"/>
        <v>40</v>
      </c>
      <c r="P114" s="233">
        <f t="shared" si="119"/>
        <v>40</v>
      </c>
      <c r="Q114" s="233">
        <f t="shared" si="119"/>
        <v>40</v>
      </c>
      <c r="R114" s="233">
        <f t="shared" si="119"/>
        <v>480</v>
      </c>
      <c r="S114" s="317">
        <f>SUM(S109:S113)</f>
        <v>62400</v>
      </c>
      <c r="W114" s="235">
        <f>SUM(W109:W113)</f>
        <v>0.24000000000000002</v>
      </c>
      <c r="X114" s="235">
        <f>SUM(X109:X113)</f>
        <v>40</v>
      </c>
      <c r="Z114" s="231">
        <f>SUM(Z109:Z113)</f>
        <v>0</v>
      </c>
      <c r="AA114" s="231">
        <f>SUM(AA109:AA113)</f>
        <v>480</v>
      </c>
      <c r="AB114" s="413">
        <f>Z114/(Z114+AA114)</f>
        <v>0</v>
      </c>
    </row>
    <row r="115" spans="1:28" ht="12" x14ac:dyDescent="0.3">
      <c r="A115" s="269">
        <v>5.4</v>
      </c>
      <c r="B115" s="270" t="s">
        <v>169</v>
      </c>
      <c r="C115" s="446" t="str">
        <f>'6. Staff Loading'!C115</f>
        <v>Security Analyst-Offshore</v>
      </c>
      <c r="D115" s="447">
        <f>'6. Staff Loading'!D115</f>
        <v>100</v>
      </c>
      <c r="E115" s="448" t="str">
        <f>'6. Staff Loading'!E115</f>
        <v>Y</v>
      </c>
      <c r="F115" s="154">
        <v>97</v>
      </c>
      <c r="G115" s="154">
        <v>97</v>
      </c>
      <c r="H115" s="154">
        <v>97</v>
      </c>
      <c r="I115" s="154">
        <v>97</v>
      </c>
      <c r="J115" s="154">
        <v>97</v>
      </c>
      <c r="K115" s="154">
        <v>97</v>
      </c>
      <c r="L115" s="154">
        <v>97</v>
      </c>
      <c r="M115" s="154">
        <v>97</v>
      </c>
      <c r="N115" s="154">
        <v>97</v>
      </c>
      <c r="O115" s="154">
        <v>97</v>
      </c>
      <c r="P115" s="154">
        <v>97</v>
      </c>
      <c r="Q115" s="154">
        <v>97</v>
      </c>
      <c r="R115" s="276">
        <f t="shared" ref="R115:R119" si="120">SUM(F115:Q115)</f>
        <v>1164</v>
      </c>
      <c r="S115" s="316">
        <f>D115*R115</f>
        <v>116400</v>
      </c>
      <c r="W115" s="452">
        <f>X115/$U$7</f>
        <v>0.58200000000000007</v>
      </c>
      <c r="X115" s="452">
        <f>R115/12</f>
        <v>97</v>
      </c>
      <c r="Z115" s="452">
        <f>IF($E115="Y",$R115,0)</f>
        <v>1164</v>
      </c>
      <c r="AA115" s="452">
        <f>IF($E115="N",$R115,0)</f>
        <v>0</v>
      </c>
      <c r="AB115" s="453">
        <f>Z115/(AA115+Z115)</f>
        <v>1</v>
      </c>
    </row>
    <row r="116" spans="1:28" s="110" customFormat="1" ht="12" x14ac:dyDescent="0.3">
      <c r="A116" s="269"/>
      <c r="B116" s="270"/>
      <c r="C116" s="446">
        <f>'6. Staff Loading'!C116</f>
        <v>0</v>
      </c>
      <c r="D116" s="447">
        <f>'6. Staff Loading'!D116</f>
        <v>0</v>
      </c>
      <c r="E116" s="448">
        <f>'6. Staff Loading'!E116</f>
        <v>0</v>
      </c>
      <c r="F116" s="154"/>
      <c r="G116" s="154"/>
      <c r="H116" s="154"/>
      <c r="I116" s="154"/>
      <c r="J116" s="154"/>
      <c r="K116" s="154"/>
      <c r="L116" s="154"/>
      <c r="M116" s="154"/>
      <c r="N116" s="154"/>
      <c r="O116" s="154"/>
      <c r="P116" s="154"/>
      <c r="Q116" s="154"/>
      <c r="R116" s="276">
        <f t="shared" si="120"/>
        <v>0</v>
      </c>
      <c r="S116" s="316">
        <f t="shared" ref="S116:S119" si="121">D116*R116</f>
        <v>0</v>
      </c>
      <c r="T116" s="106"/>
      <c r="U116" s="106"/>
      <c r="V116" s="106"/>
      <c r="W116" s="452">
        <f t="shared" ref="W116:W119" si="122">X116/$U$7</f>
        <v>0</v>
      </c>
      <c r="X116" s="452">
        <f t="shared" ref="X116:X119" si="123">R116/12</f>
        <v>0</v>
      </c>
      <c r="Z116" s="452">
        <f t="shared" ref="Z116:Z119" si="124">IF($E116="Y",$R116,0)</f>
        <v>0</v>
      </c>
      <c r="AA116" s="452">
        <f t="shared" ref="AA116:AA119" si="125">IF($E116="N",$R116,0)</f>
        <v>0</v>
      </c>
      <c r="AB116" s="453" t="e">
        <f t="shared" ref="AB116:AB119" si="126">Z116/(AA116+Z116)</f>
        <v>#DIV/0!</v>
      </c>
    </row>
    <row r="117" spans="1:28" s="110" customFormat="1" ht="12" x14ac:dyDescent="0.3">
      <c r="A117" s="269"/>
      <c r="B117" s="270"/>
      <c r="C117" s="446">
        <f>'6. Staff Loading'!C117</f>
        <v>0</v>
      </c>
      <c r="D117" s="447">
        <f>'6. Staff Loading'!D117</f>
        <v>0</v>
      </c>
      <c r="E117" s="448">
        <f>'6. Staff Loading'!E117</f>
        <v>0</v>
      </c>
      <c r="F117" s="154"/>
      <c r="G117" s="154"/>
      <c r="H117" s="154"/>
      <c r="I117" s="154"/>
      <c r="J117" s="154"/>
      <c r="K117" s="154"/>
      <c r="L117" s="154"/>
      <c r="M117" s="154"/>
      <c r="N117" s="154"/>
      <c r="O117" s="154"/>
      <c r="P117" s="154"/>
      <c r="Q117" s="154"/>
      <c r="R117" s="276">
        <f t="shared" si="120"/>
        <v>0</v>
      </c>
      <c r="S117" s="316">
        <f t="shared" si="121"/>
        <v>0</v>
      </c>
      <c r="T117" s="106"/>
      <c r="U117" s="106"/>
      <c r="V117" s="106"/>
      <c r="W117" s="452">
        <f t="shared" si="122"/>
        <v>0</v>
      </c>
      <c r="X117" s="452">
        <f t="shared" si="123"/>
        <v>0</v>
      </c>
      <c r="Z117" s="452">
        <f t="shared" si="124"/>
        <v>0</v>
      </c>
      <c r="AA117" s="452">
        <f t="shared" si="125"/>
        <v>0</v>
      </c>
      <c r="AB117" s="453" t="e">
        <f t="shared" si="126"/>
        <v>#DIV/0!</v>
      </c>
    </row>
    <row r="118" spans="1:28" s="110" customFormat="1" ht="12" x14ac:dyDescent="0.3">
      <c r="A118" s="269"/>
      <c r="B118" s="270"/>
      <c r="C118" s="446">
        <f>'6. Staff Loading'!C118</f>
        <v>0</v>
      </c>
      <c r="D118" s="447">
        <f>'6. Staff Loading'!D118</f>
        <v>0</v>
      </c>
      <c r="E118" s="448">
        <f>'6. Staff Loading'!E118</f>
        <v>0</v>
      </c>
      <c r="F118" s="154"/>
      <c r="G118" s="154"/>
      <c r="H118" s="154"/>
      <c r="I118" s="154"/>
      <c r="J118" s="154"/>
      <c r="K118" s="154"/>
      <c r="L118" s="154"/>
      <c r="M118" s="154"/>
      <c r="N118" s="154"/>
      <c r="O118" s="154"/>
      <c r="P118" s="154"/>
      <c r="Q118" s="154"/>
      <c r="R118" s="276">
        <f t="shared" si="120"/>
        <v>0</v>
      </c>
      <c r="S118" s="316">
        <f t="shared" si="121"/>
        <v>0</v>
      </c>
      <c r="T118" s="106"/>
      <c r="U118" s="106"/>
      <c r="V118" s="106"/>
      <c r="W118" s="452">
        <f t="shared" si="122"/>
        <v>0</v>
      </c>
      <c r="X118" s="452">
        <f t="shared" si="123"/>
        <v>0</v>
      </c>
      <c r="Z118" s="452">
        <f t="shared" si="124"/>
        <v>0</v>
      </c>
      <c r="AA118" s="452">
        <f t="shared" si="125"/>
        <v>0</v>
      </c>
      <c r="AB118" s="453" t="e">
        <f t="shared" si="126"/>
        <v>#DIV/0!</v>
      </c>
    </row>
    <row r="119" spans="1:28" ht="14.25" customHeight="1" x14ac:dyDescent="0.3">
      <c r="A119" s="269"/>
      <c r="B119" s="270"/>
      <c r="C119" s="446">
        <f>'6. Staff Loading'!C119</f>
        <v>0</v>
      </c>
      <c r="D119" s="447">
        <f>'6. Staff Loading'!D119</f>
        <v>0</v>
      </c>
      <c r="E119" s="448">
        <f>'6. Staff Loading'!E119</f>
        <v>0</v>
      </c>
      <c r="F119" s="154"/>
      <c r="G119" s="154"/>
      <c r="H119" s="154"/>
      <c r="I119" s="154"/>
      <c r="J119" s="154"/>
      <c r="K119" s="154"/>
      <c r="L119" s="154"/>
      <c r="M119" s="154"/>
      <c r="N119" s="154"/>
      <c r="O119" s="154"/>
      <c r="P119" s="154"/>
      <c r="Q119" s="154"/>
      <c r="R119" s="276">
        <f t="shared" si="120"/>
        <v>0</v>
      </c>
      <c r="S119" s="316">
        <f t="shared" si="121"/>
        <v>0</v>
      </c>
      <c r="W119" s="452">
        <f t="shared" si="122"/>
        <v>0</v>
      </c>
      <c r="X119" s="452">
        <f t="shared" si="123"/>
        <v>0</v>
      </c>
      <c r="Z119" s="452">
        <f t="shared" si="124"/>
        <v>0</v>
      </c>
      <c r="AA119" s="452">
        <f t="shared" si="125"/>
        <v>0</v>
      </c>
      <c r="AB119" s="453" t="e">
        <f t="shared" si="126"/>
        <v>#DIV/0!</v>
      </c>
    </row>
    <row r="120" spans="1:28" s="109" customFormat="1" ht="13.5" thickBot="1" x14ac:dyDescent="0.35">
      <c r="A120" s="228"/>
      <c r="B120" s="229" t="s">
        <v>170</v>
      </c>
      <c r="C120" s="230"/>
      <c r="D120" s="438"/>
      <c r="E120" s="427"/>
      <c r="F120" s="233">
        <f>SUM(F115:F119)</f>
        <v>97</v>
      </c>
      <c r="G120" s="233">
        <f t="shared" ref="G120:R120" si="127">SUM(G115:G119)</f>
        <v>97</v>
      </c>
      <c r="H120" s="233">
        <f t="shared" si="127"/>
        <v>97</v>
      </c>
      <c r="I120" s="233">
        <f t="shared" si="127"/>
        <v>97</v>
      </c>
      <c r="J120" s="233">
        <f t="shared" si="127"/>
        <v>97</v>
      </c>
      <c r="K120" s="233">
        <f t="shared" si="127"/>
        <v>97</v>
      </c>
      <c r="L120" s="233">
        <f t="shared" si="127"/>
        <v>97</v>
      </c>
      <c r="M120" s="233">
        <f t="shared" si="127"/>
        <v>97</v>
      </c>
      <c r="N120" s="233">
        <f t="shared" si="127"/>
        <v>97</v>
      </c>
      <c r="O120" s="233">
        <f t="shared" si="127"/>
        <v>97</v>
      </c>
      <c r="P120" s="233">
        <f t="shared" si="127"/>
        <v>97</v>
      </c>
      <c r="Q120" s="233">
        <f t="shared" si="127"/>
        <v>97</v>
      </c>
      <c r="R120" s="233">
        <f t="shared" si="127"/>
        <v>1164</v>
      </c>
      <c r="S120" s="317">
        <f>SUM(S115:S119)</f>
        <v>116400</v>
      </c>
      <c r="T120" s="106"/>
      <c r="U120" s="106"/>
      <c r="V120" s="106"/>
      <c r="W120" s="235">
        <f>SUM(W115:W119)</f>
        <v>0.58200000000000007</v>
      </c>
      <c r="X120" s="235">
        <f>SUM(X115:X119)</f>
        <v>97</v>
      </c>
      <c r="Z120" s="231">
        <f>SUM(Z115:Z119)</f>
        <v>1164</v>
      </c>
      <c r="AA120" s="231">
        <f>SUM(AA115:AA119)</f>
        <v>0</v>
      </c>
      <c r="AB120" s="413">
        <f>Z120/(Z120+AA120)</f>
        <v>1</v>
      </c>
    </row>
    <row r="121" spans="1:28" ht="10.15" customHeight="1" x14ac:dyDescent="0.3">
      <c r="A121" s="149"/>
      <c r="B121" s="150"/>
      <c r="C121" s="158"/>
      <c r="D121" s="437"/>
      <c r="E121" s="426"/>
      <c r="F121" s="154"/>
      <c r="G121" s="154"/>
      <c r="H121" s="154"/>
      <c r="I121" s="154"/>
      <c r="J121" s="154"/>
      <c r="K121" s="154"/>
      <c r="L121" s="154"/>
      <c r="M121" s="154"/>
      <c r="N121" s="154"/>
      <c r="O121" s="154"/>
      <c r="P121" s="154"/>
      <c r="Q121" s="154"/>
      <c r="R121" s="154"/>
      <c r="S121" s="322"/>
      <c r="W121" s="152"/>
      <c r="X121" s="152"/>
      <c r="Z121" s="152"/>
      <c r="AA121" s="152"/>
      <c r="AB121" s="412"/>
    </row>
    <row r="122" spans="1:28" ht="13.5" thickBot="1" x14ac:dyDescent="0.35">
      <c r="A122" s="251"/>
      <c r="B122" s="252" t="s">
        <v>164</v>
      </c>
      <c r="C122" s="253"/>
      <c r="D122" s="440"/>
      <c r="E122" s="429"/>
      <c r="F122" s="254">
        <f t="shared" ref="F122:S122" si="128">SUM(F102,F108,F114,F120)</f>
        <v>323</v>
      </c>
      <c r="G122" s="254">
        <f t="shared" si="128"/>
        <v>323</v>
      </c>
      <c r="H122" s="254">
        <f t="shared" si="128"/>
        <v>323</v>
      </c>
      <c r="I122" s="254">
        <f t="shared" si="128"/>
        <v>323</v>
      </c>
      <c r="J122" s="254">
        <f t="shared" si="128"/>
        <v>323</v>
      </c>
      <c r="K122" s="254">
        <f t="shared" si="128"/>
        <v>323</v>
      </c>
      <c r="L122" s="254">
        <f t="shared" si="128"/>
        <v>323</v>
      </c>
      <c r="M122" s="254">
        <f t="shared" si="128"/>
        <v>323</v>
      </c>
      <c r="N122" s="254">
        <f t="shared" si="128"/>
        <v>323</v>
      </c>
      <c r="O122" s="254">
        <f t="shared" si="128"/>
        <v>323</v>
      </c>
      <c r="P122" s="254">
        <f t="shared" si="128"/>
        <v>323</v>
      </c>
      <c r="Q122" s="254">
        <f t="shared" si="128"/>
        <v>323</v>
      </c>
      <c r="R122" s="254">
        <f t="shared" si="128"/>
        <v>3876</v>
      </c>
      <c r="S122" s="319">
        <f t="shared" si="128"/>
        <v>482640</v>
      </c>
      <c r="W122" s="254">
        <f>SUM(W102,W108,W114,W120)</f>
        <v>1.9380000000000002</v>
      </c>
      <c r="X122" s="254">
        <f>SUM(X102,X108,X114,X120)</f>
        <v>323</v>
      </c>
      <c r="Z122" s="254">
        <f>SUM(Z102,Z108,Z114,Z120)</f>
        <v>1164</v>
      </c>
      <c r="AA122" s="254">
        <f>SUM(AA102,AA108,AA114,AA120)</f>
        <v>2712</v>
      </c>
      <c r="AB122" s="418">
        <f>Z122/(Z122+AA122)</f>
        <v>0.30030959752321984</v>
      </c>
    </row>
    <row r="123" spans="1:28" ht="12" x14ac:dyDescent="0.3">
      <c r="A123" s="160"/>
      <c r="B123" s="150"/>
      <c r="C123" s="151"/>
      <c r="D123" s="437"/>
      <c r="E123" s="432"/>
      <c r="F123" s="154"/>
      <c r="G123" s="154"/>
      <c r="H123" s="154"/>
      <c r="I123" s="154"/>
      <c r="J123" s="154"/>
      <c r="K123" s="154"/>
      <c r="L123" s="154"/>
      <c r="M123" s="154"/>
      <c r="N123" s="154"/>
      <c r="O123" s="154"/>
      <c r="P123" s="154"/>
      <c r="Q123" s="154"/>
      <c r="R123" s="154"/>
      <c r="S123" s="322"/>
      <c r="W123" s="151"/>
      <c r="X123" s="151"/>
      <c r="Z123" s="151"/>
      <c r="AA123" s="151"/>
      <c r="AB123" s="412"/>
    </row>
    <row r="124" spans="1:28" ht="13" x14ac:dyDescent="0.3">
      <c r="A124" s="237">
        <v>6</v>
      </c>
      <c r="B124" s="266" t="s">
        <v>171</v>
      </c>
      <c r="C124" s="239"/>
      <c r="D124" s="436"/>
      <c r="E124" s="425"/>
      <c r="F124" s="244"/>
      <c r="G124" s="244"/>
      <c r="H124" s="244"/>
      <c r="I124" s="244"/>
      <c r="J124" s="244"/>
      <c r="K124" s="244"/>
      <c r="L124" s="244"/>
      <c r="M124" s="244"/>
      <c r="N124" s="244"/>
      <c r="O124" s="244"/>
      <c r="P124" s="244"/>
      <c r="Q124" s="244"/>
      <c r="R124" s="240"/>
      <c r="S124" s="323"/>
      <c r="W124" s="239"/>
      <c r="X124" s="239"/>
      <c r="Z124" s="239"/>
      <c r="AA124" s="239"/>
      <c r="AB124" s="416"/>
    </row>
    <row r="125" spans="1:28" ht="12" x14ac:dyDescent="0.3">
      <c r="A125" s="269">
        <v>6.1</v>
      </c>
      <c r="B125" s="274" t="s">
        <v>172</v>
      </c>
      <c r="C125" s="446" t="str">
        <f>'6. Staff Loading'!C125</f>
        <v>BenefitsCal Application Manager-Onshore</v>
      </c>
      <c r="D125" s="447">
        <f>'6. Staff Loading'!D125</f>
        <v>140</v>
      </c>
      <c r="E125" s="448" t="str">
        <f>'6. Staff Loading'!E125</f>
        <v>N</v>
      </c>
      <c r="F125" s="154">
        <v>40</v>
      </c>
      <c r="G125" s="154">
        <v>40</v>
      </c>
      <c r="H125" s="154">
        <v>40</v>
      </c>
      <c r="I125" s="154">
        <v>40</v>
      </c>
      <c r="J125" s="154">
        <v>40</v>
      </c>
      <c r="K125" s="154">
        <v>40</v>
      </c>
      <c r="L125" s="154">
        <v>40</v>
      </c>
      <c r="M125" s="154">
        <v>40</v>
      </c>
      <c r="N125" s="154">
        <v>40</v>
      </c>
      <c r="O125" s="154">
        <v>40</v>
      </c>
      <c r="P125" s="154">
        <v>40</v>
      </c>
      <c r="Q125" s="154">
        <v>40</v>
      </c>
      <c r="R125" s="276">
        <f t="shared" ref="R125:R129" si="129">SUM(F125:Q125)</f>
        <v>480</v>
      </c>
      <c r="S125" s="316">
        <f>D125*R125</f>
        <v>67200</v>
      </c>
      <c r="W125" s="452">
        <f>X125/$U$7</f>
        <v>0.24000000000000002</v>
      </c>
      <c r="X125" s="452">
        <f>R125/12</f>
        <v>40</v>
      </c>
      <c r="Z125" s="452">
        <f>IF($E125="Y",$R125,0)</f>
        <v>0</v>
      </c>
      <c r="AA125" s="452">
        <f>IF($E125="N",$R125,0)</f>
        <v>480</v>
      </c>
      <c r="AB125" s="453">
        <f>Z125/(AA125+Z125)</f>
        <v>0</v>
      </c>
    </row>
    <row r="126" spans="1:28" s="110" customFormat="1" ht="12" x14ac:dyDescent="0.3">
      <c r="A126" s="269"/>
      <c r="B126" s="270"/>
      <c r="C126" s="446">
        <f>'6. Staff Loading'!C126</f>
        <v>0</v>
      </c>
      <c r="D126" s="447">
        <f>'6. Staff Loading'!D126</f>
        <v>0</v>
      </c>
      <c r="E126" s="448">
        <f>'6. Staff Loading'!E126</f>
        <v>0</v>
      </c>
      <c r="F126" s="154"/>
      <c r="G126" s="154"/>
      <c r="H126" s="154"/>
      <c r="I126" s="154"/>
      <c r="J126" s="154"/>
      <c r="K126" s="154"/>
      <c r="L126" s="154"/>
      <c r="M126" s="154"/>
      <c r="N126" s="154"/>
      <c r="O126" s="154"/>
      <c r="P126" s="154"/>
      <c r="Q126" s="154"/>
      <c r="R126" s="276">
        <f t="shared" si="129"/>
        <v>0</v>
      </c>
      <c r="S126" s="316">
        <f t="shared" ref="S126:S129" si="130">D126*R126</f>
        <v>0</v>
      </c>
      <c r="T126" s="106"/>
      <c r="U126" s="106"/>
      <c r="V126" s="106"/>
      <c r="W126" s="452">
        <f t="shared" ref="W126:W129" si="131">X126/$U$7</f>
        <v>0</v>
      </c>
      <c r="X126" s="452">
        <f t="shared" ref="X126:X129" si="132">R126/12</f>
        <v>0</v>
      </c>
      <c r="Z126" s="452">
        <f t="shared" ref="Z126:Z129" si="133">IF($E126="Y",$R126,0)</f>
        <v>0</v>
      </c>
      <c r="AA126" s="452">
        <f t="shared" ref="AA126:AA129" si="134">IF($E126="N",$R126,0)</f>
        <v>0</v>
      </c>
      <c r="AB126" s="453" t="e">
        <f t="shared" ref="AB126:AB129" si="135">Z126/(AA126+Z126)</f>
        <v>#DIV/0!</v>
      </c>
    </row>
    <row r="127" spans="1:28" ht="12" x14ac:dyDescent="0.3">
      <c r="A127" s="269"/>
      <c r="B127" s="270"/>
      <c r="C127" s="446">
        <f>'6. Staff Loading'!C127</f>
        <v>0</v>
      </c>
      <c r="D127" s="447">
        <f>'6. Staff Loading'!D127</f>
        <v>0</v>
      </c>
      <c r="E127" s="448">
        <f>'6. Staff Loading'!E127</f>
        <v>0</v>
      </c>
      <c r="F127" s="154"/>
      <c r="G127" s="154"/>
      <c r="H127" s="154"/>
      <c r="I127" s="154"/>
      <c r="J127" s="154"/>
      <c r="K127" s="154"/>
      <c r="L127" s="154"/>
      <c r="M127" s="154"/>
      <c r="N127" s="154"/>
      <c r="O127" s="154"/>
      <c r="P127" s="154"/>
      <c r="Q127" s="154"/>
      <c r="R127" s="276">
        <f t="shared" si="129"/>
        <v>0</v>
      </c>
      <c r="S127" s="316">
        <f t="shared" si="130"/>
        <v>0</v>
      </c>
      <c r="W127" s="452">
        <f t="shared" si="131"/>
        <v>0</v>
      </c>
      <c r="X127" s="452">
        <f t="shared" si="132"/>
        <v>0</v>
      </c>
      <c r="Z127" s="452">
        <f t="shared" si="133"/>
        <v>0</v>
      </c>
      <c r="AA127" s="452">
        <f t="shared" si="134"/>
        <v>0</v>
      </c>
      <c r="AB127" s="453" t="e">
        <f t="shared" si="135"/>
        <v>#DIV/0!</v>
      </c>
    </row>
    <row r="128" spans="1:28" ht="12" x14ac:dyDescent="0.3">
      <c r="A128" s="269"/>
      <c r="B128" s="270"/>
      <c r="C128" s="446">
        <f>'6. Staff Loading'!C128</f>
        <v>0</v>
      </c>
      <c r="D128" s="447">
        <f>'6. Staff Loading'!D128</f>
        <v>0</v>
      </c>
      <c r="E128" s="448">
        <f>'6. Staff Loading'!E128</f>
        <v>0</v>
      </c>
      <c r="F128" s="154"/>
      <c r="G128" s="154"/>
      <c r="H128" s="154"/>
      <c r="I128" s="154"/>
      <c r="J128" s="154"/>
      <c r="K128" s="154"/>
      <c r="L128" s="154"/>
      <c r="M128" s="154"/>
      <c r="N128" s="154"/>
      <c r="O128" s="154"/>
      <c r="P128" s="154"/>
      <c r="Q128" s="154"/>
      <c r="R128" s="276">
        <f t="shared" si="129"/>
        <v>0</v>
      </c>
      <c r="S128" s="316">
        <f t="shared" si="130"/>
        <v>0</v>
      </c>
      <c r="W128" s="452">
        <f t="shared" si="131"/>
        <v>0</v>
      </c>
      <c r="X128" s="452">
        <f t="shared" si="132"/>
        <v>0</v>
      </c>
      <c r="Z128" s="452">
        <f t="shared" si="133"/>
        <v>0</v>
      </c>
      <c r="AA128" s="452">
        <f t="shared" si="134"/>
        <v>0</v>
      </c>
      <c r="AB128" s="453" t="e">
        <f t="shared" si="135"/>
        <v>#DIV/0!</v>
      </c>
    </row>
    <row r="129" spans="1:28" ht="12" x14ac:dyDescent="0.3">
      <c r="A129" s="269"/>
      <c r="B129" s="270"/>
      <c r="C129" s="446">
        <f>'6. Staff Loading'!C129</f>
        <v>0</v>
      </c>
      <c r="D129" s="447">
        <f>'6. Staff Loading'!D129</f>
        <v>0</v>
      </c>
      <c r="E129" s="448">
        <f>'6. Staff Loading'!E129</f>
        <v>0</v>
      </c>
      <c r="F129" s="154"/>
      <c r="G129" s="154"/>
      <c r="H129" s="154"/>
      <c r="I129" s="154"/>
      <c r="J129" s="154"/>
      <c r="K129" s="154"/>
      <c r="L129" s="154"/>
      <c r="M129" s="154"/>
      <c r="N129" s="154"/>
      <c r="O129" s="154"/>
      <c r="P129" s="154"/>
      <c r="Q129" s="154"/>
      <c r="R129" s="276">
        <f t="shared" si="129"/>
        <v>0</v>
      </c>
      <c r="S129" s="316">
        <f t="shared" si="130"/>
        <v>0</v>
      </c>
      <c r="W129" s="452">
        <f t="shared" si="131"/>
        <v>0</v>
      </c>
      <c r="X129" s="452">
        <f t="shared" si="132"/>
        <v>0</v>
      </c>
      <c r="Z129" s="452">
        <f t="shared" si="133"/>
        <v>0</v>
      </c>
      <c r="AA129" s="452">
        <f t="shared" si="134"/>
        <v>0</v>
      </c>
      <c r="AB129" s="453" t="e">
        <f t="shared" si="135"/>
        <v>#DIV/0!</v>
      </c>
    </row>
    <row r="130" spans="1:28" ht="12.5" thickBot="1" x14ac:dyDescent="0.35">
      <c r="A130" s="228"/>
      <c r="B130" s="229" t="s">
        <v>173</v>
      </c>
      <c r="C130" s="230"/>
      <c r="D130" s="438"/>
      <c r="E130" s="427"/>
      <c r="F130" s="233">
        <f>SUM(F125:F129)</f>
        <v>40</v>
      </c>
      <c r="G130" s="233">
        <f t="shared" ref="G130:R130" si="136">SUM(G125:G129)</f>
        <v>40</v>
      </c>
      <c r="H130" s="233">
        <f t="shared" si="136"/>
        <v>40</v>
      </c>
      <c r="I130" s="233">
        <f t="shared" si="136"/>
        <v>40</v>
      </c>
      <c r="J130" s="233">
        <f t="shared" si="136"/>
        <v>40</v>
      </c>
      <c r="K130" s="233">
        <f t="shared" si="136"/>
        <v>40</v>
      </c>
      <c r="L130" s="233">
        <f t="shared" si="136"/>
        <v>40</v>
      </c>
      <c r="M130" s="233">
        <f t="shared" si="136"/>
        <v>40</v>
      </c>
      <c r="N130" s="233">
        <f t="shared" si="136"/>
        <v>40</v>
      </c>
      <c r="O130" s="233">
        <f t="shared" si="136"/>
        <v>40</v>
      </c>
      <c r="P130" s="233">
        <f t="shared" si="136"/>
        <v>40</v>
      </c>
      <c r="Q130" s="233">
        <f t="shared" si="136"/>
        <v>40</v>
      </c>
      <c r="R130" s="233">
        <f t="shared" si="136"/>
        <v>480</v>
      </c>
      <c r="S130" s="317">
        <f>SUM(S125:S129)</f>
        <v>67200</v>
      </c>
      <c r="W130" s="235">
        <f>SUM(W125:W129)</f>
        <v>0.24000000000000002</v>
      </c>
      <c r="X130" s="235">
        <f>SUM(X125:X129)</f>
        <v>40</v>
      </c>
      <c r="Z130" s="231">
        <f>SUM(Z125:Z129)</f>
        <v>0</v>
      </c>
      <c r="AA130" s="231">
        <f>SUM(AA125:AA129)</f>
        <v>480</v>
      </c>
      <c r="AB130" s="413">
        <f>Z130/(Z130+AA130)</f>
        <v>0</v>
      </c>
    </row>
    <row r="131" spans="1:28" ht="12" x14ac:dyDescent="0.3">
      <c r="A131" s="269">
        <v>6.2</v>
      </c>
      <c r="B131" s="274" t="s">
        <v>174</v>
      </c>
      <c r="C131" s="446" t="str">
        <f>'6. Staff Loading'!C131</f>
        <v>DevOps/Tools Engineer-Onshore</v>
      </c>
      <c r="D131" s="447">
        <f>'6. Staff Loading'!D131</f>
        <v>100</v>
      </c>
      <c r="E131" s="448" t="str">
        <f>'6. Staff Loading'!E131</f>
        <v>N</v>
      </c>
      <c r="F131" s="154">
        <v>80</v>
      </c>
      <c r="G131" s="154">
        <v>80</v>
      </c>
      <c r="H131" s="154">
        <v>80</v>
      </c>
      <c r="I131" s="154">
        <v>80</v>
      </c>
      <c r="J131" s="154">
        <v>80</v>
      </c>
      <c r="K131" s="154">
        <v>80</v>
      </c>
      <c r="L131" s="154">
        <v>80</v>
      </c>
      <c r="M131" s="154">
        <v>80</v>
      </c>
      <c r="N131" s="154">
        <v>80</v>
      </c>
      <c r="O131" s="154">
        <v>80</v>
      </c>
      <c r="P131" s="154">
        <v>80</v>
      </c>
      <c r="Q131" s="154">
        <v>80</v>
      </c>
      <c r="R131" s="276">
        <f t="shared" ref="R131:R135" si="137">SUM(F131:Q131)</f>
        <v>960</v>
      </c>
      <c r="S131" s="316">
        <f>D131*R131</f>
        <v>96000</v>
      </c>
      <c r="W131" s="452">
        <f>X131/$U$7</f>
        <v>0.48000000000000004</v>
      </c>
      <c r="X131" s="452">
        <f>R131/12</f>
        <v>80</v>
      </c>
      <c r="Z131" s="452">
        <f>IF($E131="Y",$R131,0)</f>
        <v>0</v>
      </c>
      <c r="AA131" s="452">
        <f>IF($E131="N",$R131,0)</f>
        <v>960</v>
      </c>
      <c r="AB131" s="453">
        <f>Z131/(AA131+Z131)</f>
        <v>0</v>
      </c>
    </row>
    <row r="132" spans="1:28" s="110" customFormat="1" ht="12" x14ac:dyDescent="0.3">
      <c r="A132" s="269"/>
      <c r="B132" s="270"/>
      <c r="C132" s="446">
        <f>'6. Staff Loading'!C132</f>
        <v>0</v>
      </c>
      <c r="D132" s="447">
        <f>'6. Staff Loading'!D132</f>
        <v>0</v>
      </c>
      <c r="E132" s="448">
        <f>'6. Staff Loading'!E132</f>
        <v>0</v>
      </c>
      <c r="F132" s="154"/>
      <c r="G132" s="154"/>
      <c r="H132" s="154"/>
      <c r="I132" s="154"/>
      <c r="J132" s="154"/>
      <c r="K132" s="154"/>
      <c r="L132" s="154"/>
      <c r="M132" s="154"/>
      <c r="N132" s="154"/>
      <c r="O132" s="154"/>
      <c r="P132" s="154"/>
      <c r="Q132" s="154"/>
      <c r="R132" s="276">
        <f t="shared" si="137"/>
        <v>0</v>
      </c>
      <c r="S132" s="316">
        <f t="shared" ref="S132:S135" si="138">D132*R132</f>
        <v>0</v>
      </c>
      <c r="T132" s="106"/>
      <c r="U132" s="106"/>
      <c r="V132" s="106"/>
      <c r="W132" s="452">
        <f t="shared" ref="W132:W135" si="139">X132/$U$7</f>
        <v>0</v>
      </c>
      <c r="X132" s="452">
        <f t="shared" ref="X132:X135" si="140">R132/12</f>
        <v>0</v>
      </c>
      <c r="Z132" s="452">
        <f t="shared" ref="Z132:Z135" si="141">IF($E132="Y",$R132,0)</f>
        <v>0</v>
      </c>
      <c r="AA132" s="452">
        <f t="shared" ref="AA132:AA135" si="142">IF($E132="N",$R132,0)</f>
        <v>0</v>
      </c>
      <c r="AB132" s="453" t="e">
        <f t="shared" ref="AB132:AB135" si="143">Z132/(AA132+Z132)</f>
        <v>#DIV/0!</v>
      </c>
    </row>
    <row r="133" spans="1:28" ht="12" x14ac:dyDescent="0.3">
      <c r="A133" s="269"/>
      <c r="B133" s="270"/>
      <c r="C133" s="446">
        <f>'6. Staff Loading'!C133</f>
        <v>0</v>
      </c>
      <c r="D133" s="447">
        <f>'6. Staff Loading'!D133</f>
        <v>0</v>
      </c>
      <c r="E133" s="448">
        <f>'6. Staff Loading'!E133</f>
        <v>0</v>
      </c>
      <c r="F133" s="154"/>
      <c r="G133" s="154"/>
      <c r="H133" s="154"/>
      <c r="I133" s="154"/>
      <c r="J133" s="154"/>
      <c r="K133" s="154"/>
      <c r="L133" s="154"/>
      <c r="M133" s="154"/>
      <c r="N133" s="154"/>
      <c r="O133" s="154"/>
      <c r="P133" s="154"/>
      <c r="Q133" s="154"/>
      <c r="R133" s="276">
        <f t="shared" si="137"/>
        <v>0</v>
      </c>
      <c r="S133" s="316">
        <f t="shared" si="138"/>
        <v>0</v>
      </c>
      <c r="W133" s="452">
        <f t="shared" si="139"/>
        <v>0</v>
      </c>
      <c r="X133" s="452">
        <f t="shared" si="140"/>
        <v>0</v>
      </c>
      <c r="Z133" s="452">
        <f t="shared" si="141"/>
        <v>0</v>
      </c>
      <c r="AA133" s="452">
        <f t="shared" si="142"/>
        <v>0</v>
      </c>
      <c r="AB133" s="453" t="e">
        <f t="shared" si="143"/>
        <v>#DIV/0!</v>
      </c>
    </row>
    <row r="134" spans="1:28" s="110" customFormat="1" ht="12" x14ac:dyDescent="0.3">
      <c r="A134" s="269"/>
      <c r="B134" s="270"/>
      <c r="C134" s="446">
        <f>'6. Staff Loading'!C134</f>
        <v>0</v>
      </c>
      <c r="D134" s="447">
        <f>'6. Staff Loading'!D134</f>
        <v>0</v>
      </c>
      <c r="E134" s="448">
        <f>'6. Staff Loading'!E134</f>
        <v>0</v>
      </c>
      <c r="F134" s="154"/>
      <c r="G134" s="154"/>
      <c r="H134" s="154"/>
      <c r="I134" s="154"/>
      <c r="J134" s="154"/>
      <c r="K134" s="154"/>
      <c r="L134" s="154"/>
      <c r="M134" s="154"/>
      <c r="N134" s="154"/>
      <c r="O134" s="154"/>
      <c r="P134" s="154"/>
      <c r="Q134" s="154"/>
      <c r="R134" s="276">
        <f t="shared" si="137"/>
        <v>0</v>
      </c>
      <c r="S134" s="316">
        <f t="shared" si="138"/>
        <v>0</v>
      </c>
      <c r="T134" s="106"/>
      <c r="U134" s="106"/>
      <c r="V134" s="106"/>
      <c r="W134" s="452">
        <f t="shared" si="139"/>
        <v>0</v>
      </c>
      <c r="X134" s="452">
        <f t="shared" si="140"/>
        <v>0</v>
      </c>
      <c r="Z134" s="452">
        <f t="shared" si="141"/>
        <v>0</v>
      </c>
      <c r="AA134" s="452">
        <f t="shared" si="142"/>
        <v>0</v>
      </c>
      <c r="AB134" s="453" t="e">
        <f t="shared" si="143"/>
        <v>#DIV/0!</v>
      </c>
    </row>
    <row r="135" spans="1:28" ht="12" x14ac:dyDescent="0.3">
      <c r="A135" s="269"/>
      <c r="B135" s="270"/>
      <c r="C135" s="446">
        <f>'6. Staff Loading'!C135</f>
        <v>0</v>
      </c>
      <c r="D135" s="447">
        <f>'6. Staff Loading'!D135</f>
        <v>0</v>
      </c>
      <c r="E135" s="448">
        <f>'6. Staff Loading'!E135</f>
        <v>0</v>
      </c>
      <c r="F135" s="154"/>
      <c r="G135" s="154"/>
      <c r="H135" s="154"/>
      <c r="I135" s="154"/>
      <c r="J135" s="154"/>
      <c r="K135" s="154"/>
      <c r="L135" s="154"/>
      <c r="M135" s="154"/>
      <c r="N135" s="154"/>
      <c r="O135" s="154"/>
      <c r="P135" s="154"/>
      <c r="Q135" s="154"/>
      <c r="R135" s="276">
        <f t="shared" si="137"/>
        <v>0</v>
      </c>
      <c r="S135" s="316">
        <f t="shared" si="138"/>
        <v>0</v>
      </c>
      <c r="W135" s="452">
        <f t="shared" si="139"/>
        <v>0</v>
      </c>
      <c r="X135" s="452">
        <f t="shared" si="140"/>
        <v>0</v>
      </c>
      <c r="Z135" s="452">
        <f t="shared" si="141"/>
        <v>0</v>
      </c>
      <c r="AA135" s="452">
        <f t="shared" si="142"/>
        <v>0</v>
      </c>
      <c r="AB135" s="453" t="e">
        <f t="shared" si="143"/>
        <v>#DIV/0!</v>
      </c>
    </row>
    <row r="136" spans="1:28" ht="12.5" thickBot="1" x14ac:dyDescent="0.35">
      <c r="A136" s="228"/>
      <c r="B136" s="229" t="s">
        <v>175</v>
      </c>
      <c r="C136" s="230"/>
      <c r="D136" s="438"/>
      <c r="E136" s="427"/>
      <c r="F136" s="233">
        <f>SUM(F131:F135)</f>
        <v>80</v>
      </c>
      <c r="G136" s="233">
        <f t="shared" ref="G136:R136" si="144">SUM(G131:G135)</f>
        <v>80</v>
      </c>
      <c r="H136" s="233">
        <f t="shared" si="144"/>
        <v>80</v>
      </c>
      <c r="I136" s="233">
        <f t="shared" si="144"/>
        <v>80</v>
      </c>
      <c r="J136" s="233">
        <f t="shared" si="144"/>
        <v>80</v>
      </c>
      <c r="K136" s="233">
        <f t="shared" si="144"/>
        <v>80</v>
      </c>
      <c r="L136" s="233">
        <f t="shared" si="144"/>
        <v>80</v>
      </c>
      <c r="M136" s="233">
        <f t="shared" si="144"/>
        <v>80</v>
      </c>
      <c r="N136" s="233">
        <f t="shared" si="144"/>
        <v>80</v>
      </c>
      <c r="O136" s="233">
        <f t="shared" si="144"/>
        <v>80</v>
      </c>
      <c r="P136" s="233">
        <f t="shared" si="144"/>
        <v>80</v>
      </c>
      <c r="Q136" s="233">
        <f t="shared" si="144"/>
        <v>80</v>
      </c>
      <c r="R136" s="233">
        <f t="shared" si="144"/>
        <v>960</v>
      </c>
      <c r="S136" s="317">
        <f>SUM(S131:S135)</f>
        <v>96000</v>
      </c>
      <c r="W136" s="235">
        <f>SUM(W131:W135)</f>
        <v>0.48000000000000004</v>
      </c>
      <c r="X136" s="235">
        <f>SUM(X131:X135)</f>
        <v>80</v>
      </c>
      <c r="Z136" s="231">
        <f>SUM(Z131:Z135)</f>
        <v>0</v>
      </c>
      <c r="AA136" s="231">
        <f>SUM(AA131:AA135)</f>
        <v>960</v>
      </c>
      <c r="AB136" s="413">
        <f>Z136/(Z136+AA136)</f>
        <v>0</v>
      </c>
    </row>
    <row r="137" spans="1:28" ht="12" x14ac:dyDescent="0.3">
      <c r="A137" s="269">
        <v>6.3</v>
      </c>
      <c r="B137" s="274" t="s">
        <v>176</v>
      </c>
      <c r="C137" s="446" t="str">
        <f>'6. Staff Loading'!C137</f>
        <v>Cloud Engineer-Onshore</v>
      </c>
      <c r="D137" s="447">
        <f>'6. Staff Loading'!D137</f>
        <v>130</v>
      </c>
      <c r="E137" s="448" t="str">
        <f>'6. Staff Loading'!E137</f>
        <v>N</v>
      </c>
      <c r="F137" s="154">
        <v>160</v>
      </c>
      <c r="G137" s="154">
        <v>160</v>
      </c>
      <c r="H137" s="154">
        <v>160</v>
      </c>
      <c r="I137" s="154">
        <v>160</v>
      </c>
      <c r="J137" s="154">
        <v>160</v>
      </c>
      <c r="K137" s="154">
        <v>160</v>
      </c>
      <c r="L137" s="154">
        <v>160</v>
      </c>
      <c r="M137" s="154">
        <v>160</v>
      </c>
      <c r="N137" s="154">
        <v>160</v>
      </c>
      <c r="O137" s="154">
        <v>160</v>
      </c>
      <c r="P137" s="154">
        <v>160</v>
      </c>
      <c r="Q137" s="154">
        <v>160</v>
      </c>
      <c r="R137" s="276">
        <f t="shared" ref="R137:R141" si="145">SUM(F137:Q137)</f>
        <v>1920</v>
      </c>
      <c r="S137" s="316">
        <f>D137*R137</f>
        <v>249600</v>
      </c>
      <c r="W137" s="452">
        <f>X137/$U$7</f>
        <v>0.96000000000000008</v>
      </c>
      <c r="X137" s="452">
        <f>R137/12</f>
        <v>160</v>
      </c>
      <c r="Z137" s="452">
        <f>IF($E137="Y",$R137,0)</f>
        <v>0</v>
      </c>
      <c r="AA137" s="452">
        <f>IF($E137="N",$R137,0)</f>
        <v>1920</v>
      </c>
      <c r="AB137" s="453">
        <f>Z137/(AA137+Z137)</f>
        <v>0</v>
      </c>
    </row>
    <row r="138" spans="1:28" s="110" customFormat="1" ht="12" x14ac:dyDescent="0.3">
      <c r="A138" s="269"/>
      <c r="B138" s="270"/>
      <c r="C138" s="446">
        <f>'6. Staff Loading'!C138</f>
        <v>0</v>
      </c>
      <c r="D138" s="447">
        <f>'6. Staff Loading'!D138</f>
        <v>0</v>
      </c>
      <c r="E138" s="448">
        <f>'6. Staff Loading'!E138</f>
        <v>0</v>
      </c>
      <c r="F138" s="154"/>
      <c r="G138" s="154"/>
      <c r="H138" s="154"/>
      <c r="I138" s="154"/>
      <c r="J138" s="154"/>
      <c r="K138" s="154"/>
      <c r="L138" s="154"/>
      <c r="M138" s="154"/>
      <c r="N138" s="154"/>
      <c r="O138" s="154"/>
      <c r="P138" s="154"/>
      <c r="Q138" s="154"/>
      <c r="R138" s="276">
        <f t="shared" si="145"/>
        <v>0</v>
      </c>
      <c r="S138" s="316">
        <f t="shared" ref="S138:S141" si="146">D138*R138</f>
        <v>0</v>
      </c>
      <c r="T138" s="106"/>
      <c r="U138" s="106"/>
      <c r="V138" s="106"/>
      <c r="W138" s="452">
        <f t="shared" ref="W138:W141" si="147">X138/$U$7</f>
        <v>0</v>
      </c>
      <c r="X138" s="452">
        <f t="shared" ref="X138:X141" si="148">R138/12</f>
        <v>0</v>
      </c>
      <c r="Z138" s="452">
        <f t="shared" ref="Z138:Z141" si="149">IF($E138="Y",$R138,0)</f>
        <v>0</v>
      </c>
      <c r="AA138" s="452">
        <f t="shared" ref="AA138:AA141" si="150">IF($E138="N",$R138,0)</f>
        <v>0</v>
      </c>
      <c r="AB138" s="453" t="e">
        <f t="shared" ref="AB138:AB141" si="151">Z138/(AA138+Z138)</f>
        <v>#DIV/0!</v>
      </c>
    </row>
    <row r="139" spans="1:28" s="110" customFormat="1" ht="12" x14ac:dyDescent="0.3">
      <c r="A139" s="269"/>
      <c r="B139" s="270"/>
      <c r="C139" s="446">
        <f>'6. Staff Loading'!C139</f>
        <v>0</v>
      </c>
      <c r="D139" s="447">
        <f>'6. Staff Loading'!D139</f>
        <v>0</v>
      </c>
      <c r="E139" s="448">
        <f>'6. Staff Loading'!E139</f>
        <v>0</v>
      </c>
      <c r="F139" s="154"/>
      <c r="G139" s="154"/>
      <c r="H139" s="154"/>
      <c r="I139" s="154"/>
      <c r="J139" s="154"/>
      <c r="K139" s="154"/>
      <c r="L139" s="154"/>
      <c r="M139" s="154"/>
      <c r="N139" s="154"/>
      <c r="O139" s="154"/>
      <c r="P139" s="154"/>
      <c r="Q139" s="154"/>
      <c r="R139" s="276">
        <f t="shared" si="145"/>
        <v>0</v>
      </c>
      <c r="S139" s="316">
        <f t="shared" si="146"/>
        <v>0</v>
      </c>
      <c r="T139" s="106"/>
      <c r="U139" s="106"/>
      <c r="V139" s="106"/>
      <c r="W139" s="452">
        <f t="shared" si="147"/>
        <v>0</v>
      </c>
      <c r="X139" s="452">
        <f t="shared" si="148"/>
        <v>0</v>
      </c>
      <c r="Z139" s="452">
        <f t="shared" si="149"/>
        <v>0</v>
      </c>
      <c r="AA139" s="452">
        <f t="shared" si="150"/>
        <v>0</v>
      </c>
      <c r="AB139" s="453" t="e">
        <f t="shared" si="151"/>
        <v>#DIV/0!</v>
      </c>
    </row>
    <row r="140" spans="1:28" s="110" customFormat="1" ht="12" x14ac:dyDescent="0.3">
      <c r="A140" s="269"/>
      <c r="B140" s="270"/>
      <c r="C140" s="446">
        <f>'6. Staff Loading'!C140</f>
        <v>0</v>
      </c>
      <c r="D140" s="447">
        <f>'6. Staff Loading'!D140</f>
        <v>0</v>
      </c>
      <c r="E140" s="448">
        <f>'6. Staff Loading'!E140</f>
        <v>0</v>
      </c>
      <c r="F140" s="154"/>
      <c r="G140" s="154"/>
      <c r="H140" s="154"/>
      <c r="I140" s="154"/>
      <c r="J140" s="154"/>
      <c r="K140" s="154"/>
      <c r="L140" s="154"/>
      <c r="M140" s="154"/>
      <c r="N140" s="154"/>
      <c r="O140" s="154"/>
      <c r="P140" s="154"/>
      <c r="Q140" s="154"/>
      <c r="R140" s="276">
        <f t="shared" si="145"/>
        <v>0</v>
      </c>
      <c r="S140" s="316">
        <f t="shared" si="146"/>
        <v>0</v>
      </c>
      <c r="T140" s="106"/>
      <c r="U140" s="106"/>
      <c r="V140" s="106"/>
      <c r="W140" s="452">
        <f t="shared" si="147"/>
        <v>0</v>
      </c>
      <c r="X140" s="452">
        <f t="shared" si="148"/>
        <v>0</v>
      </c>
      <c r="Z140" s="452">
        <f t="shared" si="149"/>
        <v>0</v>
      </c>
      <c r="AA140" s="452">
        <f t="shared" si="150"/>
        <v>0</v>
      </c>
      <c r="AB140" s="453" t="e">
        <f t="shared" si="151"/>
        <v>#DIV/0!</v>
      </c>
    </row>
    <row r="141" spans="1:28" ht="14.25" customHeight="1" x14ac:dyDescent="0.3">
      <c r="A141" s="269"/>
      <c r="B141" s="270"/>
      <c r="C141" s="446">
        <f>'6. Staff Loading'!C141</f>
        <v>0</v>
      </c>
      <c r="D141" s="447">
        <f>'6. Staff Loading'!D141</f>
        <v>0</v>
      </c>
      <c r="E141" s="448">
        <f>'6. Staff Loading'!E141</f>
        <v>0</v>
      </c>
      <c r="F141" s="154"/>
      <c r="G141" s="154"/>
      <c r="H141" s="154"/>
      <c r="I141" s="154"/>
      <c r="J141" s="154"/>
      <c r="K141" s="154"/>
      <c r="L141" s="154"/>
      <c r="M141" s="154"/>
      <c r="N141" s="154"/>
      <c r="O141" s="154"/>
      <c r="P141" s="154"/>
      <c r="Q141" s="154"/>
      <c r="R141" s="276">
        <f t="shared" si="145"/>
        <v>0</v>
      </c>
      <c r="S141" s="316">
        <f t="shared" si="146"/>
        <v>0</v>
      </c>
      <c r="W141" s="452">
        <f t="shared" si="147"/>
        <v>0</v>
      </c>
      <c r="X141" s="452">
        <f t="shared" si="148"/>
        <v>0</v>
      </c>
      <c r="Z141" s="452">
        <f t="shared" si="149"/>
        <v>0</v>
      </c>
      <c r="AA141" s="452">
        <f t="shared" si="150"/>
        <v>0</v>
      </c>
      <c r="AB141" s="453" t="e">
        <f t="shared" si="151"/>
        <v>#DIV/0!</v>
      </c>
    </row>
    <row r="142" spans="1:28" s="109" customFormat="1" ht="13.5" thickBot="1" x14ac:dyDescent="0.35">
      <c r="A142" s="228"/>
      <c r="B142" s="229" t="s">
        <v>177</v>
      </c>
      <c r="C142" s="230"/>
      <c r="D142" s="438"/>
      <c r="E142" s="427"/>
      <c r="F142" s="233">
        <f>SUM(F137:F141)</f>
        <v>160</v>
      </c>
      <c r="G142" s="233">
        <f t="shared" ref="G142:R142" si="152">SUM(G137:G141)</f>
        <v>160</v>
      </c>
      <c r="H142" s="233">
        <f t="shared" si="152"/>
        <v>160</v>
      </c>
      <c r="I142" s="233">
        <f t="shared" si="152"/>
        <v>160</v>
      </c>
      <c r="J142" s="233">
        <f t="shared" si="152"/>
        <v>160</v>
      </c>
      <c r="K142" s="233">
        <f t="shared" si="152"/>
        <v>160</v>
      </c>
      <c r="L142" s="233">
        <f t="shared" si="152"/>
        <v>160</v>
      </c>
      <c r="M142" s="233">
        <f t="shared" si="152"/>
        <v>160</v>
      </c>
      <c r="N142" s="233">
        <f t="shared" si="152"/>
        <v>160</v>
      </c>
      <c r="O142" s="233">
        <f t="shared" si="152"/>
        <v>160</v>
      </c>
      <c r="P142" s="233">
        <f t="shared" si="152"/>
        <v>160</v>
      </c>
      <c r="Q142" s="233">
        <f t="shared" si="152"/>
        <v>160</v>
      </c>
      <c r="R142" s="233">
        <f t="shared" si="152"/>
        <v>1920</v>
      </c>
      <c r="S142" s="317">
        <f>SUM(S137:S141)</f>
        <v>249600</v>
      </c>
      <c r="T142" s="106"/>
      <c r="U142" s="106"/>
      <c r="V142" s="106"/>
      <c r="W142" s="235">
        <f>SUM(W137:W141)</f>
        <v>0.96000000000000008</v>
      </c>
      <c r="X142" s="235">
        <f>SUM(X137:X141)</f>
        <v>160</v>
      </c>
      <c r="Z142" s="231">
        <f>SUM(Z137:Z141)</f>
        <v>0</v>
      </c>
      <c r="AA142" s="231">
        <f>SUM(AA137:AA141)</f>
        <v>1920</v>
      </c>
      <c r="AB142" s="413">
        <f>Z142/(Z142+AA142)</f>
        <v>0</v>
      </c>
    </row>
    <row r="143" spans="1:28" ht="10.15" customHeight="1" x14ac:dyDescent="0.3">
      <c r="A143" s="149"/>
      <c r="B143" s="150"/>
      <c r="C143" s="158"/>
      <c r="D143" s="437"/>
      <c r="E143" s="426"/>
      <c r="F143" s="154"/>
      <c r="G143" s="154"/>
      <c r="H143" s="154"/>
      <c r="I143" s="154"/>
      <c r="J143" s="154"/>
      <c r="K143" s="154"/>
      <c r="L143" s="154"/>
      <c r="M143" s="154"/>
      <c r="N143" s="154"/>
      <c r="O143" s="154"/>
      <c r="P143" s="154"/>
      <c r="Q143" s="154"/>
      <c r="R143" s="154"/>
      <c r="S143" s="322"/>
      <c r="W143" s="152"/>
      <c r="X143" s="152"/>
      <c r="Z143" s="152"/>
      <c r="AA143" s="152"/>
      <c r="AB143" s="412"/>
    </row>
    <row r="144" spans="1:28" ht="13.5" thickBot="1" x14ac:dyDescent="0.35">
      <c r="A144" s="251"/>
      <c r="B144" s="508" t="s">
        <v>178</v>
      </c>
      <c r="C144" s="509"/>
      <c r="D144" s="440"/>
      <c r="E144" s="429"/>
      <c r="F144" s="254">
        <f t="shared" ref="F144:S144" si="153">SUM(F130,F136,F142)</f>
        <v>280</v>
      </c>
      <c r="G144" s="254">
        <f t="shared" si="153"/>
        <v>280</v>
      </c>
      <c r="H144" s="254">
        <f t="shared" si="153"/>
        <v>280</v>
      </c>
      <c r="I144" s="254">
        <f t="shared" si="153"/>
        <v>280</v>
      </c>
      <c r="J144" s="254">
        <f t="shared" si="153"/>
        <v>280</v>
      </c>
      <c r="K144" s="254">
        <f t="shared" si="153"/>
        <v>280</v>
      </c>
      <c r="L144" s="254">
        <f t="shared" si="153"/>
        <v>280</v>
      </c>
      <c r="M144" s="254">
        <f t="shared" si="153"/>
        <v>280</v>
      </c>
      <c r="N144" s="254">
        <f t="shared" si="153"/>
        <v>280</v>
      </c>
      <c r="O144" s="254">
        <f t="shared" si="153"/>
        <v>280</v>
      </c>
      <c r="P144" s="254">
        <f t="shared" si="153"/>
        <v>280</v>
      </c>
      <c r="Q144" s="254">
        <f t="shared" si="153"/>
        <v>280</v>
      </c>
      <c r="R144" s="254">
        <f t="shared" si="153"/>
        <v>3360</v>
      </c>
      <c r="S144" s="319">
        <f t="shared" si="153"/>
        <v>412800</v>
      </c>
      <c r="W144" s="254">
        <f>SUM(W130,W136,W142)</f>
        <v>1.6800000000000002</v>
      </c>
      <c r="X144" s="254">
        <f>SUM(X130,X136,X142)</f>
        <v>280</v>
      </c>
      <c r="Z144" s="254">
        <f>SUM(Z130,Z136,Z142)</f>
        <v>0</v>
      </c>
      <c r="AA144" s="254">
        <f>SUM(AA130,AA136,AA142)</f>
        <v>3360</v>
      </c>
      <c r="AB144" s="418">
        <f>Z144/(Z144+AA144)</f>
        <v>0</v>
      </c>
    </row>
    <row r="145" spans="1:28" ht="12" x14ac:dyDescent="0.3">
      <c r="A145" s="160"/>
      <c r="B145" s="150"/>
      <c r="C145" s="151"/>
      <c r="D145" s="437"/>
      <c r="E145" s="432"/>
      <c r="F145" s="154"/>
      <c r="G145" s="154"/>
      <c r="H145" s="154"/>
      <c r="I145" s="154"/>
      <c r="J145" s="154"/>
      <c r="K145" s="154"/>
      <c r="L145" s="154"/>
      <c r="M145" s="154"/>
      <c r="N145" s="154"/>
      <c r="O145" s="154"/>
      <c r="P145" s="154"/>
      <c r="Q145" s="154"/>
      <c r="R145" s="154"/>
      <c r="S145" s="322"/>
      <c r="W145" s="151"/>
      <c r="X145" s="151"/>
      <c r="Z145" s="151"/>
      <c r="AA145" s="151"/>
      <c r="AB145" s="412"/>
    </row>
    <row r="146" spans="1:28" ht="13" x14ac:dyDescent="0.3">
      <c r="A146" s="237">
        <v>7</v>
      </c>
      <c r="B146" s="246" t="s">
        <v>179</v>
      </c>
      <c r="C146" s="239"/>
      <c r="D146" s="436"/>
      <c r="E146" s="425"/>
      <c r="F146" s="244"/>
      <c r="G146" s="244"/>
      <c r="H146" s="244"/>
      <c r="I146" s="244"/>
      <c r="J146" s="244"/>
      <c r="K146" s="244"/>
      <c r="L146" s="244"/>
      <c r="M146" s="244"/>
      <c r="N146" s="244"/>
      <c r="O146" s="244"/>
      <c r="P146" s="244"/>
      <c r="Q146" s="244"/>
      <c r="R146" s="240"/>
      <c r="S146" s="323"/>
      <c r="W146" s="239"/>
      <c r="X146" s="239"/>
      <c r="Z146" s="239"/>
      <c r="AA146" s="239"/>
      <c r="AB146" s="416"/>
    </row>
    <row r="147" spans="1:28" ht="12" x14ac:dyDescent="0.3">
      <c r="A147" s="275">
        <v>7.1</v>
      </c>
      <c r="B147" s="270" t="s">
        <v>180</v>
      </c>
      <c r="C147" s="446" t="str">
        <f>'6. Staff Loading'!C147</f>
        <v>Innovation Lead-Onshore</v>
      </c>
      <c r="D147" s="447">
        <f>'6. Staff Loading'!D147</f>
        <v>150</v>
      </c>
      <c r="E147" s="448" t="str">
        <f>'6. Staff Loading'!E147</f>
        <v>N</v>
      </c>
      <c r="F147" s="154">
        <v>24</v>
      </c>
      <c r="G147" s="154">
        <v>24</v>
      </c>
      <c r="H147" s="154">
        <v>24</v>
      </c>
      <c r="I147" s="154">
        <v>24</v>
      </c>
      <c r="J147" s="154">
        <v>24</v>
      </c>
      <c r="K147" s="154">
        <v>24</v>
      </c>
      <c r="L147" s="154">
        <v>24</v>
      </c>
      <c r="M147" s="154">
        <v>24</v>
      </c>
      <c r="N147" s="154">
        <v>24</v>
      </c>
      <c r="O147" s="154">
        <v>24</v>
      </c>
      <c r="P147" s="154">
        <v>24</v>
      </c>
      <c r="Q147" s="154">
        <v>24</v>
      </c>
      <c r="R147" s="276">
        <f t="shared" ref="R147:R151" si="154">SUM(F147:Q147)</f>
        <v>288</v>
      </c>
      <c r="S147" s="316">
        <f>D147*R147</f>
        <v>43200</v>
      </c>
      <c r="W147" s="452">
        <f>X147/$U$7</f>
        <v>0.14400000000000002</v>
      </c>
      <c r="X147" s="452">
        <f>R147/12</f>
        <v>24</v>
      </c>
      <c r="Z147" s="452">
        <f>IF($E147="Y",$R147,0)</f>
        <v>0</v>
      </c>
      <c r="AA147" s="452">
        <f>IF($E147="N",$R147,0)</f>
        <v>288</v>
      </c>
      <c r="AB147" s="453">
        <f>Z147/(AA147+Z147)</f>
        <v>0</v>
      </c>
    </row>
    <row r="148" spans="1:28" s="110" customFormat="1" ht="12" x14ac:dyDescent="0.3">
      <c r="A148" s="269"/>
      <c r="B148" s="270"/>
      <c r="C148" s="446">
        <f>'6. Staff Loading'!C148</f>
        <v>0</v>
      </c>
      <c r="D148" s="447">
        <f>'6. Staff Loading'!D148</f>
        <v>0</v>
      </c>
      <c r="E148" s="448">
        <f>'6. Staff Loading'!E148</f>
        <v>0</v>
      </c>
      <c r="F148" s="154"/>
      <c r="G148" s="154"/>
      <c r="H148" s="154"/>
      <c r="I148" s="154"/>
      <c r="J148" s="154"/>
      <c r="K148" s="154"/>
      <c r="L148" s="154"/>
      <c r="M148" s="154"/>
      <c r="N148" s="154"/>
      <c r="O148" s="154"/>
      <c r="P148" s="154"/>
      <c r="Q148" s="154"/>
      <c r="R148" s="276">
        <f t="shared" si="154"/>
        <v>0</v>
      </c>
      <c r="S148" s="316">
        <f t="shared" ref="S148:S151" si="155">D148*R148</f>
        <v>0</v>
      </c>
      <c r="T148" s="107"/>
      <c r="U148" s="107"/>
      <c r="V148" s="107"/>
      <c r="W148" s="452">
        <f t="shared" ref="W148:W151" si="156">X148/$U$7</f>
        <v>0</v>
      </c>
      <c r="X148" s="452">
        <f t="shared" ref="X148:X151" si="157">R148/12</f>
        <v>0</v>
      </c>
      <c r="Z148" s="452">
        <f t="shared" ref="Z148:Z151" si="158">IF($E148="Y",$R148,0)</f>
        <v>0</v>
      </c>
      <c r="AA148" s="452">
        <f t="shared" ref="AA148:AA151" si="159">IF($E148="N",$R148,0)</f>
        <v>0</v>
      </c>
      <c r="AB148" s="453" t="e">
        <f t="shared" ref="AB148:AB151" si="160">Z148/(AA148+Z148)</f>
        <v>#DIV/0!</v>
      </c>
    </row>
    <row r="149" spans="1:28" s="110" customFormat="1" ht="12" x14ac:dyDescent="0.3">
      <c r="A149" s="269"/>
      <c r="B149" s="270"/>
      <c r="C149" s="446">
        <f>'6. Staff Loading'!C149</f>
        <v>0</v>
      </c>
      <c r="D149" s="447">
        <f>'6. Staff Loading'!D149</f>
        <v>0</v>
      </c>
      <c r="E149" s="448">
        <f>'6. Staff Loading'!E149</f>
        <v>0</v>
      </c>
      <c r="F149" s="154"/>
      <c r="G149" s="154"/>
      <c r="H149" s="154"/>
      <c r="I149" s="154"/>
      <c r="J149" s="154"/>
      <c r="K149" s="154"/>
      <c r="L149" s="154"/>
      <c r="M149" s="154"/>
      <c r="N149" s="154"/>
      <c r="O149" s="154"/>
      <c r="P149" s="154"/>
      <c r="Q149" s="154"/>
      <c r="R149" s="276">
        <f t="shared" si="154"/>
        <v>0</v>
      </c>
      <c r="S149" s="316">
        <f t="shared" si="155"/>
        <v>0</v>
      </c>
      <c r="T149" s="107"/>
      <c r="U149" s="107"/>
      <c r="V149" s="107"/>
      <c r="W149" s="452">
        <f t="shared" si="156"/>
        <v>0</v>
      </c>
      <c r="X149" s="452">
        <f t="shared" si="157"/>
        <v>0</v>
      </c>
      <c r="Z149" s="452">
        <f t="shared" si="158"/>
        <v>0</v>
      </c>
      <c r="AA149" s="452">
        <f t="shared" si="159"/>
        <v>0</v>
      </c>
      <c r="AB149" s="453" t="e">
        <f t="shared" si="160"/>
        <v>#DIV/0!</v>
      </c>
    </row>
    <row r="150" spans="1:28" ht="12" x14ac:dyDescent="0.3">
      <c r="A150" s="269"/>
      <c r="B150" s="270"/>
      <c r="C150" s="446">
        <f>'6. Staff Loading'!C150</f>
        <v>0</v>
      </c>
      <c r="D150" s="447">
        <f>'6. Staff Loading'!D150</f>
        <v>0</v>
      </c>
      <c r="E150" s="448">
        <f>'6. Staff Loading'!E150</f>
        <v>0</v>
      </c>
      <c r="F150" s="154"/>
      <c r="G150" s="154"/>
      <c r="H150" s="154"/>
      <c r="I150" s="154"/>
      <c r="J150" s="154"/>
      <c r="K150" s="154"/>
      <c r="L150" s="154"/>
      <c r="M150" s="154"/>
      <c r="N150" s="154"/>
      <c r="O150" s="154"/>
      <c r="P150" s="154"/>
      <c r="Q150" s="154"/>
      <c r="R150" s="276">
        <f t="shared" si="154"/>
        <v>0</v>
      </c>
      <c r="S150" s="316">
        <f t="shared" si="155"/>
        <v>0</v>
      </c>
      <c r="T150" s="107"/>
      <c r="U150" s="107"/>
      <c r="V150" s="107"/>
      <c r="W150" s="452">
        <f t="shared" si="156"/>
        <v>0</v>
      </c>
      <c r="X150" s="452">
        <f t="shared" si="157"/>
        <v>0</v>
      </c>
      <c r="Z150" s="452">
        <f t="shared" si="158"/>
        <v>0</v>
      </c>
      <c r="AA150" s="452">
        <f t="shared" si="159"/>
        <v>0</v>
      </c>
      <c r="AB150" s="453" t="e">
        <f t="shared" si="160"/>
        <v>#DIV/0!</v>
      </c>
    </row>
    <row r="151" spans="1:28" ht="12" x14ac:dyDescent="0.3">
      <c r="A151" s="269"/>
      <c r="B151" s="270"/>
      <c r="C151" s="446">
        <f>'6. Staff Loading'!C151</f>
        <v>0</v>
      </c>
      <c r="D151" s="447">
        <f>'6. Staff Loading'!D151</f>
        <v>0</v>
      </c>
      <c r="E151" s="448">
        <f>'6. Staff Loading'!E151</f>
        <v>0</v>
      </c>
      <c r="F151" s="154"/>
      <c r="G151" s="154"/>
      <c r="H151" s="154"/>
      <c r="I151" s="154"/>
      <c r="J151" s="154"/>
      <c r="K151" s="154"/>
      <c r="L151" s="154"/>
      <c r="M151" s="154"/>
      <c r="N151" s="154"/>
      <c r="O151" s="154"/>
      <c r="P151" s="154"/>
      <c r="Q151" s="154"/>
      <c r="R151" s="276">
        <f t="shared" si="154"/>
        <v>0</v>
      </c>
      <c r="S151" s="316">
        <f t="shared" si="155"/>
        <v>0</v>
      </c>
      <c r="T151" s="107"/>
      <c r="U151" s="107"/>
      <c r="V151" s="107"/>
      <c r="W151" s="452">
        <f t="shared" si="156"/>
        <v>0</v>
      </c>
      <c r="X151" s="452">
        <f t="shared" si="157"/>
        <v>0</v>
      </c>
      <c r="Z151" s="452">
        <f t="shared" si="158"/>
        <v>0</v>
      </c>
      <c r="AA151" s="452">
        <f t="shared" si="159"/>
        <v>0</v>
      </c>
      <c r="AB151" s="453" t="e">
        <f t="shared" si="160"/>
        <v>#DIV/0!</v>
      </c>
    </row>
    <row r="152" spans="1:28" ht="12.5" thickBot="1" x14ac:dyDescent="0.35">
      <c r="A152" s="228"/>
      <c r="B152" s="229" t="s">
        <v>182</v>
      </c>
      <c r="C152" s="230"/>
      <c r="D152" s="438"/>
      <c r="E152" s="427"/>
      <c r="F152" s="233">
        <f>SUM(F147:F151)</f>
        <v>24</v>
      </c>
      <c r="G152" s="233">
        <f t="shared" ref="G152:R152" si="161">SUM(G147:G151)</f>
        <v>24</v>
      </c>
      <c r="H152" s="233">
        <f t="shared" si="161"/>
        <v>24</v>
      </c>
      <c r="I152" s="233">
        <f t="shared" si="161"/>
        <v>24</v>
      </c>
      <c r="J152" s="233">
        <f t="shared" si="161"/>
        <v>24</v>
      </c>
      <c r="K152" s="233">
        <f t="shared" si="161"/>
        <v>24</v>
      </c>
      <c r="L152" s="233">
        <f t="shared" si="161"/>
        <v>24</v>
      </c>
      <c r="M152" s="233">
        <f t="shared" si="161"/>
        <v>24</v>
      </c>
      <c r="N152" s="233">
        <f t="shared" si="161"/>
        <v>24</v>
      </c>
      <c r="O152" s="233">
        <f t="shared" si="161"/>
        <v>24</v>
      </c>
      <c r="P152" s="233">
        <f t="shared" si="161"/>
        <v>24</v>
      </c>
      <c r="Q152" s="233">
        <f t="shared" si="161"/>
        <v>24</v>
      </c>
      <c r="R152" s="233">
        <f t="shared" si="161"/>
        <v>288</v>
      </c>
      <c r="S152" s="317">
        <f>SUM(S147:S151)</f>
        <v>43200</v>
      </c>
      <c r="T152" s="107"/>
      <c r="U152" s="107"/>
      <c r="V152" s="107"/>
      <c r="W152" s="235">
        <f>SUM(W147:W151)</f>
        <v>0.14400000000000002</v>
      </c>
      <c r="X152" s="235">
        <f>SUM(X147:X151)</f>
        <v>24</v>
      </c>
      <c r="Z152" s="231">
        <f>SUM(Z147:Z151)</f>
        <v>0</v>
      </c>
      <c r="AA152" s="231">
        <f>SUM(AA147:AA151)</f>
        <v>288</v>
      </c>
      <c r="AB152" s="413">
        <f>Z152/(Z152+AA152)</f>
        <v>0</v>
      </c>
    </row>
    <row r="153" spans="1:28" ht="12" x14ac:dyDescent="0.3">
      <c r="A153" s="275">
        <v>7.2</v>
      </c>
      <c r="B153" s="270" t="s">
        <v>183</v>
      </c>
      <c r="C153" s="446" t="str">
        <f>'6. Staff Loading'!C153</f>
        <v>Innovation Analyst-Onshore</v>
      </c>
      <c r="D153" s="447">
        <f>'6. Staff Loading'!D153</f>
        <v>0</v>
      </c>
      <c r="E153" s="448" t="str">
        <f>'6. Staff Loading'!E153</f>
        <v>N</v>
      </c>
      <c r="F153" s="154">
        <v>24</v>
      </c>
      <c r="G153" s="154">
        <v>24</v>
      </c>
      <c r="H153" s="154">
        <v>24</v>
      </c>
      <c r="I153" s="154">
        <v>24</v>
      </c>
      <c r="J153" s="154">
        <v>24</v>
      </c>
      <c r="K153" s="154">
        <v>24</v>
      </c>
      <c r="L153" s="154">
        <v>24</v>
      </c>
      <c r="M153" s="154">
        <v>24</v>
      </c>
      <c r="N153" s="154">
        <v>24</v>
      </c>
      <c r="O153" s="154">
        <v>24</v>
      </c>
      <c r="P153" s="154">
        <v>24</v>
      </c>
      <c r="Q153" s="154">
        <v>24</v>
      </c>
      <c r="R153" s="276">
        <f t="shared" ref="R153:R157" si="162">SUM(F153:Q153)</f>
        <v>288</v>
      </c>
      <c r="S153" s="316">
        <f>D153*R153</f>
        <v>0</v>
      </c>
      <c r="T153" s="107"/>
      <c r="U153" s="107"/>
      <c r="V153" s="107"/>
      <c r="W153" s="452">
        <f>X153/$U$7</f>
        <v>0.14400000000000002</v>
      </c>
      <c r="X153" s="452">
        <f>R153/12</f>
        <v>24</v>
      </c>
      <c r="Z153" s="452">
        <f>IF($E153="Y",$R153,0)</f>
        <v>0</v>
      </c>
      <c r="AA153" s="452">
        <f>IF($E153="N",$R153,0)</f>
        <v>288</v>
      </c>
      <c r="AB153" s="453">
        <f>Z153/(AA153+Z153)</f>
        <v>0</v>
      </c>
    </row>
    <row r="154" spans="1:28" s="110" customFormat="1" ht="12" x14ac:dyDescent="0.3">
      <c r="A154" s="269"/>
      <c r="B154" s="270"/>
      <c r="C154" s="446">
        <f>'6. Staff Loading'!C154</f>
        <v>0</v>
      </c>
      <c r="D154" s="447">
        <f>'6. Staff Loading'!D154</f>
        <v>0</v>
      </c>
      <c r="E154" s="448">
        <f>'6. Staff Loading'!E154</f>
        <v>0</v>
      </c>
      <c r="F154" s="154"/>
      <c r="G154" s="154"/>
      <c r="H154" s="154"/>
      <c r="I154" s="154"/>
      <c r="J154" s="154"/>
      <c r="K154" s="154"/>
      <c r="L154" s="154"/>
      <c r="M154" s="154"/>
      <c r="N154" s="154"/>
      <c r="O154" s="154"/>
      <c r="P154" s="154"/>
      <c r="Q154" s="154"/>
      <c r="R154" s="276">
        <f t="shared" si="162"/>
        <v>0</v>
      </c>
      <c r="S154" s="316">
        <f t="shared" ref="S154:S157" si="163">D154*R154</f>
        <v>0</v>
      </c>
      <c r="T154" s="107"/>
      <c r="U154" s="107"/>
      <c r="V154" s="107"/>
      <c r="W154" s="452">
        <f t="shared" ref="W154:W157" si="164">X154/$U$7</f>
        <v>0</v>
      </c>
      <c r="X154" s="452">
        <f t="shared" ref="X154:X157" si="165">R154/12</f>
        <v>0</v>
      </c>
      <c r="Z154" s="452">
        <f t="shared" ref="Z154:Z157" si="166">IF($E154="Y",$R154,0)</f>
        <v>0</v>
      </c>
      <c r="AA154" s="452">
        <f t="shared" ref="AA154:AA157" si="167">IF($E154="N",$R154,0)</f>
        <v>0</v>
      </c>
      <c r="AB154" s="453" t="e">
        <f t="shared" ref="AB154:AB157" si="168">Z154/(AA154+Z154)</f>
        <v>#DIV/0!</v>
      </c>
    </row>
    <row r="155" spans="1:28" ht="12" x14ac:dyDescent="0.3">
      <c r="A155" s="269"/>
      <c r="B155" s="270"/>
      <c r="C155" s="446">
        <f>'6. Staff Loading'!C155</f>
        <v>0</v>
      </c>
      <c r="D155" s="447">
        <f>'6. Staff Loading'!D155</f>
        <v>0</v>
      </c>
      <c r="E155" s="448">
        <f>'6. Staff Loading'!E155</f>
        <v>0</v>
      </c>
      <c r="F155" s="154"/>
      <c r="G155" s="154"/>
      <c r="H155" s="154"/>
      <c r="I155" s="154"/>
      <c r="J155" s="154"/>
      <c r="K155" s="154"/>
      <c r="L155" s="154"/>
      <c r="M155" s="154"/>
      <c r="N155" s="154"/>
      <c r="O155" s="154"/>
      <c r="P155" s="154"/>
      <c r="Q155" s="154"/>
      <c r="R155" s="276">
        <f t="shared" si="162"/>
        <v>0</v>
      </c>
      <c r="S155" s="316">
        <f t="shared" si="163"/>
        <v>0</v>
      </c>
      <c r="T155" s="107"/>
      <c r="U155" s="107"/>
      <c r="V155" s="107"/>
      <c r="W155" s="452">
        <f t="shared" si="164"/>
        <v>0</v>
      </c>
      <c r="X155" s="452">
        <f t="shared" si="165"/>
        <v>0</v>
      </c>
      <c r="Z155" s="452">
        <f t="shared" si="166"/>
        <v>0</v>
      </c>
      <c r="AA155" s="452">
        <f t="shared" si="167"/>
        <v>0</v>
      </c>
      <c r="AB155" s="453" t="e">
        <f t="shared" si="168"/>
        <v>#DIV/0!</v>
      </c>
    </row>
    <row r="156" spans="1:28" ht="12" x14ac:dyDescent="0.3">
      <c r="A156" s="269"/>
      <c r="B156" s="270"/>
      <c r="C156" s="446">
        <f>'6. Staff Loading'!C156</f>
        <v>0</v>
      </c>
      <c r="D156" s="447">
        <f>'6. Staff Loading'!D156</f>
        <v>0</v>
      </c>
      <c r="E156" s="448">
        <f>'6. Staff Loading'!E156</f>
        <v>0</v>
      </c>
      <c r="F156" s="154"/>
      <c r="G156" s="154"/>
      <c r="H156" s="154"/>
      <c r="I156" s="154"/>
      <c r="J156" s="154"/>
      <c r="K156" s="154"/>
      <c r="L156" s="154"/>
      <c r="M156" s="154"/>
      <c r="N156" s="154"/>
      <c r="O156" s="154"/>
      <c r="P156" s="154"/>
      <c r="Q156" s="154"/>
      <c r="R156" s="276">
        <f t="shared" si="162"/>
        <v>0</v>
      </c>
      <c r="S156" s="316">
        <f t="shared" si="163"/>
        <v>0</v>
      </c>
      <c r="T156" s="107"/>
      <c r="U156" s="107"/>
      <c r="V156" s="107"/>
      <c r="W156" s="452">
        <f t="shared" si="164"/>
        <v>0</v>
      </c>
      <c r="X156" s="452">
        <f t="shared" si="165"/>
        <v>0</v>
      </c>
      <c r="Z156" s="452">
        <f t="shared" si="166"/>
        <v>0</v>
      </c>
      <c r="AA156" s="452">
        <f t="shared" si="167"/>
        <v>0</v>
      </c>
      <c r="AB156" s="453" t="e">
        <f t="shared" si="168"/>
        <v>#DIV/0!</v>
      </c>
    </row>
    <row r="157" spans="1:28" ht="12" x14ac:dyDescent="0.3">
      <c r="A157" s="269"/>
      <c r="B157" s="270"/>
      <c r="C157" s="446">
        <f>'6. Staff Loading'!C157</f>
        <v>0</v>
      </c>
      <c r="D157" s="447">
        <f>'6. Staff Loading'!D157</f>
        <v>0</v>
      </c>
      <c r="E157" s="448">
        <f>'6. Staff Loading'!E157</f>
        <v>0</v>
      </c>
      <c r="F157" s="154"/>
      <c r="G157" s="154"/>
      <c r="H157" s="154"/>
      <c r="I157" s="154"/>
      <c r="J157" s="154"/>
      <c r="K157" s="154"/>
      <c r="L157" s="154"/>
      <c r="M157" s="154"/>
      <c r="N157" s="154"/>
      <c r="O157" s="154"/>
      <c r="P157" s="154"/>
      <c r="Q157" s="154"/>
      <c r="R157" s="276">
        <f t="shared" si="162"/>
        <v>0</v>
      </c>
      <c r="S157" s="316">
        <f t="shared" si="163"/>
        <v>0</v>
      </c>
      <c r="T157" s="107"/>
      <c r="U157" s="107"/>
      <c r="V157" s="107"/>
      <c r="W157" s="452">
        <f t="shared" si="164"/>
        <v>0</v>
      </c>
      <c r="X157" s="452">
        <f t="shared" si="165"/>
        <v>0</v>
      </c>
      <c r="Z157" s="452">
        <f t="shared" si="166"/>
        <v>0</v>
      </c>
      <c r="AA157" s="452">
        <f t="shared" si="167"/>
        <v>0</v>
      </c>
      <c r="AB157" s="453" t="e">
        <f t="shared" si="168"/>
        <v>#DIV/0!</v>
      </c>
    </row>
    <row r="158" spans="1:28" ht="12.5" thickBot="1" x14ac:dyDescent="0.35">
      <c r="A158" s="228"/>
      <c r="B158" s="229" t="s">
        <v>185</v>
      </c>
      <c r="C158" s="230"/>
      <c r="D158" s="438"/>
      <c r="E158" s="427"/>
      <c r="F158" s="233">
        <f>SUM(F153:F157)</f>
        <v>24</v>
      </c>
      <c r="G158" s="233">
        <f t="shared" ref="G158:R158" si="169">SUM(G153:G157)</f>
        <v>24</v>
      </c>
      <c r="H158" s="233">
        <f t="shared" si="169"/>
        <v>24</v>
      </c>
      <c r="I158" s="233">
        <f t="shared" si="169"/>
        <v>24</v>
      </c>
      <c r="J158" s="233">
        <f t="shared" si="169"/>
        <v>24</v>
      </c>
      <c r="K158" s="233">
        <f t="shared" si="169"/>
        <v>24</v>
      </c>
      <c r="L158" s="233">
        <f t="shared" si="169"/>
        <v>24</v>
      </c>
      <c r="M158" s="233">
        <f t="shared" si="169"/>
        <v>24</v>
      </c>
      <c r="N158" s="233">
        <f t="shared" si="169"/>
        <v>24</v>
      </c>
      <c r="O158" s="233">
        <f t="shared" si="169"/>
        <v>24</v>
      </c>
      <c r="P158" s="233">
        <f t="shared" si="169"/>
        <v>24</v>
      </c>
      <c r="Q158" s="233">
        <f t="shared" si="169"/>
        <v>24</v>
      </c>
      <c r="R158" s="233">
        <f t="shared" si="169"/>
        <v>288</v>
      </c>
      <c r="S158" s="317">
        <f>SUM(S153:S157)</f>
        <v>0</v>
      </c>
      <c r="T158" s="107"/>
      <c r="U158" s="107"/>
      <c r="V158" s="107"/>
      <c r="W158" s="235">
        <f>SUM(W153:W157)</f>
        <v>0.14400000000000002</v>
      </c>
      <c r="X158" s="235">
        <f>SUM(X153:X157)</f>
        <v>24</v>
      </c>
      <c r="Z158" s="231">
        <f>SUM(Z153:Z157)</f>
        <v>0</v>
      </c>
      <c r="AA158" s="231">
        <f>SUM(AA153:AA157)</f>
        <v>288</v>
      </c>
      <c r="AB158" s="413">
        <f>Z158/(Z158+AA158)</f>
        <v>0</v>
      </c>
    </row>
    <row r="159" spans="1:28" ht="12" x14ac:dyDescent="0.3">
      <c r="A159" s="275">
        <v>7.3</v>
      </c>
      <c r="B159" s="270" t="s">
        <v>186</v>
      </c>
      <c r="C159" s="446" t="str">
        <f>'6. Staff Loading'!C159</f>
        <v>Innovation Analyst-Onshore</v>
      </c>
      <c r="D159" s="447">
        <f>'6. Staff Loading'!D159</f>
        <v>0</v>
      </c>
      <c r="E159" s="448" t="str">
        <f>'6. Staff Loading'!E159</f>
        <v>N</v>
      </c>
      <c r="F159" s="154">
        <v>115</v>
      </c>
      <c r="G159" s="154">
        <v>107</v>
      </c>
      <c r="H159" s="154">
        <v>107</v>
      </c>
      <c r="I159" s="154">
        <v>107</v>
      </c>
      <c r="J159" s="154">
        <v>107</v>
      </c>
      <c r="K159" s="154">
        <v>107</v>
      </c>
      <c r="L159" s="154">
        <v>107</v>
      </c>
      <c r="M159" s="154">
        <v>107</v>
      </c>
      <c r="N159" s="154">
        <v>107</v>
      </c>
      <c r="O159" s="154">
        <v>107</v>
      </c>
      <c r="P159" s="154">
        <v>107</v>
      </c>
      <c r="Q159" s="154">
        <v>107</v>
      </c>
      <c r="R159" s="276">
        <f t="shared" ref="R159:R163" si="170">SUM(F159:Q159)</f>
        <v>1292</v>
      </c>
      <c r="S159" s="316">
        <f>D159*R159</f>
        <v>0</v>
      </c>
      <c r="T159" s="107"/>
      <c r="U159" s="107"/>
      <c r="V159" s="107"/>
      <c r="W159" s="452">
        <f>X159/$U$7</f>
        <v>0.64600000000000002</v>
      </c>
      <c r="X159" s="452">
        <f>R159/12</f>
        <v>107.66666666666667</v>
      </c>
      <c r="Z159" s="452">
        <f>IF($E159="Y",$R159,0)</f>
        <v>0</v>
      </c>
      <c r="AA159" s="452">
        <f>IF($E159="N",$R159,0)</f>
        <v>1292</v>
      </c>
      <c r="AB159" s="453">
        <f>Z159/(AA159+Z159)</f>
        <v>0</v>
      </c>
    </row>
    <row r="160" spans="1:28" s="110" customFormat="1" ht="12" x14ac:dyDescent="0.3">
      <c r="A160" s="269"/>
      <c r="B160" s="270"/>
      <c r="C160" s="446">
        <f>'6. Staff Loading'!C160</f>
        <v>0</v>
      </c>
      <c r="D160" s="447">
        <f>'6. Staff Loading'!D160</f>
        <v>0</v>
      </c>
      <c r="E160" s="448">
        <f>'6. Staff Loading'!E160</f>
        <v>0</v>
      </c>
      <c r="F160" s="154"/>
      <c r="G160" s="154"/>
      <c r="H160" s="154"/>
      <c r="I160" s="154"/>
      <c r="J160" s="154"/>
      <c r="K160" s="154"/>
      <c r="L160" s="154"/>
      <c r="M160" s="154"/>
      <c r="N160" s="154"/>
      <c r="O160" s="154"/>
      <c r="P160" s="154"/>
      <c r="Q160" s="154"/>
      <c r="R160" s="276">
        <f t="shared" si="170"/>
        <v>0</v>
      </c>
      <c r="S160" s="316">
        <f t="shared" ref="S160:S163" si="171">D160*R160</f>
        <v>0</v>
      </c>
      <c r="T160" s="107"/>
      <c r="U160" s="107"/>
      <c r="V160" s="107"/>
      <c r="W160" s="452">
        <f t="shared" ref="W160:W163" si="172">X160/$U$7</f>
        <v>0</v>
      </c>
      <c r="X160" s="452">
        <f t="shared" ref="X160:X163" si="173">R160/12</f>
        <v>0</v>
      </c>
      <c r="Z160" s="452">
        <f t="shared" ref="Z160:Z163" si="174">IF($E160="Y",$R160,0)</f>
        <v>0</v>
      </c>
      <c r="AA160" s="452">
        <f t="shared" ref="AA160:AA163" si="175">IF($E160="N",$R160,0)</f>
        <v>0</v>
      </c>
      <c r="AB160" s="453" t="e">
        <f t="shared" ref="AB160:AB163" si="176">Z160/(AA160+Z160)</f>
        <v>#DIV/0!</v>
      </c>
    </row>
    <row r="161" spans="1:28" s="110" customFormat="1" ht="12" x14ac:dyDescent="0.3">
      <c r="A161" s="269"/>
      <c r="B161" s="270"/>
      <c r="C161" s="446">
        <f>'6. Staff Loading'!C161</f>
        <v>0</v>
      </c>
      <c r="D161" s="447">
        <f>'6. Staff Loading'!D161</f>
        <v>0</v>
      </c>
      <c r="E161" s="448">
        <f>'6. Staff Loading'!E161</f>
        <v>0</v>
      </c>
      <c r="F161" s="154"/>
      <c r="G161" s="154"/>
      <c r="H161" s="154"/>
      <c r="I161" s="154"/>
      <c r="J161" s="154"/>
      <c r="K161" s="154"/>
      <c r="L161" s="154"/>
      <c r="M161" s="154"/>
      <c r="N161" s="154"/>
      <c r="O161" s="154"/>
      <c r="P161" s="154"/>
      <c r="Q161" s="154"/>
      <c r="R161" s="276">
        <f t="shared" si="170"/>
        <v>0</v>
      </c>
      <c r="S161" s="316">
        <f t="shared" si="171"/>
        <v>0</v>
      </c>
      <c r="T161" s="107"/>
      <c r="U161" s="107"/>
      <c r="V161" s="107"/>
      <c r="W161" s="452">
        <f t="shared" si="172"/>
        <v>0</v>
      </c>
      <c r="X161" s="452">
        <f t="shared" si="173"/>
        <v>0</v>
      </c>
      <c r="Z161" s="452">
        <f t="shared" si="174"/>
        <v>0</v>
      </c>
      <c r="AA161" s="452">
        <f t="shared" si="175"/>
        <v>0</v>
      </c>
      <c r="AB161" s="453" t="e">
        <f t="shared" si="176"/>
        <v>#DIV/0!</v>
      </c>
    </row>
    <row r="162" spans="1:28" ht="12" x14ac:dyDescent="0.3">
      <c r="A162" s="269"/>
      <c r="B162" s="270"/>
      <c r="C162" s="446">
        <f>'6. Staff Loading'!C162</f>
        <v>0</v>
      </c>
      <c r="D162" s="447">
        <f>'6. Staff Loading'!D162</f>
        <v>0</v>
      </c>
      <c r="E162" s="448">
        <f>'6. Staff Loading'!E162</f>
        <v>0</v>
      </c>
      <c r="F162" s="154"/>
      <c r="G162" s="154"/>
      <c r="H162" s="154"/>
      <c r="I162" s="154"/>
      <c r="J162" s="154"/>
      <c r="K162" s="154"/>
      <c r="L162" s="154"/>
      <c r="M162" s="154"/>
      <c r="N162" s="154"/>
      <c r="O162" s="154"/>
      <c r="P162" s="154"/>
      <c r="Q162" s="154"/>
      <c r="R162" s="276">
        <f t="shared" si="170"/>
        <v>0</v>
      </c>
      <c r="S162" s="316">
        <f t="shared" si="171"/>
        <v>0</v>
      </c>
      <c r="T162" s="107"/>
      <c r="U162" s="107"/>
      <c r="V162" s="107"/>
      <c r="W162" s="452">
        <f t="shared" si="172"/>
        <v>0</v>
      </c>
      <c r="X162" s="452">
        <f t="shared" si="173"/>
        <v>0</v>
      </c>
      <c r="Z162" s="452">
        <f t="shared" si="174"/>
        <v>0</v>
      </c>
      <c r="AA162" s="452">
        <f t="shared" si="175"/>
        <v>0</v>
      </c>
      <c r="AB162" s="453" t="e">
        <f t="shared" si="176"/>
        <v>#DIV/0!</v>
      </c>
    </row>
    <row r="163" spans="1:28" ht="12" x14ac:dyDescent="0.3">
      <c r="A163" s="269"/>
      <c r="B163" s="270"/>
      <c r="C163" s="446">
        <f>'6. Staff Loading'!C163</f>
        <v>0</v>
      </c>
      <c r="D163" s="447">
        <f>'6. Staff Loading'!D163</f>
        <v>0</v>
      </c>
      <c r="E163" s="448">
        <f>'6. Staff Loading'!E163</f>
        <v>0</v>
      </c>
      <c r="F163" s="154"/>
      <c r="G163" s="154"/>
      <c r="H163" s="154"/>
      <c r="I163" s="154"/>
      <c r="J163" s="154"/>
      <c r="K163" s="154"/>
      <c r="L163" s="154"/>
      <c r="M163" s="154"/>
      <c r="N163" s="154"/>
      <c r="O163" s="154"/>
      <c r="P163" s="154"/>
      <c r="Q163" s="154"/>
      <c r="R163" s="276">
        <f t="shared" si="170"/>
        <v>0</v>
      </c>
      <c r="S163" s="316">
        <f t="shared" si="171"/>
        <v>0</v>
      </c>
      <c r="T163" s="107"/>
      <c r="U163" s="107"/>
      <c r="V163" s="107"/>
      <c r="W163" s="452">
        <f t="shared" si="172"/>
        <v>0</v>
      </c>
      <c r="X163" s="452">
        <f t="shared" si="173"/>
        <v>0</v>
      </c>
      <c r="Z163" s="452">
        <f t="shared" si="174"/>
        <v>0</v>
      </c>
      <c r="AA163" s="452">
        <f t="shared" si="175"/>
        <v>0</v>
      </c>
      <c r="AB163" s="453" t="e">
        <f t="shared" si="176"/>
        <v>#DIV/0!</v>
      </c>
    </row>
    <row r="164" spans="1:28" ht="12.5" thickBot="1" x14ac:dyDescent="0.35">
      <c r="A164" s="228"/>
      <c r="B164" s="229" t="s">
        <v>187</v>
      </c>
      <c r="C164" s="230"/>
      <c r="D164" s="438"/>
      <c r="E164" s="427"/>
      <c r="F164" s="233">
        <f>SUM(F159:F163)</f>
        <v>115</v>
      </c>
      <c r="G164" s="233">
        <f t="shared" ref="G164:R164" si="177">SUM(G159:G163)</f>
        <v>107</v>
      </c>
      <c r="H164" s="233">
        <f t="shared" si="177"/>
        <v>107</v>
      </c>
      <c r="I164" s="233">
        <f t="shared" si="177"/>
        <v>107</v>
      </c>
      <c r="J164" s="233">
        <f t="shared" si="177"/>
        <v>107</v>
      </c>
      <c r="K164" s="233">
        <f t="shared" si="177"/>
        <v>107</v>
      </c>
      <c r="L164" s="233">
        <f t="shared" si="177"/>
        <v>107</v>
      </c>
      <c r="M164" s="233">
        <f t="shared" si="177"/>
        <v>107</v>
      </c>
      <c r="N164" s="233">
        <f t="shared" si="177"/>
        <v>107</v>
      </c>
      <c r="O164" s="233">
        <f t="shared" si="177"/>
        <v>107</v>
      </c>
      <c r="P164" s="233">
        <f t="shared" si="177"/>
        <v>107</v>
      </c>
      <c r="Q164" s="233">
        <f t="shared" si="177"/>
        <v>107</v>
      </c>
      <c r="R164" s="233">
        <f t="shared" si="177"/>
        <v>1292</v>
      </c>
      <c r="S164" s="317">
        <f>SUM(S159:S163)</f>
        <v>0</v>
      </c>
      <c r="T164" s="107"/>
      <c r="U164" s="107"/>
      <c r="V164" s="107"/>
      <c r="W164" s="235">
        <f>SUM(W159:W163)</f>
        <v>0.64600000000000002</v>
      </c>
      <c r="X164" s="235">
        <f>SUM(X159:X163)</f>
        <v>107.66666666666667</v>
      </c>
      <c r="Z164" s="231">
        <f>SUM(Z159:Z163)</f>
        <v>0</v>
      </c>
      <c r="AA164" s="231">
        <f>SUM(AA159:AA163)</f>
        <v>1292</v>
      </c>
      <c r="AB164" s="413">
        <f>Z164/(Z164+AA164)</f>
        <v>0</v>
      </c>
    </row>
    <row r="165" spans="1:28" ht="12" x14ac:dyDescent="0.3">
      <c r="A165" s="269">
        <v>7.4</v>
      </c>
      <c r="B165" s="270" t="s">
        <v>188</v>
      </c>
      <c r="C165" s="446" t="str">
        <f>'6. Staff Loading'!C165</f>
        <v>Cloud Engineer-Offshore</v>
      </c>
      <c r="D165" s="447">
        <f>'6. Staff Loading'!D165</f>
        <v>80</v>
      </c>
      <c r="E165" s="448" t="str">
        <f>'6. Staff Loading'!E165</f>
        <v>Y</v>
      </c>
      <c r="F165" s="154">
        <v>60</v>
      </c>
      <c r="G165" s="154">
        <v>52</v>
      </c>
      <c r="H165" s="154">
        <v>52</v>
      </c>
      <c r="I165" s="154">
        <v>52</v>
      </c>
      <c r="J165" s="154">
        <v>52</v>
      </c>
      <c r="K165" s="154">
        <v>52</v>
      </c>
      <c r="L165" s="154">
        <v>52</v>
      </c>
      <c r="M165" s="154">
        <v>52</v>
      </c>
      <c r="N165" s="154">
        <v>52</v>
      </c>
      <c r="O165" s="154">
        <v>52</v>
      </c>
      <c r="P165" s="154">
        <v>52</v>
      </c>
      <c r="Q165" s="154">
        <v>52</v>
      </c>
      <c r="R165" s="276">
        <f t="shared" ref="R165:R169" si="178">SUM(F165:Q165)</f>
        <v>632</v>
      </c>
      <c r="S165" s="316">
        <f>D165*R165</f>
        <v>50560</v>
      </c>
      <c r="T165" s="107"/>
      <c r="U165" s="107"/>
      <c r="V165" s="107"/>
      <c r="W165" s="452">
        <f>X165/$U$7</f>
        <v>0.316</v>
      </c>
      <c r="X165" s="452">
        <f>R165/12</f>
        <v>52.666666666666664</v>
      </c>
      <c r="Z165" s="452">
        <f>IF($E165="Y",$R165,0)</f>
        <v>632</v>
      </c>
      <c r="AA165" s="452">
        <f>IF($E165="N",$R165,0)</f>
        <v>0</v>
      </c>
      <c r="AB165" s="453">
        <f>Z165/(AA165+Z165)</f>
        <v>1</v>
      </c>
    </row>
    <row r="166" spans="1:28" s="110" customFormat="1" ht="12" x14ac:dyDescent="0.3">
      <c r="A166" s="269"/>
      <c r="B166" s="270"/>
      <c r="C166" s="446">
        <f>'6. Staff Loading'!C166</f>
        <v>0</v>
      </c>
      <c r="D166" s="447">
        <f>'6. Staff Loading'!D166</f>
        <v>0</v>
      </c>
      <c r="E166" s="448">
        <f>'6. Staff Loading'!E166</f>
        <v>0</v>
      </c>
      <c r="F166" s="154"/>
      <c r="G166" s="154"/>
      <c r="H166" s="154"/>
      <c r="I166" s="154"/>
      <c r="J166" s="154"/>
      <c r="K166" s="154"/>
      <c r="L166" s="154"/>
      <c r="M166" s="154"/>
      <c r="N166" s="154"/>
      <c r="O166" s="154"/>
      <c r="P166" s="154"/>
      <c r="Q166" s="154"/>
      <c r="R166" s="276">
        <f t="shared" si="178"/>
        <v>0</v>
      </c>
      <c r="S166" s="316">
        <f t="shared" ref="S166:S169" si="179">D166*R166</f>
        <v>0</v>
      </c>
      <c r="T166" s="107"/>
      <c r="U166" s="107"/>
      <c r="V166" s="107"/>
      <c r="W166" s="452">
        <f t="shared" ref="W166:W169" si="180">X166/$U$7</f>
        <v>0</v>
      </c>
      <c r="X166" s="452">
        <f t="shared" ref="X166:X169" si="181">R166/12</f>
        <v>0</v>
      </c>
      <c r="Z166" s="452">
        <f t="shared" ref="Z166:Z169" si="182">IF($E166="Y",$R166,0)</f>
        <v>0</v>
      </c>
      <c r="AA166" s="452">
        <f t="shared" ref="AA166:AA169" si="183">IF($E166="N",$R166,0)</f>
        <v>0</v>
      </c>
      <c r="AB166" s="453" t="e">
        <f t="shared" ref="AB166:AB169" si="184">Z166/(AA166+Z166)</f>
        <v>#DIV/0!</v>
      </c>
    </row>
    <row r="167" spans="1:28" s="110" customFormat="1" ht="12" x14ac:dyDescent="0.3">
      <c r="A167" s="269"/>
      <c r="B167" s="270"/>
      <c r="C167" s="446">
        <f>'6. Staff Loading'!C167</f>
        <v>0</v>
      </c>
      <c r="D167" s="447">
        <f>'6. Staff Loading'!D167</f>
        <v>0</v>
      </c>
      <c r="E167" s="448">
        <f>'6. Staff Loading'!E167</f>
        <v>0</v>
      </c>
      <c r="F167" s="154"/>
      <c r="G167" s="154"/>
      <c r="H167" s="154"/>
      <c r="I167" s="154"/>
      <c r="J167" s="154"/>
      <c r="K167" s="154"/>
      <c r="L167" s="154"/>
      <c r="M167" s="154"/>
      <c r="N167" s="154"/>
      <c r="O167" s="154"/>
      <c r="P167" s="154"/>
      <c r="Q167" s="154"/>
      <c r="R167" s="276">
        <f t="shared" si="178"/>
        <v>0</v>
      </c>
      <c r="S167" s="316">
        <f t="shared" si="179"/>
        <v>0</v>
      </c>
      <c r="T167" s="107"/>
      <c r="U167" s="107"/>
      <c r="V167" s="107"/>
      <c r="W167" s="452">
        <f t="shared" si="180"/>
        <v>0</v>
      </c>
      <c r="X167" s="452">
        <f t="shared" si="181"/>
        <v>0</v>
      </c>
      <c r="Z167" s="452">
        <f t="shared" si="182"/>
        <v>0</v>
      </c>
      <c r="AA167" s="452">
        <f t="shared" si="183"/>
        <v>0</v>
      </c>
      <c r="AB167" s="453" t="e">
        <f t="shared" si="184"/>
        <v>#DIV/0!</v>
      </c>
    </row>
    <row r="168" spans="1:28" s="110" customFormat="1" ht="12" x14ac:dyDescent="0.3">
      <c r="A168" s="269"/>
      <c r="B168" s="270"/>
      <c r="C168" s="446">
        <f>'6. Staff Loading'!C168</f>
        <v>0</v>
      </c>
      <c r="D168" s="447">
        <f>'6. Staff Loading'!D168</f>
        <v>0</v>
      </c>
      <c r="E168" s="448">
        <f>'6. Staff Loading'!E168</f>
        <v>0</v>
      </c>
      <c r="F168" s="154"/>
      <c r="G168" s="154"/>
      <c r="H168" s="154"/>
      <c r="I168" s="154"/>
      <c r="J168" s="154"/>
      <c r="K168" s="154"/>
      <c r="L168" s="154"/>
      <c r="M168" s="154"/>
      <c r="N168" s="154"/>
      <c r="O168" s="154"/>
      <c r="P168" s="154"/>
      <c r="Q168" s="154"/>
      <c r="R168" s="276">
        <f t="shared" si="178"/>
        <v>0</v>
      </c>
      <c r="S168" s="316">
        <f t="shared" si="179"/>
        <v>0</v>
      </c>
      <c r="T168" s="107"/>
      <c r="U168" s="107"/>
      <c r="V168" s="107"/>
      <c r="W168" s="452">
        <f t="shared" si="180"/>
        <v>0</v>
      </c>
      <c r="X168" s="452">
        <f t="shared" si="181"/>
        <v>0</v>
      </c>
      <c r="Z168" s="452">
        <f t="shared" si="182"/>
        <v>0</v>
      </c>
      <c r="AA168" s="452">
        <f t="shared" si="183"/>
        <v>0</v>
      </c>
      <c r="AB168" s="453" t="e">
        <f t="shared" si="184"/>
        <v>#DIV/0!</v>
      </c>
    </row>
    <row r="169" spans="1:28" ht="10.15" customHeight="1" x14ac:dyDescent="0.3">
      <c r="A169" s="269"/>
      <c r="B169" s="270"/>
      <c r="C169" s="446">
        <f>'6. Staff Loading'!C169</f>
        <v>0</v>
      </c>
      <c r="D169" s="447">
        <f>'6. Staff Loading'!D169</f>
        <v>0</v>
      </c>
      <c r="E169" s="448">
        <f>'6. Staff Loading'!E169</f>
        <v>0</v>
      </c>
      <c r="F169" s="154"/>
      <c r="G169" s="154"/>
      <c r="H169" s="154"/>
      <c r="I169" s="154"/>
      <c r="J169" s="154"/>
      <c r="K169" s="154"/>
      <c r="L169" s="154"/>
      <c r="M169" s="154"/>
      <c r="N169" s="154"/>
      <c r="O169" s="154"/>
      <c r="P169" s="154"/>
      <c r="Q169" s="154"/>
      <c r="R169" s="276">
        <f t="shared" si="178"/>
        <v>0</v>
      </c>
      <c r="S169" s="316">
        <f t="shared" si="179"/>
        <v>0</v>
      </c>
      <c r="T169" s="107"/>
      <c r="U169" s="107"/>
      <c r="V169" s="107"/>
      <c r="W169" s="452">
        <f t="shared" si="180"/>
        <v>0</v>
      </c>
      <c r="X169" s="452">
        <f t="shared" si="181"/>
        <v>0</v>
      </c>
      <c r="Z169" s="452">
        <f t="shared" si="182"/>
        <v>0</v>
      </c>
      <c r="AA169" s="452">
        <f t="shared" si="183"/>
        <v>0</v>
      </c>
      <c r="AB169" s="453" t="e">
        <f t="shared" si="184"/>
        <v>#DIV/0!</v>
      </c>
    </row>
    <row r="170" spans="1:28" s="109" customFormat="1" ht="13.5" thickBot="1" x14ac:dyDescent="0.35">
      <c r="A170" s="228"/>
      <c r="B170" s="229" t="s">
        <v>189</v>
      </c>
      <c r="C170" s="230"/>
      <c r="D170" s="438"/>
      <c r="E170" s="427"/>
      <c r="F170" s="233">
        <f>SUM(F165:F169)</f>
        <v>60</v>
      </c>
      <c r="G170" s="233">
        <f t="shared" ref="G170:R170" si="185">SUM(G165:G169)</f>
        <v>52</v>
      </c>
      <c r="H170" s="233">
        <f t="shared" si="185"/>
        <v>52</v>
      </c>
      <c r="I170" s="233">
        <f t="shared" si="185"/>
        <v>52</v>
      </c>
      <c r="J170" s="233">
        <f t="shared" si="185"/>
        <v>52</v>
      </c>
      <c r="K170" s="233">
        <f t="shared" si="185"/>
        <v>52</v>
      </c>
      <c r="L170" s="233">
        <f t="shared" si="185"/>
        <v>52</v>
      </c>
      <c r="M170" s="233">
        <f t="shared" si="185"/>
        <v>52</v>
      </c>
      <c r="N170" s="233">
        <f t="shared" si="185"/>
        <v>52</v>
      </c>
      <c r="O170" s="233">
        <f t="shared" si="185"/>
        <v>52</v>
      </c>
      <c r="P170" s="233">
        <f t="shared" si="185"/>
        <v>52</v>
      </c>
      <c r="Q170" s="233">
        <f t="shared" si="185"/>
        <v>52</v>
      </c>
      <c r="R170" s="233">
        <f t="shared" si="185"/>
        <v>632</v>
      </c>
      <c r="S170" s="317">
        <f>SUM(S165:S169)</f>
        <v>50560</v>
      </c>
      <c r="T170" s="107"/>
      <c r="U170" s="107"/>
      <c r="V170" s="107"/>
      <c r="W170" s="235">
        <f>SUM(W165:W169)</f>
        <v>0.316</v>
      </c>
      <c r="X170" s="235">
        <f>SUM(X165:X169)</f>
        <v>52.666666666666664</v>
      </c>
      <c r="Z170" s="231">
        <f>SUM(Z165:Z169)</f>
        <v>632</v>
      </c>
      <c r="AA170" s="231">
        <f>SUM(AA165:AA169)</f>
        <v>0</v>
      </c>
      <c r="AB170" s="413">
        <f>Z170/(Z170+AA170)</f>
        <v>1</v>
      </c>
    </row>
    <row r="171" spans="1:28" ht="10.15" customHeight="1" x14ac:dyDescent="0.3">
      <c r="A171" s="149"/>
      <c r="B171" s="150"/>
      <c r="C171" s="158"/>
      <c r="D171" s="437"/>
      <c r="E171" s="426"/>
      <c r="F171" s="154"/>
      <c r="G171" s="154"/>
      <c r="H171" s="154"/>
      <c r="I171" s="154"/>
      <c r="J171" s="154"/>
      <c r="K171" s="154"/>
      <c r="L171" s="154"/>
      <c r="M171" s="154"/>
      <c r="N171" s="154"/>
      <c r="O171" s="154"/>
      <c r="P171" s="154"/>
      <c r="Q171" s="154"/>
      <c r="R171" s="154"/>
      <c r="S171" s="322"/>
      <c r="T171" s="107"/>
      <c r="U171" s="107"/>
      <c r="V171" s="107"/>
      <c r="W171" s="152"/>
      <c r="X171" s="152"/>
      <c r="Z171" s="152"/>
      <c r="AA171" s="152"/>
      <c r="AB171" s="412"/>
    </row>
    <row r="172" spans="1:28" ht="13.5" thickBot="1" x14ac:dyDescent="0.35">
      <c r="A172" s="251"/>
      <c r="B172" s="252" t="s">
        <v>190</v>
      </c>
      <c r="C172" s="253"/>
      <c r="D172" s="440"/>
      <c r="E172" s="429"/>
      <c r="F172" s="254">
        <f t="shared" ref="F172:S172" si="186">SUM(F152,F158,F164,F170)</f>
        <v>223</v>
      </c>
      <c r="G172" s="254">
        <f t="shared" si="186"/>
        <v>207</v>
      </c>
      <c r="H172" s="254">
        <f t="shared" si="186"/>
        <v>207</v>
      </c>
      <c r="I172" s="254">
        <f t="shared" si="186"/>
        <v>207</v>
      </c>
      <c r="J172" s="254">
        <f t="shared" si="186"/>
        <v>207</v>
      </c>
      <c r="K172" s="254">
        <f t="shared" si="186"/>
        <v>207</v>
      </c>
      <c r="L172" s="254">
        <f t="shared" si="186"/>
        <v>207</v>
      </c>
      <c r="M172" s="254">
        <f t="shared" si="186"/>
        <v>207</v>
      </c>
      <c r="N172" s="254">
        <f t="shared" si="186"/>
        <v>207</v>
      </c>
      <c r="O172" s="254">
        <f t="shared" si="186"/>
        <v>207</v>
      </c>
      <c r="P172" s="254">
        <f t="shared" si="186"/>
        <v>207</v>
      </c>
      <c r="Q172" s="254">
        <f t="shared" si="186"/>
        <v>207</v>
      </c>
      <c r="R172" s="254">
        <f t="shared" si="186"/>
        <v>2500</v>
      </c>
      <c r="S172" s="319">
        <f t="shared" si="186"/>
        <v>93760</v>
      </c>
      <c r="T172" s="107"/>
      <c r="U172" s="107"/>
      <c r="V172" s="107"/>
      <c r="W172" s="254">
        <f>SUM(W152,W158,W164,W170)</f>
        <v>1.25</v>
      </c>
      <c r="X172" s="254">
        <f>SUM(X152,X158,X164,X170)</f>
        <v>208.33333333333334</v>
      </c>
      <c r="Z172" s="254">
        <f>SUM(Z152,Z158,Z164,Z170)</f>
        <v>632</v>
      </c>
      <c r="AA172" s="254">
        <f>SUM(AA152,AA158,AA164,AA170)</f>
        <v>1868</v>
      </c>
      <c r="AB172" s="418">
        <f>Z172/(Z172+AA172)</f>
        <v>0.25280000000000002</v>
      </c>
    </row>
    <row r="173" spans="1:28" ht="12" x14ac:dyDescent="0.3">
      <c r="A173" s="160"/>
      <c r="B173" s="150"/>
      <c r="C173" s="151"/>
      <c r="D173" s="437"/>
      <c r="E173" s="432"/>
      <c r="F173" s="154"/>
      <c r="G173" s="154"/>
      <c r="H173" s="154"/>
      <c r="I173" s="154"/>
      <c r="J173" s="154"/>
      <c r="K173" s="154"/>
      <c r="L173" s="154"/>
      <c r="M173" s="154"/>
      <c r="N173" s="154"/>
      <c r="O173" s="154"/>
      <c r="P173" s="154"/>
      <c r="Q173" s="154"/>
      <c r="R173" s="154"/>
      <c r="S173" s="322"/>
      <c r="T173" s="107"/>
      <c r="U173" s="107"/>
      <c r="V173" s="107"/>
      <c r="W173" s="151"/>
      <c r="X173" s="151"/>
      <c r="Z173" s="151"/>
      <c r="AA173" s="151"/>
      <c r="AB173" s="412"/>
    </row>
    <row r="174" spans="1:28" ht="13" x14ac:dyDescent="0.3">
      <c r="A174" s="237">
        <v>8</v>
      </c>
      <c r="B174" s="246" t="s">
        <v>191</v>
      </c>
      <c r="C174" s="239"/>
      <c r="D174" s="436"/>
      <c r="E174" s="425"/>
      <c r="F174" s="244"/>
      <c r="G174" s="244"/>
      <c r="H174" s="244"/>
      <c r="I174" s="244"/>
      <c r="J174" s="244"/>
      <c r="K174" s="244"/>
      <c r="L174" s="244"/>
      <c r="M174" s="244"/>
      <c r="N174" s="244"/>
      <c r="O174" s="244"/>
      <c r="P174" s="244"/>
      <c r="Q174" s="244"/>
      <c r="R174" s="240"/>
      <c r="S174" s="323"/>
      <c r="T174" s="107"/>
      <c r="U174" s="107"/>
      <c r="V174" s="107"/>
      <c r="W174" s="239"/>
      <c r="X174" s="239"/>
      <c r="Z174" s="239"/>
      <c r="AA174" s="239"/>
      <c r="AB174" s="416"/>
    </row>
    <row r="175" spans="1:28" ht="12" x14ac:dyDescent="0.3">
      <c r="A175" s="269">
        <v>8.1</v>
      </c>
      <c r="B175" s="270" t="s">
        <v>284</v>
      </c>
      <c r="C175" s="446" t="str">
        <f>'6. Staff Loading'!C175</f>
        <v>BenefitsCal Application Manager-Onshore</v>
      </c>
      <c r="D175" s="447">
        <f>'6. Staff Loading'!D175</f>
        <v>140</v>
      </c>
      <c r="E175" s="448" t="str">
        <f>'6. Staff Loading'!E175</f>
        <v>N</v>
      </c>
      <c r="F175" s="154">
        <v>60</v>
      </c>
      <c r="G175" s="154">
        <v>60</v>
      </c>
      <c r="H175" s="154">
        <v>60</v>
      </c>
      <c r="I175" s="154">
        <v>60</v>
      </c>
      <c r="J175" s="154">
        <v>60</v>
      </c>
      <c r="K175" s="154">
        <v>60</v>
      </c>
      <c r="L175" s="154">
        <v>60</v>
      </c>
      <c r="M175" s="154">
        <v>60</v>
      </c>
      <c r="N175" s="154">
        <v>60</v>
      </c>
      <c r="O175" s="154">
        <v>60</v>
      </c>
      <c r="P175" s="154">
        <v>60</v>
      </c>
      <c r="Q175" s="154">
        <v>60</v>
      </c>
      <c r="R175" s="276">
        <f t="shared" ref="R175:R179" si="187">SUM(F175:Q175)</f>
        <v>720</v>
      </c>
      <c r="S175" s="316">
        <f>D175*R175</f>
        <v>100800</v>
      </c>
      <c r="T175" s="107"/>
      <c r="U175" s="107"/>
      <c r="V175" s="107"/>
      <c r="W175" s="452">
        <f>X175/$U$7</f>
        <v>0.36000000000000004</v>
      </c>
      <c r="X175" s="452">
        <f>R175/12</f>
        <v>60</v>
      </c>
      <c r="Z175" s="452">
        <f>IF($E175="Y",$R175,0)</f>
        <v>0</v>
      </c>
      <c r="AA175" s="452">
        <f>IF($E175="N",$R175,0)</f>
        <v>720</v>
      </c>
      <c r="AB175" s="453">
        <f>Z175/(AA175+Z175)</f>
        <v>0</v>
      </c>
    </row>
    <row r="176" spans="1:28" s="110" customFormat="1" ht="12" x14ac:dyDescent="0.3">
      <c r="A176" s="269"/>
      <c r="B176" s="270"/>
      <c r="C176" s="446" t="str">
        <f>'6. Staff Loading'!C176</f>
        <v>BenefitsCal Product Manager-Onshore</v>
      </c>
      <c r="D176" s="447">
        <f>'6. Staff Loading'!D176</f>
        <v>135</v>
      </c>
      <c r="E176" s="448" t="str">
        <f>'6. Staff Loading'!E176</f>
        <v>N</v>
      </c>
      <c r="F176" s="154">
        <v>60</v>
      </c>
      <c r="G176" s="154">
        <v>60</v>
      </c>
      <c r="H176" s="154">
        <v>60</v>
      </c>
      <c r="I176" s="154">
        <v>60</v>
      </c>
      <c r="J176" s="154">
        <v>60</v>
      </c>
      <c r="K176" s="154">
        <v>60</v>
      </c>
      <c r="L176" s="154">
        <v>60</v>
      </c>
      <c r="M176" s="154">
        <v>60</v>
      </c>
      <c r="N176" s="154">
        <v>60</v>
      </c>
      <c r="O176" s="154">
        <v>60</v>
      </c>
      <c r="P176" s="154">
        <v>60</v>
      </c>
      <c r="Q176" s="154">
        <v>60</v>
      </c>
      <c r="R176" s="276">
        <f t="shared" si="187"/>
        <v>720</v>
      </c>
      <c r="S176" s="316">
        <f t="shared" ref="S176:S179" si="188">D176*R176</f>
        <v>97200</v>
      </c>
      <c r="T176" s="107"/>
      <c r="U176" s="107"/>
      <c r="V176" s="107"/>
      <c r="W176" s="452">
        <f t="shared" ref="W176:W179" si="189">X176/$U$7</f>
        <v>0.36000000000000004</v>
      </c>
      <c r="X176" s="452">
        <f t="shared" ref="X176:X179" si="190">R176/12</f>
        <v>60</v>
      </c>
      <c r="Z176" s="452">
        <f t="shared" ref="Z176:Z179" si="191">IF($E176="Y",$R176,0)</f>
        <v>0</v>
      </c>
      <c r="AA176" s="452">
        <f t="shared" ref="AA176:AA179" si="192">IF($E176="N",$R176,0)</f>
        <v>720</v>
      </c>
      <c r="AB176" s="453">
        <f t="shared" ref="AB176:AB179" si="193">Z176/(AA176+Z176)</f>
        <v>0</v>
      </c>
    </row>
    <row r="177" spans="1:28" s="110" customFormat="1" ht="12" x14ac:dyDescent="0.3">
      <c r="A177" s="269"/>
      <c r="B177" s="270"/>
      <c r="C177" s="446">
        <f>'6. Staff Loading'!C177</f>
        <v>0</v>
      </c>
      <c r="D177" s="447">
        <f>'6. Staff Loading'!D177</f>
        <v>0</v>
      </c>
      <c r="E177" s="448">
        <f>'6. Staff Loading'!E177</f>
        <v>0</v>
      </c>
      <c r="F177" s="154"/>
      <c r="G177" s="154"/>
      <c r="H177" s="154"/>
      <c r="I177" s="154"/>
      <c r="J177" s="154"/>
      <c r="K177" s="154"/>
      <c r="L177" s="154"/>
      <c r="M177" s="154"/>
      <c r="N177" s="154"/>
      <c r="O177" s="154"/>
      <c r="P177" s="154"/>
      <c r="Q177" s="154"/>
      <c r="R177" s="276">
        <f t="shared" si="187"/>
        <v>0</v>
      </c>
      <c r="S177" s="316">
        <f t="shared" si="188"/>
        <v>0</v>
      </c>
      <c r="T177" s="107"/>
      <c r="U177" s="107"/>
      <c r="V177" s="107"/>
      <c r="W177" s="452">
        <f t="shared" si="189"/>
        <v>0</v>
      </c>
      <c r="X177" s="452">
        <f t="shared" si="190"/>
        <v>0</v>
      </c>
      <c r="Z177" s="452">
        <f t="shared" si="191"/>
        <v>0</v>
      </c>
      <c r="AA177" s="452">
        <f t="shared" si="192"/>
        <v>0</v>
      </c>
      <c r="AB177" s="453" t="e">
        <f t="shared" si="193"/>
        <v>#DIV/0!</v>
      </c>
    </row>
    <row r="178" spans="1:28" ht="12" x14ac:dyDescent="0.3">
      <c r="A178" s="269"/>
      <c r="B178" s="270"/>
      <c r="C178" s="446">
        <f>'6. Staff Loading'!C178</f>
        <v>0</v>
      </c>
      <c r="D178" s="447">
        <f>'6. Staff Loading'!D178</f>
        <v>0</v>
      </c>
      <c r="E178" s="448">
        <f>'6. Staff Loading'!E178</f>
        <v>0</v>
      </c>
      <c r="F178" s="154"/>
      <c r="G178" s="154"/>
      <c r="H178" s="154"/>
      <c r="I178" s="154"/>
      <c r="J178" s="154"/>
      <c r="K178" s="154"/>
      <c r="L178" s="154"/>
      <c r="M178" s="154"/>
      <c r="N178" s="154"/>
      <c r="O178" s="154"/>
      <c r="P178" s="154"/>
      <c r="Q178" s="154"/>
      <c r="R178" s="276">
        <f t="shared" si="187"/>
        <v>0</v>
      </c>
      <c r="S178" s="316">
        <f t="shared" si="188"/>
        <v>0</v>
      </c>
      <c r="T178" s="107"/>
      <c r="U178" s="107"/>
      <c r="V178" s="107"/>
      <c r="W178" s="452">
        <f t="shared" si="189"/>
        <v>0</v>
      </c>
      <c r="X178" s="452">
        <f t="shared" si="190"/>
        <v>0</v>
      </c>
      <c r="Z178" s="452">
        <f t="shared" si="191"/>
        <v>0</v>
      </c>
      <c r="AA178" s="452">
        <f t="shared" si="192"/>
        <v>0</v>
      </c>
      <c r="AB178" s="453" t="e">
        <f t="shared" si="193"/>
        <v>#DIV/0!</v>
      </c>
    </row>
    <row r="179" spans="1:28" ht="12" x14ac:dyDescent="0.3">
      <c r="A179" s="269"/>
      <c r="B179" s="270"/>
      <c r="C179" s="446">
        <f>'6. Staff Loading'!C179</f>
        <v>0</v>
      </c>
      <c r="D179" s="447">
        <f>'6. Staff Loading'!D179</f>
        <v>0</v>
      </c>
      <c r="E179" s="448">
        <f>'6. Staff Loading'!E179</f>
        <v>0</v>
      </c>
      <c r="F179" s="154"/>
      <c r="G179" s="154"/>
      <c r="H179" s="154"/>
      <c r="I179" s="154"/>
      <c r="J179" s="154"/>
      <c r="K179" s="154"/>
      <c r="L179" s="154"/>
      <c r="M179" s="154"/>
      <c r="N179" s="154"/>
      <c r="O179" s="154"/>
      <c r="P179" s="154"/>
      <c r="Q179" s="154"/>
      <c r="R179" s="276">
        <f t="shared" si="187"/>
        <v>0</v>
      </c>
      <c r="S179" s="316">
        <f t="shared" si="188"/>
        <v>0</v>
      </c>
      <c r="T179" s="107"/>
      <c r="U179" s="107"/>
      <c r="V179" s="107"/>
      <c r="W179" s="452">
        <f t="shared" si="189"/>
        <v>0</v>
      </c>
      <c r="X179" s="452">
        <f t="shared" si="190"/>
        <v>0</v>
      </c>
      <c r="Z179" s="452">
        <f t="shared" si="191"/>
        <v>0</v>
      </c>
      <c r="AA179" s="452">
        <f t="shared" si="192"/>
        <v>0</v>
      </c>
      <c r="AB179" s="453" t="e">
        <f t="shared" si="193"/>
        <v>#DIV/0!</v>
      </c>
    </row>
    <row r="180" spans="1:28" ht="12.5" thickBot="1" x14ac:dyDescent="0.35">
      <c r="A180" s="228"/>
      <c r="B180" s="229" t="s">
        <v>193</v>
      </c>
      <c r="C180" s="230"/>
      <c r="D180" s="438"/>
      <c r="E180" s="427"/>
      <c r="F180" s="233">
        <f>SUM(F175:F179)</f>
        <v>120</v>
      </c>
      <c r="G180" s="233">
        <f t="shared" ref="G180:R180" si="194">SUM(G175:G179)</f>
        <v>120</v>
      </c>
      <c r="H180" s="233">
        <f t="shared" si="194"/>
        <v>120</v>
      </c>
      <c r="I180" s="233">
        <f t="shared" si="194"/>
        <v>120</v>
      </c>
      <c r="J180" s="233">
        <f t="shared" si="194"/>
        <v>120</v>
      </c>
      <c r="K180" s="233">
        <f t="shared" si="194"/>
        <v>120</v>
      </c>
      <c r="L180" s="233">
        <f t="shared" si="194"/>
        <v>120</v>
      </c>
      <c r="M180" s="233">
        <f t="shared" si="194"/>
        <v>120</v>
      </c>
      <c r="N180" s="233">
        <f t="shared" si="194"/>
        <v>120</v>
      </c>
      <c r="O180" s="233">
        <f t="shared" si="194"/>
        <v>120</v>
      </c>
      <c r="P180" s="233">
        <f t="shared" si="194"/>
        <v>120</v>
      </c>
      <c r="Q180" s="233">
        <f t="shared" si="194"/>
        <v>120</v>
      </c>
      <c r="R180" s="233">
        <f t="shared" si="194"/>
        <v>1440</v>
      </c>
      <c r="S180" s="317">
        <f>SUM(S175:S179)</f>
        <v>198000</v>
      </c>
      <c r="T180" s="107"/>
      <c r="U180" s="107"/>
      <c r="V180" s="107"/>
      <c r="W180" s="235">
        <f>SUM(W175:W179)</f>
        <v>0.72000000000000008</v>
      </c>
      <c r="X180" s="235">
        <f>SUM(X175:X179)</f>
        <v>120</v>
      </c>
      <c r="Z180" s="231">
        <f>SUM(Z175:Z179)</f>
        <v>0</v>
      </c>
      <c r="AA180" s="231">
        <f>SUM(AA175:AA179)</f>
        <v>1440</v>
      </c>
      <c r="AB180" s="413">
        <f>Z180/(Z180+AA180)</f>
        <v>0</v>
      </c>
    </row>
    <row r="181" spans="1:28" ht="12" x14ac:dyDescent="0.3">
      <c r="A181" s="269">
        <v>8.1999999999999993</v>
      </c>
      <c r="B181" s="270" t="s">
        <v>194</v>
      </c>
      <c r="C181" s="446" t="str">
        <f>'6. Staff Loading'!C181</f>
        <v>Cloud Engineer-Onshore</v>
      </c>
      <c r="D181" s="447">
        <f>'6. Staff Loading'!D181</f>
        <v>130</v>
      </c>
      <c r="E181" s="448" t="str">
        <f>'6. Staff Loading'!E181</f>
        <v>N</v>
      </c>
      <c r="F181" s="154">
        <v>484</v>
      </c>
      <c r="G181" s="154">
        <v>484</v>
      </c>
      <c r="H181" s="154">
        <v>484</v>
      </c>
      <c r="I181" s="154">
        <v>484</v>
      </c>
      <c r="J181" s="154">
        <v>484</v>
      </c>
      <c r="K181" s="154">
        <v>484</v>
      </c>
      <c r="L181" s="154">
        <v>484</v>
      </c>
      <c r="M181" s="154">
        <v>484</v>
      </c>
      <c r="N181" s="154">
        <v>484</v>
      </c>
      <c r="O181" s="154">
        <v>484</v>
      </c>
      <c r="P181" s="154">
        <v>484</v>
      </c>
      <c r="Q181" s="154">
        <v>484</v>
      </c>
      <c r="R181" s="276">
        <f t="shared" ref="R181:R185" si="195">SUM(F181:Q181)</f>
        <v>5808</v>
      </c>
      <c r="S181" s="316">
        <f>D181*R181</f>
        <v>755040</v>
      </c>
      <c r="T181" s="107"/>
      <c r="U181" s="107"/>
      <c r="V181" s="107"/>
      <c r="W181" s="452">
        <f>X181/$U$7</f>
        <v>2.9040000000000004</v>
      </c>
      <c r="X181" s="452">
        <f>R181/12</f>
        <v>484</v>
      </c>
      <c r="Z181" s="452">
        <f>IF($E181="Y",$R181,0)</f>
        <v>0</v>
      </c>
      <c r="AA181" s="452">
        <f>IF($E181="N",$R181,0)</f>
        <v>5808</v>
      </c>
      <c r="AB181" s="453">
        <f>Z181/(AA181+Z181)</f>
        <v>0</v>
      </c>
    </row>
    <row r="182" spans="1:28" s="110" customFormat="1" ht="12" x14ac:dyDescent="0.3">
      <c r="A182" s="269"/>
      <c r="B182" s="270"/>
      <c r="C182" s="446" t="str">
        <f>'6. Staff Loading'!C182</f>
        <v>Cloud Engineer-Offshore</v>
      </c>
      <c r="D182" s="447">
        <f>'6. Staff Loading'!D182</f>
        <v>80</v>
      </c>
      <c r="E182" s="448" t="str">
        <f>'6. Staff Loading'!E182</f>
        <v>Y</v>
      </c>
      <c r="F182" s="154">
        <v>417</v>
      </c>
      <c r="G182" s="154">
        <v>417</v>
      </c>
      <c r="H182" s="154">
        <v>417</v>
      </c>
      <c r="I182" s="154">
        <v>417</v>
      </c>
      <c r="J182" s="154">
        <v>417</v>
      </c>
      <c r="K182" s="154">
        <v>417</v>
      </c>
      <c r="L182" s="154">
        <v>417</v>
      </c>
      <c r="M182" s="154">
        <v>417</v>
      </c>
      <c r="N182" s="154">
        <v>417</v>
      </c>
      <c r="O182" s="154">
        <v>417</v>
      </c>
      <c r="P182" s="154">
        <v>417</v>
      </c>
      <c r="Q182" s="154">
        <v>417</v>
      </c>
      <c r="R182" s="276">
        <f t="shared" si="195"/>
        <v>5004</v>
      </c>
      <c r="S182" s="316">
        <f t="shared" ref="S182:S185" si="196">D182*R182</f>
        <v>400320</v>
      </c>
      <c r="T182" s="107"/>
      <c r="U182" s="107"/>
      <c r="V182" s="107"/>
      <c r="W182" s="452">
        <f t="shared" ref="W182:W185" si="197">X182/$U$7</f>
        <v>2.5020000000000002</v>
      </c>
      <c r="X182" s="452">
        <f t="shared" ref="X182:X185" si="198">R182/12</f>
        <v>417</v>
      </c>
      <c r="Z182" s="452">
        <f t="shared" ref="Z182:Z185" si="199">IF($E182="Y",$R182,0)</f>
        <v>5004</v>
      </c>
      <c r="AA182" s="452">
        <f t="shared" ref="AA182:AA185" si="200">IF($E182="N",$R182,0)</f>
        <v>0</v>
      </c>
      <c r="AB182" s="453">
        <f t="shared" ref="AB182:AB185" si="201">Z182/(AA182+Z182)</f>
        <v>1</v>
      </c>
    </row>
    <row r="183" spans="1:28" ht="12" x14ac:dyDescent="0.3">
      <c r="A183" s="269"/>
      <c r="B183" s="270"/>
      <c r="C183" s="446">
        <f>'6. Staff Loading'!C183</f>
        <v>0</v>
      </c>
      <c r="D183" s="447">
        <f>'6. Staff Loading'!D183</f>
        <v>0</v>
      </c>
      <c r="E183" s="448">
        <f>'6. Staff Loading'!E183</f>
        <v>0</v>
      </c>
      <c r="F183" s="154"/>
      <c r="G183" s="154"/>
      <c r="H183" s="154"/>
      <c r="I183" s="154"/>
      <c r="J183" s="154"/>
      <c r="K183" s="154"/>
      <c r="L183" s="154"/>
      <c r="M183" s="154"/>
      <c r="N183" s="154"/>
      <c r="O183" s="154"/>
      <c r="P183" s="154"/>
      <c r="Q183" s="154"/>
      <c r="R183" s="276">
        <f t="shared" si="195"/>
        <v>0</v>
      </c>
      <c r="S183" s="316">
        <f t="shared" si="196"/>
        <v>0</v>
      </c>
      <c r="T183" s="107"/>
      <c r="U183" s="107"/>
      <c r="V183" s="107"/>
      <c r="W183" s="452">
        <f t="shared" si="197"/>
        <v>0</v>
      </c>
      <c r="X183" s="452">
        <f t="shared" si="198"/>
        <v>0</v>
      </c>
      <c r="Z183" s="452">
        <f t="shared" si="199"/>
        <v>0</v>
      </c>
      <c r="AA183" s="452">
        <f t="shared" si="200"/>
        <v>0</v>
      </c>
      <c r="AB183" s="453" t="e">
        <f t="shared" si="201"/>
        <v>#DIV/0!</v>
      </c>
    </row>
    <row r="184" spans="1:28" ht="12" x14ac:dyDescent="0.3">
      <c r="A184" s="269"/>
      <c r="B184" s="270"/>
      <c r="C184" s="446">
        <f>'6. Staff Loading'!C184</f>
        <v>0</v>
      </c>
      <c r="D184" s="447">
        <f>'6. Staff Loading'!D184</f>
        <v>0</v>
      </c>
      <c r="E184" s="448">
        <f>'6. Staff Loading'!E184</f>
        <v>0</v>
      </c>
      <c r="F184" s="154"/>
      <c r="G184" s="154"/>
      <c r="H184" s="154"/>
      <c r="I184" s="154"/>
      <c r="J184" s="154"/>
      <c r="K184" s="154"/>
      <c r="L184" s="154"/>
      <c r="M184" s="154"/>
      <c r="N184" s="154"/>
      <c r="O184" s="154"/>
      <c r="P184" s="154"/>
      <c r="Q184" s="154"/>
      <c r="R184" s="276">
        <f t="shared" si="195"/>
        <v>0</v>
      </c>
      <c r="S184" s="316">
        <f t="shared" si="196"/>
        <v>0</v>
      </c>
      <c r="T184" s="107"/>
      <c r="U184" s="107"/>
      <c r="V184" s="107"/>
      <c r="W184" s="452">
        <f t="shared" si="197"/>
        <v>0</v>
      </c>
      <c r="X184" s="452">
        <f t="shared" si="198"/>
        <v>0</v>
      </c>
      <c r="Z184" s="452">
        <f t="shared" si="199"/>
        <v>0</v>
      </c>
      <c r="AA184" s="452">
        <f t="shared" si="200"/>
        <v>0</v>
      </c>
      <c r="AB184" s="453" t="e">
        <f t="shared" si="201"/>
        <v>#DIV/0!</v>
      </c>
    </row>
    <row r="185" spans="1:28" ht="12" x14ac:dyDescent="0.3">
      <c r="A185" s="269"/>
      <c r="B185" s="270"/>
      <c r="C185" s="446">
        <f>'6. Staff Loading'!C185</f>
        <v>0</v>
      </c>
      <c r="D185" s="447">
        <f>'6. Staff Loading'!D185</f>
        <v>0</v>
      </c>
      <c r="E185" s="448">
        <f>'6. Staff Loading'!E185</f>
        <v>0</v>
      </c>
      <c r="F185" s="154"/>
      <c r="G185" s="154"/>
      <c r="H185" s="154"/>
      <c r="I185" s="154"/>
      <c r="J185" s="154"/>
      <c r="K185" s="154"/>
      <c r="L185" s="154"/>
      <c r="M185" s="154"/>
      <c r="N185" s="154"/>
      <c r="O185" s="154"/>
      <c r="P185" s="154"/>
      <c r="Q185" s="154"/>
      <c r="R185" s="276">
        <f t="shared" si="195"/>
        <v>0</v>
      </c>
      <c r="S185" s="316">
        <f t="shared" si="196"/>
        <v>0</v>
      </c>
      <c r="T185" s="107"/>
      <c r="U185" s="107"/>
      <c r="V185" s="107"/>
      <c r="W185" s="452">
        <f t="shared" si="197"/>
        <v>0</v>
      </c>
      <c r="X185" s="452">
        <f t="shared" si="198"/>
        <v>0</v>
      </c>
      <c r="Z185" s="452">
        <f t="shared" si="199"/>
        <v>0</v>
      </c>
      <c r="AA185" s="452">
        <f t="shared" si="200"/>
        <v>0</v>
      </c>
      <c r="AB185" s="453" t="e">
        <f t="shared" si="201"/>
        <v>#DIV/0!</v>
      </c>
    </row>
    <row r="186" spans="1:28" ht="12.5" thickBot="1" x14ac:dyDescent="0.35">
      <c r="A186" s="228"/>
      <c r="B186" s="229" t="s">
        <v>195</v>
      </c>
      <c r="C186" s="230"/>
      <c r="D186" s="438"/>
      <c r="E186" s="427"/>
      <c r="F186" s="233">
        <f>SUM(F181:F185)</f>
        <v>901</v>
      </c>
      <c r="G186" s="233">
        <f t="shared" ref="G186:R186" si="202">SUM(G181:G185)</f>
        <v>901</v>
      </c>
      <c r="H186" s="233">
        <f t="shared" si="202"/>
        <v>901</v>
      </c>
      <c r="I186" s="233">
        <f t="shared" si="202"/>
        <v>901</v>
      </c>
      <c r="J186" s="233">
        <f t="shared" si="202"/>
        <v>901</v>
      </c>
      <c r="K186" s="233">
        <f t="shared" si="202"/>
        <v>901</v>
      </c>
      <c r="L186" s="233">
        <f t="shared" si="202"/>
        <v>901</v>
      </c>
      <c r="M186" s="233">
        <f t="shared" si="202"/>
        <v>901</v>
      </c>
      <c r="N186" s="233">
        <f t="shared" si="202"/>
        <v>901</v>
      </c>
      <c r="O186" s="233">
        <f t="shared" si="202"/>
        <v>901</v>
      </c>
      <c r="P186" s="233">
        <f t="shared" si="202"/>
        <v>901</v>
      </c>
      <c r="Q186" s="233">
        <f t="shared" si="202"/>
        <v>901</v>
      </c>
      <c r="R186" s="233">
        <f t="shared" si="202"/>
        <v>10812</v>
      </c>
      <c r="S186" s="317">
        <f>SUM(S181:S185)</f>
        <v>1155360</v>
      </c>
      <c r="T186" s="107"/>
      <c r="U186" s="107"/>
      <c r="V186" s="107"/>
      <c r="W186" s="235">
        <f>SUM(W181:W185)</f>
        <v>5.4060000000000006</v>
      </c>
      <c r="X186" s="235">
        <f>SUM(X181:X185)</f>
        <v>901</v>
      </c>
      <c r="Z186" s="231">
        <f>SUM(Z181:Z185)</f>
        <v>5004</v>
      </c>
      <c r="AA186" s="231">
        <f>SUM(AA181:AA185)</f>
        <v>5808</v>
      </c>
      <c r="AB186" s="413">
        <f>Z186/(Z186+AA186)</f>
        <v>0.462819089900111</v>
      </c>
    </row>
    <row r="187" spans="1:28" ht="12" x14ac:dyDescent="0.3">
      <c r="A187" s="269">
        <v>8.3000000000000007</v>
      </c>
      <c r="B187" s="270" t="s">
        <v>196</v>
      </c>
      <c r="C187" s="446" t="str">
        <f>'6. Staff Loading'!C187</f>
        <v>Cloud Engineer-Onshore</v>
      </c>
      <c r="D187" s="447">
        <f>'6. Staff Loading'!D187</f>
        <v>130</v>
      </c>
      <c r="E187" s="448" t="str">
        <f>'6. Staff Loading'!E187</f>
        <v>N</v>
      </c>
      <c r="F187" s="154">
        <v>40</v>
      </c>
      <c r="G187" s="154">
        <v>40</v>
      </c>
      <c r="H187" s="154">
        <v>40</v>
      </c>
      <c r="I187" s="154">
        <v>40</v>
      </c>
      <c r="J187" s="154">
        <v>40</v>
      </c>
      <c r="K187" s="154">
        <v>40</v>
      </c>
      <c r="L187" s="154">
        <v>40</v>
      </c>
      <c r="M187" s="154">
        <v>40</v>
      </c>
      <c r="N187" s="154">
        <v>40</v>
      </c>
      <c r="O187" s="154">
        <v>40</v>
      </c>
      <c r="P187" s="154">
        <v>40</v>
      </c>
      <c r="Q187" s="154">
        <v>40</v>
      </c>
      <c r="R187" s="276">
        <f t="shared" ref="R187:R191" si="203">SUM(F187:Q187)</f>
        <v>480</v>
      </c>
      <c r="S187" s="316">
        <f>D187*R187</f>
        <v>62400</v>
      </c>
      <c r="T187" s="107"/>
      <c r="U187" s="107"/>
      <c r="V187" s="107"/>
      <c r="W187" s="452">
        <f>X187/$U$7</f>
        <v>0.24000000000000002</v>
      </c>
      <c r="X187" s="452">
        <f>R187/12</f>
        <v>40</v>
      </c>
      <c r="Z187" s="452">
        <f>IF($E187="Y",$R187,0)</f>
        <v>0</v>
      </c>
      <c r="AA187" s="452">
        <f>IF($E187="N",$R187,0)</f>
        <v>480</v>
      </c>
      <c r="AB187" s="453">
        <f>Z187/(AA187+Z187)</f>
        <v>0</v>
      </c>
    </row>
    <row r="188" spans="1:28" s="110" customFormat="1" ht="12" x14ac:dyDescent="0.3">
      <c r="A188" s="269"/>
      <c r="B188" s="270"/>
      <c r="C188" s="446" t="str">
        <f>'6. Staff Loading'!C188</f>
        <v>Programmer Analyst-Offshore</v>
      </c>
      <c r="D188" s="447">
        <f>'6. Staff Loading'!D188</f>
        <v>80</v>
      </c>
      <c r="E188" s="448" t="str">
        <f>'6. Staff Loading'!E188</f>
        <v>Y</v>
      </c>
      <c r="F188" s="154">
        <v>42</v>
      </c>
      <c r="G188" s="154">
        <v>42</v>
      </c>
      <c r="H188" s="154">
        <v>42</v>
      </c>
      <c r="I188" s="154">
        <v>42</v>
      </c>
      <c r="J188" s="154">
        <v>42</v>
      </c>
      <c r="K188" s="154">
        <v>42</v>
      </c>
      <c r="L188" s="154">
        <v>42</v>
      </c>
      <c r="M188" s="154">
        <v>42</v>
      </c>
      <c r="N188" s="154">
        <v>42</v>
      </c>
      <c r="O188" s="154">
        <v>42</v>
      </c>
      <c r="P188" s="154">
        <v>42</v>
      </c>
      <c r="Q188" s="154">
        <v>42</v>
      </c>
      <c r="R188" s="276">
        <f t="shared" si="203"/>
        <v>504</v>
      </c>
      <c r="S188" s="316">
        <f t="shared" ref="S188:S191" si="204">D188*R188</f>
        <v>40320</v>
      </c>
      <c r="T188" s="107"/>
      <c r="U188" s="107"/>
      <c r="V188" s="107"/>
      <c r="W188" s="452">
        <f t="shared" ref="W188:W191" si="205">X188/$U$7</f>
        <v>0.252</v>
      </c>
      <c r="X188" s="452">
        <f t="shared" ref="X188:X191" si="206">R188/12</f>
        <v>42</v>
      </c>
      <c r="Z188" s="452">
        <f t="shared" ref="Z188:Z191" si="207">IF($E188="Y",$R188,0)</f>
        <v>504</v>
      </c>
      <c r="AA188" s="452">
        <f t="shared" ref="AA188:AA191" si="208">IF($E188="N",$R188,0)</f>
        <v>0</v>
      </c>
      <c r="AB188" s="453">
        <f t="shared" ref="AB188:AB191" si="209">Z188/(AA188+Z188)</f>
        <v>1</v>
      </c>
    </row>
    <row r="189" spans="1:28" s="110" customFormat="1" ht="12" x14ac:dyDescent="0.3">
      <c r="A189" s="269"/>
      <c r="B189" s="270"/>
      <c r="C189" s="446">
        <f>'6. Staff Loading'!C189</f>
        <v>0</v>
      </c>
      <c r="D189" s="447">
        <f>'6. Staff Loading'!D189</f>
        <v>0</v>
      </c>
      <c r="E189" s="448">
        <f>'6. Staff Loading'!E189</f>
        <v>0</v>
      </c>
      <c r="F189" s="154"/>
      <c r="G189" s="154"/>
      <c r="H189" s="154"/>
      <c r="I189" s="154"/>
      <c r="J189" s="154"/>
      <c r="K189" s="154"/>
      <c r="L189" s="154"/>
      <c r="M189" s="154"/>
      <c r="N189" s="154"/>
      <c r="O189" s="154"/>
      <c r="P189" s="154"/>
      <c r="Q189" s="154"/>
      <c r="R189" s="276">
        <f t="shared" si="203"/>
        <v>0</v>
      </c>
      <c r="S189" s="316">
        <f t="shared" si="204"/>
        <v>0</v>
      </c>
      <c r="T189" s="107"/>
      <c r="U189" s="107"/>
      <c r="V189" s="107"/>
      <c r="W189" s="452">
        <f t="shared" si="205"/>
        <v>0</v>
      </c>
      <c r="X189" s="452">
        <f t="shared" si="206"/>
        <v>0</v>
      </c>
      <c r="Z189" s="452">
        <f t="shared" si="207"/>
        <v>0</v>
      </c>
      <c r="AA189" s="452">
        <f t="shared" si="208"/>
        <v>0</v>
      </c>
      <c r="AB189" s="453" t="e">
        <f t="shared" si="209"/>
        <v>#DIV/0!</v>
      </c>
    </row>
    <row r="190" spans="1:28" ht="12" x14ac:dyDescent="0.3">
      <c r="A190" s="269"/>
      <c r="B190" s="270"/>
      <c r="C190" s="446">
        <f>'6. Staff Loading'!C190</f>
        <v>0</v>
      </c>
      <c r="D190" s="447">
        <f>'6. Staff Loading'!D190</f>
        <v>0</v>
      </c>
      <c r="E190" s="448">
        <f>'6. Staff Loading'!E190</f>
        <v>0</v>
      </c>
      <c r="F190" s="154"/>
      <c r="G190" s="154"/>
      <c r="H190" s="154"/>
      <c r="I190" s="154"/>
      <c r="J190" s="154"/>
      <c r="K190" s="154"/>
      <c r="L190" s="154"/>
      <c r="M190" s="154"/>
      <c r="N190" s="154"/>
      <c r="O190" s="154"/>
      <c r="P190" s="154"/>
      <c r="Q190" s="154"/>
      <c r="R190" s="276">
        <f t="shared" si="203"/>
        <v>0</v>
      </c>
      <c r="S190" s="316">
        <f t="shared" si="204"/>
        <v>0</v>
      </c>
      <c r="T190" s="107"/>
      <c r="U190" s="107"/>
      <c r="V190" s="107"/>
      <c r="W190" s="452">
        <f t="shared" si="205"/>
        <v>0</v>
      </c>
      <c r="X190" s="452">
        <f t="shared" si="206"/>
        <v>0</v>
      </c>
      <c r="Z190" s="452">
        <f t="shared" si="207"/>
        <v>0</v>
      </c>
      <c r="AA190" s="452">
        <f t="shared" si="208"/>
        <v>0</v>
      </c>
      <c r="AB190" s="453" t="e">
        <f t="shared" si="209"/>
        <v>#DIV/0!</v>
      </c>
    </row>
    <row r="191" spans="1:28" ht="12" x14ac:dyDescent="0.3">
      <c r="A191" s="269"/>
      <c r="B191" s="270"/>
      <c r="C191" s="446">
        <f>'6. Staff Loading'!C191</f>
        <v>0</v>
      </c>
      <c r="D191" s="447">
        <f>'6. Staff Loading'!D191</f>
        <v>0</v>
      </c>
      <c r="E191" s="448">
        <f>'6. Staff Loading'!E191</f>
        <v>0</v>
      </c>
      <c r="F191" s="154"/>
      <c r="G191" s="154"/>
      <c r="H191" s="154"/>
      <c r="I191" s="154"/>
      <c r="J191" s="154"/>
      <c r="K191" s="154"/>
      <c r="L191" s="154"/>
      <c r="M191" s="154"/>
      <c r="N191" s="154"/>
      <c r="O191" s="154"/>
      <c r="P191" s="154"/>
      <c r="Q191" s="154"/>
      <c r="R191" s="276">
        <f t="shared" si="203"/>
        <v>0</v>
      </c>
      <c r="S191" s="316">
        <f t="shared" si="204"/>
        <v>0</v>
      </c>
      <c r="T191" s="107"/>
      <c r="U191" s="107"/>
      <c r="V191" s="107"/>
      <c r="W191" s="452">
        <f t="shared" si="205"/>
        <v>0</v>
      </c>
      <c r="X191" s="452">
        <f t="shared" si="206"/>
        <v>0</v>
      </c>
      <c r="Z191" s="452">
        <f t="shared" si="207"/>
        <v>0</v>
      </c>
      <c r="AA191" s="452">
        <f t="shared" si="208"/>
        <v>0</v>
      </c>
      <c r="AB191" s="453" t="e">
        <f t="shared" si="209"/>
        <v>#DIV/0!</v>
      </c>
    </row>
    <row r="192" spans="1:28" ht="12.5" thickBot="1" x14ac:dyDescent="0.35">
      <c r="A192" s="228"/>
      <c r="B192" s="229" t="s">
        <v>197</v>
      </c>
      <c r="C192" s="230"/>
      <c r="D192" s="438"/>
      <c r="E192" s="427"/>
      <c r="F192" s="233">
        <f>SUM(F187:F191)</f>
        <v>82</v>
      </c>
      <c r="G192" s="233">
        <f t="shared" ref="G192:R192" si="210">SUM(G187:G191)</f>
        <v>82</v>
      </c>
      <c r="H192" s="233">
        <f t="shared" si="210"/>
        <v>82</v>
      </c>
      <c r="I192" s="233">
        <f t="shared" si="210"/>
        <v>82</v>
      </c>
      <c r="J192" s="233">
        <f t="shared" si="210"/>
        <v>82</v>
      </c>
      <c r="K192" s="233">
        <f t="shared" si="210"/>
        <v>82</v>
      </c>
      <c r="L192" s="233">
        <f t="shared" si="210"/>
        <v>82</v>
      </c>
      <c r="M192" s="233">
        <f t="shared" si="210"/>
        <v>82</v>
      </c>
      <c r="N192" s="233">
        <f t="shared" si="210"/>
        <v>82</v>
      </c>
      <c r="O192" s="233">
        <f t="shared" si="210"/>
        <v>82</v>
      </c>
      <c r="P192" s="233">
        <f t="shared" si="210"/>
        <v>82</v>
      </c>
      <c r="Q192" s="233">
        <f t="shared" si="210"/>
        <v>82</v>
      </c>
      <c r="R192" s="233">
        <f t="shared" si="210"/>
        <v>984</v>
      </c>
      <c r="S192" s="317">
        <f>SUM(S187:S191)</f>
        <v>102720</v>
      </c>
      <c r="T192" s="107"/>
      <c r="U192" s="107"/>
      <c r="V192" s="107"/>
      <c r="W192" s="235">
        <f>SUM(W187:W191)</f>
        <v>0.49199999999999999</v>
      </c>
      <c r="X192" s="235">
        <f>SUM(X187:X191)</f>
        <v>82</v>
      </c>
      <c r="Z192" s="231">
        <f>SUM(Z187:Z191)</f>
        <v>504</v>
      </c>
      <c r="AA192" s="231">
        <f>SUM(AA187:AA191)</f>
        <v>480</v>
      </c>
      <c r="AB192" s="413">
        <f>Z192/(Z192+AA192)</f>
        <v>0.51219512195121952</v>
      </c>
    </row>
    <row r="193" spans="1:28" ht="12" x14ac:dyDescent="0.3">
      <c r="A193" s="269">
        <v>8.4</v>
      </c>
      <c r="B193" s="270" t="s">
        <v>198</v>
      </c>
      <c r="C193" s="446" t="str">
        <f>'6. Staff Loading'!C193</f>
        <v>Cloud Engineer-Onshore</v>
      </c>
      <c r="D193" s="447">
        <f>'6. Staff Loading'!D193</f>
        <v>130</v>
      </c>
      <c r="E193" s="448" t="str">
        <f>'6. Staff Loading'!E193</f>
        <v>N</v>
      </c>
      <c r="F193" s="154">
        <v>80</v>
      </c>
      <c r="G193" s="154">
        <v>80</v>
      </c>
      <c r="H193" s="154">
        <v>80</v>
      </c>
      <c r="I193" s="154">
        <v>80</v>
      </c>
      <c r="J193" s="154">
        <v>80</v>
      </c>
      <c r="K193" s="154">
        <v>80</v>
      </c>
      <c r="L193" s="154">
        <v>80</v>
      </c>
      <c r="M193" s="154">
        <v>80</v>
      </c>
      <c r="N193" s="154">
        <v>80</v>
      </c>
      <c r="O193" s="154">
        <v>80</v>
      </c>
      <c r="P193" s="154">
        <v>80</v>
      </c>
      <c r="Q193" s="154">
        <v>80</v>
      </c>
      <c r="R193" s="276">
        <f t="shared" ref="R193:R197" si="211">SUM(F193:Q193)</f>
        <v>960</v>
      </c>
      <c r="S193" s="316">
        <f>D193*R193</f>
        <v>124800</v>
      </c>
      <c r="T193" s="107"/>
      <c r="U193" s="107"/>
      <c r="V193" s="107"/>
      <c r="W193" s="452">
        <f>X193/$U$7</f>
        <v>0.48000000000000004</v>
      </c>
      <c r="X193" s="452">
        <f>R193/12</f>
        <v>80</v>
      </c>
      <c r="Z193" s="452">
        <f>IF($E193="Y",$R193,0)</f>
        <v>0</v>
      </c>
      <c r="AA193" s="452">
        <f>IF($E193="N",$R193,0)</f>
        <v>960</v>
      </c>
      <c r="AB193" s="453">
        <f>Z193/(AA193+Z193)</f>
        <v>0</v>
      </c>
    </row>
    <row r="194" spans="1:28" s="110" customFormat="1" ht="12" x14ac:dyDescent="0.3">
      <c r="A194" s="269"/>
      <c r="B194" s="270"/>
      <c r="C194" s="446">
        <f>'6. Staff Loading'!C194</f>
        <v>0</v>
      </c>
      <c r="D194" s="447">
        <f>'6. Staff Loading'!D194</f>
        <v>0</v>
      </c>
      <c r="E194" s="448">
        <f>'6. Staff Loading'!E194</f>
        <v>0</v>
      </c>
      <c r="F194" s="154"/>
      <c r="G194" s="154"/>
      <c r="H194" s="154"/>
      <c r="I194" s="154"/>
      <c r="J194" s="154"/>
      <c r="K194" s="154"/>
      <c r="L194" s="154"/>
      <c r="M194" s="154"/>
      <c r="N194" s="154"/>
      <c r="O194" s="154"/>
      <c r="P194" s="154"/>
      <c r="Q194" s="154"/>
      <c r="R194" s="276">
        <f t="shared" si="211"/>
        <v>0</v>
      </c>
      <c r="S194" s="316">
        <f t="shared" ref="S194:S197" si="212">D194*R194</f>
        <v>0</v>
      </c>
      <c r="T194" s="107"/>
      <c r="U194" s="107"/>
      <c r="V194" s="107"/>
      <c r="W194" s="452">
        <f t="shared" ref="W194:W197" si="213">X194/$U$7</f>
        <v>0</v>
      </c>
      <c r="X194" s="452">
        <f t="shared" ref="X194:X197" si="214">R194/12</f>
        <v>0</v>
      </c>
      <c r="Z194" s="452">
        <f t="shared" ref="Z194:Z197" si="215">IF($E194="Y",$R194,0)</f>
        <v>0</v>
      </c>
      <c r="AA194" s="452">
        <f t="shared" ref="AA194:AA197" si="216">IF($E194="N",$R194,0)</f>
        <v>0</v>
      </c>
      <c r="AB194" s="453" t="e">
        <f t="shared" ref="AB194:AB197" si="217">Z194/(AA194+Z194)</f>
        <v>#DIV/0!</v>
      </c>
    </row>
    <row r="195" spans="1:28" s="110" customFormat="1" ht="12" x14ac:dyDescent="0.3">
      <c r="A195" s="269"/>
      <c r="B195" s="270"/>
      <c r="C195" s="446">
        <f>'6. Staff Loading'!C195</f>
        <v>0</v>
      </c>
      <c r="D195" s="447">
        <f>'6. Staff Loading'!D195</f>
        <v>0</v>
      </c>
      <c r="E195" s="448">
        <f>'6. Staff Loading'!E195</f>
        <v>0</v>
      </c>
      <c r="F195" s="154"/>
      <c r="G195" s="154"/>
      <c r="H195" s="154"/>
      <c r="I195" s="154"/>
      <c r="J195" s="154"/>
      <c r="K195" s="154"/>
      <c r="L195" s="154"/>
      <c r="M195" s="154"/>
      <c r="N195" s="154"/>
      <c r="O195" s="154"/>
      <c r="P195" s="154"/>
      <c r="Q195" s="154"/>
      <c r="R195" s="276">
        <f t="shared" si="211"/>
        <v>0</v>
      </c>
      <c r="S195" s="316">
        <f t="shared" si="212"/>
        <v>0</v>
      </c>
      <c r="T195" s="107"/>
      <c r="U195" s="107"/>
      <c r="V195" s="107"/>
      <c r="W195" s="452">
        <f t="shared" si="213"/>
        <v>0</v>
      </c>
      <c r="X195" s="452">
        <f t="shared" si="214"/>
        <v>0</v>
      </c>
      <c r="Z195" s="452">
        <f t="shared" si="215"/>
        <v>0</v>
      </c>
      <c r="AA195" s="452">
        <f t="shared" si="216"/>
        <v>0</v>
      </c>
      <c r="AB195" s="453" t="e">
        <f t="shared" si="217"/>
        <v>#DIV/0!</v>
      </c>
    </row>
    <row r="196" spans="1:28" ht="12" x14ac:dyDescent="0.3">
      <c r="A196" s="269"/>
      <c r="B196" s="270"/>
      <c r="C196" s="446">
        <f>'6. Staff Loading'!C196</f>
        <v>0</v>
      </c>
      <c r="D196" s="447">
        <f>'6. Staff Loading'!D196</f>
        <v>0</v>
      </c>
      <c r="E196" s="448">
        <f>'6. Staff Loading'!E196</f>
        <v>0</v>
      </c>
      <c r="F196" s="154"/>
      <c r="G196" s="154"/>
      <c r="H196" s="154"/>
      <c r="I196" s="154"/>
      <c r="J196" s="154"/>
      <c r="K196" s="154"/>
      <c r="L196" s="154"/>
      <c r="M196" s="154"/>
      <c r="N196" s="154"/>
      <c r="O196" s="154"/>
      <c r="P196" s="154"/>
      <c r="Q196" s="154"/>
      <c r="R196" s="276">
        <f t="shared" si="211"/>
        <v>0</v>
      </c>
      <c r="S196" s="316">
        <f t="shared" si="212"/>
        <v>0</v>
      </c>
      <c r="T196" s="107"/>
      <c r="U196" s="107"/>
      <c r="V196" s="107"/>
      <c r="W196" s="452">
        <f t="shared" si="213"/>
        <v>0</v>
      </c>
      <c r="X196" s="452">
        <f t="shared" si="214"/>
        <v>0</v>
      </c>
      <c r="Z196" s="452">
        <f t="shared" si="215"/>
        <v>0</v>
      </c>
      <c r="AA196" s="452">
        <f t="shared" si="216"/>
        <v>0</v>
      </c>
      <c r="AB196" s="453" t="e">
        <f t="shared" si="217"/>
        <v>#DIV/0!</v>
      </c>
    </row>
    <row r="197" spans="1:28" ht="12" x14ac:dyDescent="0.3">
      <c r="A197" s="269"/>
      <c r="B197" s="270"/>
      <c r="C197" s="446">
        <f>'6. Staff Loading'!C197</f>
        <v>0</v>
      </c>
      <c r="D197" s="447">
        <f>'6. Staff Loading'!D197</f>
        <v>0</v>
      </c>
      <c r="E197" s="448">
        <f>'6. Staff Loading'!E197</f>
        <v>0</v>
      </c>
      <c r="F197" s="154"/>
      <c r="G197" s="154"/>
      <c r="H197" s="154"/>
      <c r="I197" s="154"/>
      <c r="J197" s="154"/>
      <c r="K197" s="154"/>
      <c r="L197" s="154"/>
      <c r="M197" s="154"/>
      <c r="N197" s="154"/>
      <c r="O197" s="154"/>
      <c r="P197" s="154"/>
      <c r="Q197" s="154"/>
      <c r="R197" s="276">
        <f t="shared" si="211"/>
        <v>0</v>
      </c>
      <c r="S197" s="316">
        <f t="shared" si="212"/>
        <v>0</v>
      </c>
      <c r="T197" s="107"/>
      <c r="U197" s="107"/>
      <c r="V197" s="107"/>
      <c r="W197" s="452">
        <f t="shared" si="213"/>
        <v>0</v>
      </c>
      <c r="X197" s="452">
        <f t="shared" si="214"/>
        <v>0</v>
      </c>
      <c r="Z197" s="452">
        <f t="shared" si="215"/>
        <v>0</v>
      </c>
      <c r="AA197" s="452">
        <f t="shared" si="216"/>
        <v>0</v>
      </c>
      <c r="AB197" s="453" t="e">
        <f t="shared" si="217"/>
        <v>#DIV/0!</v>
      </c>
    </row>
    <row r="198" spans="1:28" ht="12.5" thickBot="1" x14ac:dyDescent="0.35">
      <c r="A198" s="228"/>
      <c r="B198" s="229" t="s">
        <v>199</v>
      </c>
      <c r="C198" s="230"/>
      <c r="D198" s="438"/>
      <c r="E198" s="427"/>
      <c r="F198" s="233">
        <f>SUM(F193:F197)</f>
        <v>80</v>
      </c>
      <c r="G198" s="233">
        <f t="shared" ref="G198:R198" si="218">SUM(G193:G197)</f>
        <v>80</v>
      </c>
      <c r="H198" s="233">
        <f t="shared" si="218"/>
        <v>80</v>
      </c>
      <c r="I198" s="233">
        <f t="shared" si="218"/>
        <v>80</v>
      </c>
      <c r="J198" s="233">
        <f t="shared" si="218"/>
        <v>80</v>
      </c>
      <c r="K198" s="233">
        <f t="shared" si="218"/>
        <v>80</v>
      </c>
      <c r="L198" s="233">
        <f t="shared" si="218"/>
        <v>80</v>
      </c>
      <c r="M198" s="233">
        <f t="shared" si="218"/>
        <v>80</v>
      </c>
      <c r="N198" s="233">
        <f t="shared" si="218"/>
        <v>80</v>
      </c>
      <c r="O198" s="233">
        <f t="shared" si="218"/>
        <v>80</v>
      </c>
      <c r="P198" s="233">
        <f t="shared" si="218"/>
        <v>80</v>
      </c>
      <c r="Q198" s="233">
        <f t="shared" si="218"/>
        <v>80</v>
      </c>
      <c r="R198" s="233">
        <f t="shared" si="218"/>
        <v>960</v>
      </c>
      <c r="S198" s="317">
        <f>SUM(S193:S197)</f>
        <v>124800</v>
      </c>
      <c r="T198" s="107"/>
      <c r="U198" s="107"/>
      <c r="V198" s="107"/>
      <c r="W198" s="235">
        <f>SUM(W193:W197)</f>
        <v>0.48000000000000004</v>
      </c>
      <c r="X198" s="235">
        <f>SUM(X193:X197)</f>
        <v>80</v>
      </c>
      <c r="Z198" s="231">
        <f>SUM(Z193:Z197)</f>
        <v>0</v>
      </c>
      <c r="AA198" s="231">
        <f>SUM(AA193:AA197)</f>
        <v>960</v>
      </c>
      <c r="AB198" s="413">
        <f>Z198/(Z198+AA198)</f>
        <v>0</v>
      </c>
    </row>
    <row r="199" spans="1:28" ht="12" x14ac:dyDescent="0.3">
      <c r="A199" s="269">
        <v>8.5</v>
      </c>
      <c r="B199" s="270" t="s">
        <v>200</v>
      </c>
      <c r="C199" s="446" t="str">
        <f>'6. Staff Loading'!C199</f>
        <v>Programmer Analyst-Offshore</v>
      </c>
      <c r="D199" s="447">
        <f>'6. Staff Loading'!D199</f>
        <v>80</v>
      </c>
      <c r="E199" s="448" t="str">
        <f>'6. Staff Loading'!E199</f>
        <v>Y</v>
      </c>
      <c r="F199" s="154">
        <v>40</v>
      </c>
      <c r="G199" s="154">
        <v>40</v>
      </c>
      <c r="H199" s="154">
        <v>40</v>
      </c>
      <c r="I199" s="154">
        <v>40</v>
      </c>
      <c r="J199" s="154">
        <v>40</v>
      </c>
      <c r="K199" s="154">
        <v>40</v>
      </c>
      <c r="L199" s="154">
        <v>40</v>
      </c>
      <c r="M199" s="154">
        <v>40</v>
      </c>
      <c r="N199" s="154">
        <v>40</v>
      </c>
      <c r="O199" s="154">
        <v>40</v>
      </c>
      <c r="P199" s="154">
        <v>40</v>
      </c>
      <c r="Q199" s="154">
        <v>40</v>
      </c>
      <c r="R199" s="276">
        <f t="shared" ref="R199:R203" si="219">SUM(F199:Q199)</f>
        <v>480</v>
      </c>
      <c r="S199" s="316">
        <f>D199*R199</f>
        <v>38400</v>
      </c>
      <c r="T199" s="107"/>
      <c r="U199" s="107"/>
      <c r="V199" s="107"/>
      <c r="W199" s="452">
        <f>X199/$U$7</f>
        <v>0.24000000000000002</v>
      </c>
      <c r="X199" s="452">
        <f>R199/12</f>
        <v>40</v>
      </c>
      <c r="Z199" s="452">
        <f>IF($E199="Y",$R199,0)</f>
        <v>480</v>
      </c>
      <c r="AA199" s="452">
        <f>IF($E199="N",$R199,0)</f>
        <v>0</v>
      </c>
      <c r="AB199" s="453">
        <f>Z199/(AA199+Z199)</f>
        <v>1</v>
      </c>
    </row>
    <row r="200" spans="1:28" s="110" customFormat="1" ht="12" x14ac:dyDescent="0.3">
      <c r="A200" s="269"/>
      <c r="B200" s="270"/>
      <c r="C200" s="446">
        <f>'6. Staff Loading'!C200</f>
        <v>0</v>
      </c>
      <c r="D200" s="447">
        <f>'6. Staff Loading'!D200</f>
        <v>0</v>
      </c>
      <c r="E200" s="448">
        <f>'6. Staff Loading'!E200</f>
        <v>0</v>
      </c>
      <c r="F200" s="154"/>
      <c r="G200" s="154"/>
      <c r="H200" s="154"/>
      <c r="I200" s="154"/>
      <c r="J200" s="154"/>
      <c r="K200" s="154"/>
      <c r="L200" s="154"/>
      <c r="M200" s="154"/>
      <c r="N200" s="154"/>
      <c r="O200" s="154"/>
      <c r="P200" s="154"/>
      <c r="Q200" s="154"/>
      <c r="R200" s="276">
        <f t="shared" si="219"/>
        <v>0</v>
      </c>
      <c r="S200" s="316">
        <f t="shared" ref="S200:S203" si="220">D200*R200</f>
        <v>0</v>
      </c>
      <c r="T200" s="107"/>
      <c r="U200" s="107"/>
      <c r="V200" s="107"/>
      <c r="W200" s="452">
        <f t="shared" ref="W200:W203" si="221">X200/$U$7</f>
        <v>0</v>
      </c>
      <c r="X200" s="452">
        <f t="shared" ref="X200:X203" si="222">R200/12</f>
        <v>0</v>
      </c>
      <c r="Z200" s="452">
        <f t="shared" ref="Z200:Z203" si="223">IF($E200="Y",$R200,0)</f>
        <v>0</v>
      </c>
      <c r="AA200" s="452">
        <f t="shared" ref="AA200:AA203" si="224">IF($E200="N",$R200,0)</f>
        <v>0</v>
      </c>
      <c r="AB200" s="453" t="e">
        <f t="shared" ref="AB200:AB203" si="225">Z200/(AA200+Z200)</f>
        <v>#DIV/0!</v>
      </c>
    </row>
    <row r="201" spans="1:28" s="110" customFormat="1" ht="12" x14ac:dyDescent="0.3">
      <c r="A201" s="269"/>
      <c r="B201" s="270"/>
      <c r="C201" s="446">
        <f>'6. Staff Loading'!C201</f>
        <v>0</v>
      </c>
      <c r="D201" s="447">
        <f>'6. Staff Loading'!D201</f>
        <v>0</v>
      </c>
      <c r="E201" s="448">
        <f>'6. Staff Loading'!E201</f>
        <v>0</v>
      </c>
      <c r="F201" s="154"/>
      <c r="G201" s="154"/>
      <c r="H201" s="154"/>
      <c r="I201" s="154"/>
      <c r="J201" s="154"/>
      <c r="K201" s="154"/>
      <c r="L201" s="154"/>
      <c r="M201" s="154"/>
      <c r="N201" s="154"/>
      <c r="O201" s="154"/>
      <c r="P201" s="154"/>
      <c r="Q201" s="154"/>
      <c r="R201" s="276">
        <f t="shared" si="219"/>
        <v>0</v>
      </c>
      <c r="S201" s="316">
        <f t="shared" si="220"/>
        <v>0</v>
      </c>
      <c r="T201" s="107"/>
      <c r="U201" s="107"/>
      <c r="V201" s="107"/>
      <c r="W201" s="452">
        <f t="shared" si="221"/>
        <v>0</v>
      </c>
      <c r="X201" s="452">
        <f t="shared" si="222"/>
        <v>0</v>
      </c>
      <c r="Z201" s="452">
        <f t="shared" si="223"/>
        <v>0</v>
      </c>
      <c r="AA201" s="452">
        <f t="shared" si="224"/>
        <v>0</v>
      </c>
      <c r="AB201" s="453" t="e">
        <f t="shared" si="225"/>
        <v>#DIV/0!</v>
      </c>
    </row>
    <row r="202" spans="1:28" s="110" customFormat="1" ht="12" x14ac:dyDescent="0.3">
      <c r="A202" s="269"/>
      <c r="B202" s="270"/>
      <c r="C202" s="446">
        <f>'6. Staff Loading'!C202</f>
        <v>0</v>
      </c>
      <c r="D202" s="447">
        <f>'6. Staff Loading'!D202</f>
        <v>0</v>
      </c>
      <c r="E202" s="448">
        <f>'6. Staff Loading'!E202</f>
        <v>0</v>
      </c>
      <c r="F202" s="154"/>
      <c r="G202" s="154"/>
      <c r="H202" s="154"/>
      <c r="I202" s="154"/>
      <c r="J202" s="154"/>
      <c r="K202" s="154"/>
      <c r="L202" s="154"/>
      <c r="M202" s="154"/>
      <c r="N202" s="154"/>
      <c r="O202" s="154"/>
      <c r="P202" s="154"/>
      <c r="Q202" s="154"/>
      <c r="R202" s="276">
        <f t="shared" si="219"/>
        <v>0</v>
      </c>
      <c r="S202" s="316">
        <f t="shared" si="220"/>
        <v>0</v>
      </c>
      <c r="T202" s="107"/>
      <c r="U202" s="107"/>
      <c r="V202" s="107"/>
      <c r="W202" s="452">
        <f t="shared" si="221"/>
        <v>0</v>
      </c>
      <c r="X202" s="452">
        <f t="shared" si="222"/>
        <v>0</v>
      </c>
      <c r="Z202" s="452">
        <f t="shared" si="223"/>
        <v>0</v>
      </c>
      <c r="AA202" s="452">
        <f t="shared" si="224"/>
        <v>0</v>
      </c>
      <c r="AB202" s="453" t="e">
        <f t="shared" si="225"/>
        <v>#DIV/0!</v>
      </c>
    </row>
    <row r="203" spans="1:28" ht="12" x14ac:dyDescent="0.3">
      <c r="A203" s="269"/>
      <c r="B203" s="270"/>
      <c r="C203" s="446">
        <f>'6. Staff Loading'!C203</f>
        <v>0</v>
      </c>
      <c r="D203" s="447">
        <f>'6. Staff Loading'!D203</f>
        <v>0</v>
      </c>
      <c r="E203" s="448">
        <f>'6. Staff Loading'!E203</f>
        <v>0</v>
      </c>
      <c r="F203" s="154"/>
      <c r="G203" s="154"/>
      <c r="H203" s="154"/>
      <c r="I203" s="154"/>
      <c r="J203" s="154"/>
      <c r="K203" s="154"/>
      <c r="L203" s="154"/>
      <c r="M203" s="154"/>
      <c r="N203" s="154"/>
      <c r="O203" s="154"/>
      <c r="P203" s="154"/>
      <c r="Q203" s="154"/>
      <c r="R203" s="276">
        <f t="shared" si="219"/>
        <v>0</v>
      </c>
      <c r="S203" s="316">
        <f t="shared" si="220"/>
        <v>0</v>
      </c>
      <c r="T203" s="107"/>
      <c r="U203" s="107"/>
      <c r="V203" s="107"/>
      <c r="W203" s="452">
        <f t="shared" si="221"/>
        <v>0</v>
      </c>
      <c r="X203" s="452">
        <f t="shared" si="222"/>
        <v>0</v>
      </c>
      <c r="Z203" s="452">
        <f t="shared" si="223"/>
        <v>0</v>
      </c>
      <c r="AA203" s="452">
        <f t="shared" si="224"/>
        <v>0</v>
      </c>
      <c r="AB203" s="453" t="e">
        <f t="shared" si="225"/>
        <v>#DIV/0!</v>
      </c>
    </row>
    <row r="204" spans="1:28" s="122" customFormat="1" ht="13.5" thickBot="1" x14ac:dyDescent="0.35">
      <c r="A204" s="228"/>
      <c r="B204" s="229" t="s">
        <v>201</v>
      </c>
      <c r="C204" s="230"/>
      <c r="D204" s="438"/>
      <c r="E204" s="427"/>
      <c r="F204" s="233">
        <f>SUM(F199:F203)</f>
        <v>40</v>
      </c>
      <c r="G204" s="233">
        <f t="shared" ref="G204:R204" si="226">SUM(G199:G203)</f>
        <v>40</v>
      </c>
      <c r="H204" s="233">
        <f t="shared" si="226"/>
        <v>40</v>
      </c>
      <c r="I204" s="233">
        <f t="shared" si="226"/>
        <v>40</v>
      </c>
      <c r="J204" s="233">
        <f t="shared" si="226"/>
        <v>40</v>
      </c>
      <c r="K204" s="233">
        <f t="shared" si="226"/>
        <v>40</v>
      </c>
      <c r="L204" s="233">
        <f t="shared" si="226"/>
        <v>40</v>
      </c>
      <c r="M204" s="233">
        <f t="shared" si="226"/>
        <v>40</v>
      </c>
      <c r="N204" s="233">
        <f t="shared" si="226"/>
        <v>40</v>
      </c>
      <c r="O204" s="233">
        <f t="shared" si="226"/>
        <v>40</v>
      </c>
      <c r="P204" s="233">
        <f t="shared" si="226"/>
        <v>40</v>
      </c>
      <c r="Q204" s="233">
        <f t="shared" si="226"/>
        <v>40</v>
      </c>
      <c r="R204" s="233">
        <f t="shared" si="226"/>
        <v>480</v>
      </c>
      <c r="S204" s="317">
        <f>SUM(S199:S203)</f>
        <v>38400</v>
      </c>
      <c r="T204" s="107"/>
      <c r="U204" s="107"/>
      <c r="V204" s="107"/>
      <c r="W204" s="235">
        <f>SUM(W199:W203)</f>
        <v>0.24000000000000002</v>
      </c>
      <c r="X204" s="235">
        <f>SUM(X199:X203)</f>
        <v>40</v>
      </c>
      <c r="Z204" s="231">
        <f>SUM(Z199:Z203)</f>
        <v>480</v>
      </c>
      <c r="AA204" s="231">
        <f>SUM(AA199:AA203)</f>
        <v>0</v>
      </c>
      <c r="AB204" s="413">
        <f>Z204/(Z204+AA204)</f>
        <v>1</v>
      </c>
    </row>
    <row r="205" spans="1:28" ht="10.15" customHeight="1" x14ac:dyDescent="0.3">
      <c r="A205" s="149"/>
      <c r="B205" s="150"/>
      <c r="C205" s="158"/>
      <c r="D205" s="437"/>
      <c r="E205" s="426"/>
      <c r="F205" s="154"/>
      <c r="G205" s="154"/>
      <c r="H205" s="154"/>
      <c r="I205" s="154"/>
      <c r="J205" s="154"/>
      <c r="K205" s="154"/>
      <c r="L205" s="154"/>
      <c r="M205" s="154"/>
      <c r="N205" s="154"/>
      <c r="O205" s="154"/>
      <c r="P205" s="154"/>
      <c r="Q205" s="154"/>
      <c r="R205" s="154"/>
      <c r="S205" s="322"/>
      <c r="T205" s="107"/>
      <c r="U205" s="107"/>
      <c r="V205" s="107"/>
      <c r="W205" s="152"/>
      <c r="X205" s="152"/>
      <c r="Z205" s="152"/>
      <c r="AA205" s="152"/>
      <c r="AB205" s="412"/>
    </row>
    <row r="206" spans="1:28" ht="13.5" thickBot="1" x14ac:dyDescent="0.35">
      <c r="A206" s="251"/>
      <c r="B206" s="252" t="s">
        <v>202</v>
      </c>
      <c r="C206" s="253"/>
      <c r="D206" s="440"/>
      <c r="E206" s="429"/>
      <c r="F206" s="254">
        <f>SUM(F180,F186,F192,F204,F198)</f>
        <v>1223</v>
      </c>
      <c r="G206" s="254">
        <f t="shared" ref="G206:S206" si="227">SUM(G180,G186,G192,G204,G198)</f>
        <v>1223</v>
      </c>
      <c r="H206" s="254">
        <f t="shared" si="227"/>
        <v>1223</v>
      </c>
      <c r="I206" s="254">
        <f t="shared" si="227"/>
        <v>1223</v>
      </c>
      <c r="J206" s="254">
        <f t="shared" si="227"/>
        <v>1223</v>
      </c>
      <c r="K206" s="254">
        <f t="shared" si="227"/>
        <v>1223</v>
      </c>
      <c r="L206" s="254">
        <f t="shared" si="227"/>
        <v>1223</v>
      </c>
      <c r="M206" s="254">
        <f t="shared" si="227"/>
        <v>1223</v>
      </c>
      <c r="N206" s="254">
        <f t="shared" si="227"/>
        <v>1223</v>
      </c>
      <c r="O206" s="254">
        <f t="shared" si="227"/>
        <v>1223</v>
      </c>
      <c r="P206" s="254">
        <f t="shared" si="227"/>
        <v>1223</v>
      </c>
      <c r="Q206" s="254">
        <f t="shared" si="227"/>
        <v>1223</v>
      </c>
      <c r="R206" s="254">
        <f t="shared" si="227"/>
        <v>14676</v>
      </c>
      <c r="S206" s="319">
        <f t="shared" si="227"/>
        <v>1619280</v>
      </c>
      <c r="T206" s="107"/>
      <c r="U206" s="107"/>
      <c r="V206" s="107"/>
      <c r="W206" s="254">
        <f t="shared" ref="W206:X206" si="228">SUM(W180,W186,W192,W204,W198)</f>
        <v>7.338000000000001</v>
      </c>
      <c r="X206" s="254">
        <f t="shared" si="228"/>
        <v>1223</v>
      </c>
      <c r="Z206" s="254">
        <f t="shared" ref="Z206:AA206" si="229">SUM(Z180,Z186,Z192,Z204,Z198)</f>
        <v>5988</v>
      </c>
      <c r="AA206" s="254">
        <f t="shared" si="229"/>
        <v>8688</v>
      </c>
      <c r="AB206" s="418">
        <f>Z206/(Z206+AA206)</f>
        <v>0.4080130825838103</v>
      </c>
    </row>
    <row r="207" spans="1:28" ht="12" x14ac:dyDescent="0.3">
      <c r="A207" s="160"/>
      <c r="B207" s="150"/>
      <c r="C207" s="161"/>
      <c r="D207" s="437"/>
      <c r="E207" s="432"/>
      <c r="F207" s="154"/>
      <c r="G207" s="154"/>
      <c r="H207" s="154"/>
      <c r="I207" s="154"/>
      <c r="J207" s="154"/>
      <c r="K207" s="154"/>
      <c r="L207" s="154"/>
      <c r="M207" s="154"/>
      <c r="N207" s="154"/>
      <c r="O207" s="154"/>
      <c r="P207" s="154"/>
      <c r="Q207" s="154"/>
      <c r="R207" s="154"/>
      <c r="S207" s="322"/>
      <c r="T207" s="107"/>
      <c r="U207" s="107"/>
      <c r="V207" s="107"/>
      <c r="W207" s="151"/>
      <c r="X207" s="151"/>
      <c r="Z207" s="151"/>
      <c r="AA207" s="151"/>
      <c r="AB207" s="412"/>
    </row>
    <row r="208" spans="1:28" ht="13" x14ac:dyDescent="0.3">
      <c r="A208" s="247"/>
      <c r="B208" s="248" t="s">
        <v>203</v>
      </c>
      <c r="C208" s="249"/>
      <c r="D208" s="443"/>
      <c r="E208" s="433"/>
      <c r="F208" s="250">
        <f t="shared" ref="F208:S208" si="230">SUM(F28,F74,F84,F144,F122,F94,F206,F172)</f>
        <v>5890</v>
      </c>
      <c r="G208" s="250">
        <f t="shared" si="230"/>
        <v>5874</v>
      </c>
      <c r="H208" s="250">
        <f t="shared" si="230"/>
        <v>5874</v>
      </c>
      <c r="I208" s="250">
        <f t="shared" si="230"/>
        <v>5874</v>
      </c>
      <c r="J208" s="250">
        <f t="shared" si="230"/>
        <v>5874</v>
      </c>
      <c r="K208" s="250">
        <f t="shared" si="230"/>
        <v>5874</v>
      </c>
      <c r="L208" s="250">
        <f t="shared" si="230"/>
        <v>5874</v>
      </c>
      <c r="M208" s="250">
        <f t="shared" si="230"/>
        <v>5874</v>
      </c>
      <c r="N208" s="250">
        <f t="shared" si="230"/>
        <v>5874</v>
      </c>
      <c r="O208" s="250">
        <f t="shared" si="230"/>
        <v>5874</v>
      </c>
      <c r="P208" s="250">
        <f t="shared" si="230"/>
        <v>5874</v>
      </c>
      <c r="Q208" s="250">
        <f t="shared" si="230"/>
        <v>5874</v>
      </c>
      <c r="R208" s="250">
        <f t="shared" si="230"/>
        <v>70504</v>
      </c>
      <c r="S208" s="324">
        <f t="shared" si="230"/>
        <v>7540000</v>
      </c>
      <c r="T208" s="107"/>
      <c r="U208" s="107"/>
      <c r="V208" s="107"/>
      <c r="W208" s="250">
        <f>SUM(W28,W74,W84,W144,W122,W94,W206,W172)</f>
        <v>29.408000000000001</v>
      </c>
      <c r="X208" s="250">
        <f>SUM(X28,X74,X84,X144,X122,X94,X206,X172)</f>
        <v>4901.333333333333</v>
      </c>
      <c r="Z208" s="250">
        <f>SUM(Z28,Z74,Z84,Z144,Z122,Z94,Z206,Z172)</f>
        <v>28124</v>
      </c>
      <c r="AA208" s="250">
        <f>SUM(AA28,AA74,AA84,AA144,AA122,AA94,AA206,AA172)</f>
        <v>42380</v>
      </c>
      <c r="AB208" s="474">
        <f>Z208/(Z208+AA208)</f>
        <v>0.39889935322818565</v>
      </c>
    </row>
    <row r="209" spans="1:27" ht="12" x14ac:dyDescent="0.3">
      <c r="A209" s="162"/>
      <c r="B209" s="163"/>
      <c r="C209" s="164"/>
      <c r="D209" s="164"/>
      <c r="E209" s="164"/>
      <c r="F209" s="165"/>
      <c r="G209" s="165"/>
      <c r="H209" s="165"/>
      <c r="I209" s="165"/>
      <c r="J209" s="165"/>
      <c r="K209" s="165"/>
      <c r="L209" s="165"/>
      <c r="M209" s="165"/>
      <c r="N209" s="165"/>
      <c r="O209" s="165"/>
      <c r="P209" s="165"/>
      <c r="Q209" s="165"/>
      <c r="R209" s="165"/>
      <c r="S209" s="299"/>
      <c r="T209" s="107"/>
      <c r="U209" s="107"/>
      <c r="V209" s="107"/>
      <c r="W209" s="108"/>
      <c r="X209" s="108"/>
      <c r="Z209" s="108"/>
      <c r="AA209" s="108"/>
    </row>
    <row r="210" spans="1:27" ht="14.25" customHeight="1" x14ac:dyDescent="0.3">
      <c r="A210" s="162"/>
      <c r="B210" s="163"/>
      <c r="C210" s="164"/>
      <c r="D210" s="164"/>
      <c r="E210" s="164"/>
      <c r="F210" s="165"/>
      <c r="G210" s="165"/>
      <c r="H210" s="165"/>
      <c r="I210" s="165"/>
      <c r="J210" s="165"/>
      <c r="K210" s="165"/>
      <c r="L210" s="165"/>
      <c r="M210" s="165"/>
      <c r="N210" s="165"/>
      <c r="O210" s="165"/>
      <c r="P210" s="165"/>
      <c r="Q210" s="610" t="s">
        <v>204</v>
      </c>
      <c r="R210" s="611"/>
      <c r="S210" s="300">
        <f>S208/R208</f>
        <v>106.94428684897311</v>
      </c>
      <c r="T210" s="107"/>
      <c r="U210" s="107"/>
      <c r="V210" s="107"/>
      <c r="W210" s="108"/>
      <c r="X210" s="108"/>
      <c r="Z210" s="108"/>
      <c r="AA210" s="108"/>
    </row>
    <row r="211" spans="1:27" x14ac:dyDescent="0.3">
      <c r="W211" s="112"/>
      <c r="X211" s="112"/>
      <c r="Z211" s="112"/>
      <c r="AA211" s="112"/>
    </row>
    <row r="212" spans="1:27" ht="13" x14ac:dyDescent="0.3">
      <c r="A212" s="19"/>
      <c r="B212" s="541" t="s">
        <v>32</v>
      </c>
      <c r="C212" s="542"/>
      <c r="D212" s="542"/>
      <c r="E212" s="543"/>
    </row>
    <row r="213" spans="1:27" ht="12.5" x14ac:dyDescent="0.3">
      <c r="A213" s="21">
        <v>1</v>
      </c>
      <c r="B213" s="560"/>
      <c r="C213" s="561"/>
      <c r="D213" s="561"/>
      <c r="E213" s="562"/>
    </row>
    <row r="214" spans="1:27" ht="12.5" x14ac:dyDescent="0.3">
      <c r="A214" s="22">
        <v>2</v>
      </c>
      <c r="B214" s="557"/>
      <c r="C214" s="558"/>
      <c r="D214" s="558"/>
      <c r="E214" s="559"/>
    </row>
    <row r="215" spans="1:27" ht="12.5" x14ac:dyDescent="0.3">
      <c r="A215" s="22">
        <v>3</v>
      </c>
      <c r="B215" s="557"/>
      <c r="C215" s="558"/>
      <c r="D215" s="558"/>
      <c r="E215" s="559"/>
    </row>
    <row r="216" spans="1:27" ht="12.5" x14ac:dyDescent="0.3">
      <c r="A216" s="22">
        <v>4</v>
      </c>
      <c r="B216" s="557"/>
      <c r="C216" s="558"/>
      <c r="D216" s="558"/>
      <c r="E216" s="559"/>
    </row>
    <row r="217" spans="1:27" ht="12.5" x14ac:dyDescent="0.3">
      <c r="A217" s="22">
        <v>5</v>
      </c>
      <c r="B217" s="557"/>
      <c r="C217" s="558"/>
      <c r="D217" s="558"/>
      <c r="E217" s="559"/>
    </row>
    <row r="218" spans="1:27" ht="12.5" x14ac:dyDescent="0.3">
      <c r="A218" s="22">
        <v>6</v>
      </c>
      <c r="B218" s="557"/>
      <c r="C218" s="558"/>
      <c r="D218" s="558"/>
      <c r="E218" s="559"/>
    </row>
    <row r="219" spans="1:27" ht="12.5" x14ac:dyDescent="0.3">
      <c r="A219" s="22">
        <v>7</v>
      </c>
      <c r="B219" s="560"/>
      <c r="C219" s="561"/>
      <c r="D219" s="561"/>
      <c r="E219" s="562"/>
    </row>
    <row r="220" spans="1:27" ht="12.5" x14ac:dyDescent="0.3">
      <c r="A220" s="22">
        <v>8</v>
      </c>
      <c r="B220" s="557"/>
      <c r="C220" s="558"/>
      <c r="D220" s="558"/>
      <c r="E220" s="559"/>
    </row>
    <row r="221" spans="1:27" ht="12.5" x14ac:dyDescent="0.3">
      <c r="A221" s="22">
        <v>9</v>
      </c>
      <c r="B221" s="557"/>
      <c r="C221" s="558"/>
      <c r="D221" s="558"/>
      <c r="E221" s="559"/>
    </row>
    <row r="222" spans="1:27" ht="12.5" x14ac:dyDescent="0.3">
      <c r="A222" s="22">
        <v>10</v>
      </c>
      <c r="B222" s="557"/>
      <c r="C222" s="558"/>
      <c r="D222" s="558"/>
      <c r="E222" s="559"/>
    </row>
  </sheetData>
  <mergeCells count="30">
    <mergeCell ref="B220:E220"/>
    <mergeCell ref="B221:E221"/>
    <mergeCell ref="B222:E222"/>
    <mergeCell ref="B214:E214"/>
    <mergeCell ref="B215:E215"/>
    <mergeCell ref="B216:E216"/>
    <mergeCell ref="B217:E217"/>
    <mergeCell ref="B218:E218"/>
    <mergeCell ref="B219:E219"/>
    <mergeCell ref="AA5:AA7"/>
    <mergeCell ref="AB5:AB7"/>
    <mergeCell ref="Q210:R210"/>
    <mergeCell ref="B212:E212"/>
    <mergeCell ref="B213:E213"/>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W207:X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167A-A829-4BF9-9179-BF17B3677E27}">
  <dimension ref="A1:AB22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5" width="13.453125" style="112" customWidth="1"/>
    <col min="6" max="17" width="10.26953125" style="107" customWidth="1"/>
    <col min="18" max="18" width="13.7265625" style="107" customWidth="1"/>
    <col min="19" max="19" width="16.7265625" style="301" customWidth="1"/>
    <col min="20" max="20" width="6" style="106" customWidth="1"/>
    <col min="21" max="21" width="10.7265625" style="106" customWidth="1"/>
    <col min="22" max="22" width="5.26953125" style="106" customWidth="1"/>
    <col min="23" max="24" width="10.7265625" style="106" customWidth="1"/>
    <col min="25" max="25" width="5.54296875" style="106" customWidth="1"/>
    <col min="26" max="27" width="10.7265625" style="106" customWidth="1"/>
    <col min="28" max="28" width="10.7265625" style="414" customWidth="1"/>
    <col min="29" max="16384" width="9.1796875" style="106"/>
  </cols>
  <sheetData>
    <row r="1" spans="1:28" ht="17.5" x14ac:dyDescent="0.35">
      <c r="A1" s="566" t="s">
        <v>339</v>
      </c>
      <c r="B1" s="566"/>
      <c r="C1" s="566"/>
      <c r="D1" s="566"/>
      <c r="E1" s="566"/>
      <c r="F1" s="566"/>
      <c r="G1" s="566"/>
      <c r="H1" s="566"/>
      <c r="I1" s="566"/>
      <c r="J1" s="566"/>
      <c r="K1" s="566"/>
      <c r="L1" s="566"/>
      <c r="M1" s="566"/>
      <c r="N1" s="566"/>
      <c r="O1" s="566"/>
      <c r="P1" s="566"/>
      <c r="Q1" s="566"/>
      <c r="R1" s="566"/>
      <c r="S1" s="566"/>
    </row>
    <row r="2" spans="1:28" ht="17.5" x14ac:dyDescent="0.35">
      <c r="A2" s="566" t="s">
        <v>340</v>
      </c>
      <c r="B2" s="566"/>
      <c r="C2" s="566"/>
      <c r="D2" s="566"/>
      <c r="E2" s="566"/>
      <c r="F2" s="566"/>
      <c r="G2" s="566"/>
      <c r="H2" s="566"/>
      <c r="I2" s="566"/>
      <c r="J2" s="566"/>
      <c r="K2" s="566"/>
      <c r="L2" s="566"/>
      <c r="M2" s="566"/>
      <c r="N2" s="566"/>
      <c r="O2" s="566"/>
      <c r="P2" s="566"/>
      <c r="Q2" s="566"/>
      <c r="R2" s="566"/>
      <c r="S2" s="566"/>
    </row>
    <row r="3" spans="1:28" ht="20.25" customHeight="1" x14ac:dyDescent="0.3">
      <c r="A3" s="567"/>
      <c r="B3" s="567"/>
      <c r="C3" s="567"/>
      <c r="D3" s="567"/>
      <c r="E3" s="567"/>
      <c r="F3" s="567"/>
      <c r="G3" s="567"/>
      <c r="H3" s="567"/>
      <c r="I3" s="567"/>
      <c r="J3" s="567"/>
      <c r="K3" s="567"/>
      <c r="L3" s="567"/>
      <c r="M3" s="567"/>
      <c r="N3" s="567"/>
      <c r="O3" s="567"/>
      <c r="P3" s="567"/>
      <c r="Q3" s="567"/>
      <c r="R3" s="567"/>
      <c r="S3" s="567"/>
      <c r="U3" s="564" t="s">
        <v>113</v>
      </c>
    </row>
    <row r="4" spans="1:28" ht="20.25" customHeight="1" x14ac:dyDescent="0.3">
      <c r="B4" s="105"/>
      <c r="C4" s="105"/>
      <c r="D4" s="582" t="s">
        <v>108</v>
      </c>
      <c r="E4" s="579" t="s">
        <v>109</v>
      </c>
      <c r="F4" s="573" t="s">
        <v>110</v>
      </c>
      <c r="G4" s="600"/>
      <c r="H4" s="600"/>
      <c r="I4" s="600"/>
      <c r="J4" s="600"/>
      <c r="K4" s="600"/>
      <c r="L4" s="600"/>
      <c r="M4" s="600"/>
      <c r="N4" s="600"/>
      <c r="O4" s="600"/>
      <c r="P4" s="600"/>
      <c r="Q4" s="601"/>
      <c r="R4" s="602"/>
      <c r="S4" s="603"/>
      <c r="U4" s="564"/>
      <c r="W4" s="105"/>
      <c r="X4" s="105"/>
      <c r="Z4" s="105"/>
      <c r="AA4" s="105"/>
      <c r="AB4" s="415"/>
    </row>
    <row r="5" spans="1:28" s="109" customFormat="1" ht="18" customHeight="1" x14ac:dyDescent="0.25">
      <c r="A5" s="554" t="s">
        <v>114</v>
      </c>
      <c r="B5" s="554" t="s">
        <v>115</v>
      </c>
      <c r="C5" s="575" t="s">
        <v>116</v>
      </c>
      <c r="D5" s="583"/>
      <c r="E5" s="580"/>
      <c r="F5" s="138">
        <v>1</v>
      </c>
      <c r="G5" s="138">
        <v>2</v>
      </c>
      <c r="H5" s="138">
        <v>3</v>
      </c>
      <c r="I5" s="138">
        <v>4</v>
      </c>
      <c r="J5" s="138">
        <v>5</v>
      </c>
      <c r="K5" s="138">
        <v>6</v>
      </c>
      <c r="L5" s="138">
        <v>7</v>
      </c>
      <c r="M5" s="138">
        <v>8</v>
      </c>
      <c r="N5" s="138">
        <v>9</v>
      </c>
      <c r="O5" s="138">
        <v>10</v>
      </c>
      <c r="P5" s="138">
        <v>11</v>
      </c>
      <c r="Q5" s="138">
        <v>12</v>
      </c>
      <c r="R5" s="570" t="s">
        <v>341</v>
      </c>
      <c r="S5" s="607" t="s">
        <v>342</v>
      </c>
      <c r="U5" s="564"/>
      <c r="W5" s="554" t="s">
        <v>117</v>
      </c>
      <c r="X5" s="554" t="s">
        <v>118</v>
      </c>
      <c r="Z5" s="554" t="s">
        <v>119</v>
      </c>
      <c r="AA5" s="554" t="s">
        <v>120</v>
      </c>
      <c r="AB5" s="604" t="s">
        <v>305</v>
      </c>
    </row>
    <row r="6" spans="1:28" ht="16.149999999999999" customHeight="1" x14ac:dyDescent="0.3">
      <c r="A6" s="555"/>
      <c r="B6" s="555"/>
      <c r="C6" s="555"/>
      <c r="D6" s="583"/>
      <c r="E6" s="580"/>
      <c r="F6" s="166">
        <v>46813</v>
      </c>
      <c r="G6" s="166">
        <v>46844</v>
      </c>
      <c r="H6" s="166">
        <v>46874</v>
      </c>
      <c r="I6" s="166">
        <v>46905</v>
      </c>
      <c r="J6" s="166">
        <v>46935</v>
      </c>
      <c r="K6" s="166">
        <v>46966</v>
      </c>
      <c r="L6" s="166">
        <v>46997</v>
      </c>
      <c r="M6" s="166">
        <v>47027</v>
      </c>
      <c r="N6" s="166">
        <v>47058</v>
      </c>
      <c r="O6" s="166">
        <v>47088</v>
      </c>
      <c r="P6" s="166">
        <v>47119</v>
      </c>
      <c r="Q6" s="166">
        <v>47150</v>
      </c>
      <c r="R6" s="572"/>
      <c r="S6" s="608"/>
      <c r="U6" s="565"/>
      <c r="W6" s="555"/>
      <c r="X6" s="555"/>
      <c r="Z6" s="555"/>
      <c r="AA6" s="555"/>
      <c r="AB6" s="605"/>
    </row>
    <row r="7" spans="1:28" ht="20.25" customHeight="1" x14ac:dyDescent="0.3">
      <c r="A7" s="556"/>
      <c r="B7" s="556"/>
      <c r="C7" s="556"/>
      <c r="D7" s="584"/>
      <c r="E7" s="581"/>
      <c r="F7" s="139">
        <v>184</v>
      </c>
      <c r="G7" s="139">
        <v>160</v>
      </c>
      <c r="H7" s="139">
        <v>176</v>
      </c>
      <c r="I7" s="139">
        <v>168</v>
      </c>
      <c r="J7" s="139">
        <v>160</v>
      </c>
      <c r="K7" s="139">
        <v>184</v>
      </c>
      <c r="L7" s="139">
        <v>160</v>
      </c>
      <c r="M7" s="139">
        <v>168</v>
      </c>
      <c r="N7" s="139">
        <v>152</v>
      </c>
      <c r="O7" s="139">
        <v>160</v>
      </c>
      <c r="P7" s="139">
        <v>168</v>
      </c>
      <c r="Q7" s="139">
        <v>152</v>
      </c>
      <c r="R7" s="326">
        <f>SUM(F7:Q7)</f>
        <v>1992</v>
      </c>
      <c r="S7" s="609"/>
      <c r="U7" s="329">
        <f>AVERAGE(F7:Q7)</f>
        <v>166</v>
      </c>
      <c r="W7" s="556"/>
      <c r="X7" s="556"/>
      <c r="Z7" s="556"/>
      <c r="AA7" s="556"/>
      <c r="AB7" s="606"/>
    </row>
    <row r="8" spans="1:28" s="109" customFormat="1" ht="13.5" customHeight="1" x14ac:dyDescent="0.25">
      <c r="A8" s="237">
        <v>1</v>
      </c>
      <c r="B8" s="238" t="s">
        <v>122</v>
      </c>
      <c r="C8" s="239"/>
      <c r="D8" s="436"/>
      <c r="E8" s="425"/>
      <c r="F8" s="240"/>
      <c r="G8" s="240"/>
      <c r="H8" s="240"/>
      <c r="I8" s="240"/>
      <c r="J8" s="240"/>
      <c r="K8" s="240"/>
      <c r="L8" s="240"/>
      <c r="M8" s="240"/>
      <c r="N8" s="240"/>
      <c r="O8" s="240"/>
      <c r="P8" s="240"/>
      <c r="Q8" s="240"/>
      <c r="R8" s="240"/>
      <c r="S8" s="298"/>
      <c r="W8" s="239"/>
      <c r="X8" s="239"/>
      <c r="Z8" s="239"/>
      <c r="AA8" s="239"/>
      <c r="AB8" s="416"/>
    </row>
    <row r="9" spans="1:28" ht="12" x14ac:dyDescent="0.3">
      <c r="A9" s="269">
        <v>1.1000000000000001</v>
      </c>
      <c r="B9" s="270" t="s">
        <v>122</v>
      </c>
      <c r="C9" s="446" t="str">
        <f>'6. Staff Loading'!C9</f>
        <v>BenefitsCal Project Manager-Onshore</v>
      </c>
      <c r="D9" s="447">
        <f>'6. Staff Loading'!D9</f>
        <v>150</v>
      </c>
      <c r="E9" s="448" t="str">
        <f>'6. Staff Loading'!E9</f>
        <v>N</v>
      </c>
      <c r="F9" s="154">
        <v>150</v>
      </c>
      <c r="G9" s="154">
        <v>150</v>
      </c>
      <c r="H9" s="154">
        <v>150</v>
      </c>
      <c r="I9" s="154">
        <v>150</v>
      </c>
      <c r="J9" s="154">
        <v>150</v>
      </c>
      <c r="K9" s="154">
        <v>150</v>
      </c>
      <c r="L9" s="154">
        <v>150</v>
      </c>
      <c r="M9" s="154">
        <v>150</v>
      </c>
      <c r="N9" s="154">
        <v>150</v>
      </c>
      <c r="O9" s="154">
        <v>150</v>
      </c>
      <c r="P9" s="154">
        <v>150</v>
      </c>
      <c r="Q9" s="154">
        <v>150</v>
      </c>
      <c r="R9" s="276">
        <f>SUM(F9:Q9)</f>
        <v>1800</v>
      </c>
      <c r="S9" s="316">
        <f>D9*R9</f>
        <v>270000</v>
      </c>
      <c r="W9" s="452">
        <f>X9/$U$7</f>
        <v>0.90361445783132532</v>
      </c>
      <c r="X9" s="452">
        <f>R9/12</f>
        <v>150</v>
      </c>
      <c r="Z9" s="452">
        <f>IF($E9="Y",$R9,0)</f>
        <v>0</v>
      </c>
      <c r="AA9" s="452">
        <f>IF($E9="N",$R9,0)</f>
        <v>1800</v>
      </c>
      <c r="AB9" s="453">
        <f>Z9/(AA9+Z9)</f>
        <v>0</v>
      </c>
    </row>
    <row r="10" spans="1:28" ht="12" x14ac:dyDescent="0.3">
      <c r="A10" s="269"/>
      <c r="B10" s="270"/>
      <c r="C10" s="446" t="str">
        <f>'6. Staff Loading'!C10</f>
        <v>App Dev Lead-Offshore</v>
      </c>
      <c r="D10" s="447">
        <f>'6. Staff Loading'!D10</f>
        <v>100</v>
      </c>
      <c r="E10" s="448" t="str">
        <f>'6. Staff Loading'!E10</f>
        <v>Y</v>
      </c>
      <c r="F10" s="154">
        <v>49</v>
      </c>
      <c r="G10" s="154">
        <v>49</v>
      </c>
      <c r="H10" s="154">
        <v>49</v>
      </c>
      <c r="I10" s="154">
        <v>49</v>
      </c>
      <c r="J10" s="154">
        <v>49</v>
      </c>
      <c r="K10" s="154">
        <v>49</v>
      </c>
      <c r="L10" s="154">
        <v>49</v>
      </c>
      <c r="M10" s="154">
        <v>49</v>
      </c>
      <c r="N10" s="154">
        <v>49</v>
      </c>
      <c r="O10" s="154">
        <v>49</v>
      </c>
      <c r="P10" s="154">
        <v>49</v>
      </c>
      <c r="Q10" s="154">
        <v>49</v>
      </c>
      <c r="R10" s="276">
        <f t="shared" ref="R10:R25" si="0">SUM(F10:Q10)</f>
        <v>588</v>
      </c>
      <c r="S10" s="316">
        <f t="shared" ref="S10:S13" si="1">D10*R10</f>
        <v>58800</v>
      </c>
      <c r="W10" s="452">
        <f t="shared" ref="W10:W13" si="2">X10/$U$7</f>
        <v>0.29518072289156627</v>
      </c>
      <c r="X10" s="452">
        <f t="shared" ref="X10:X13" si="3">R10/12</f>
        <v>49</v>
      </c>
      <c r="Z10" s="452">
        <f t="shared" ref="Z10:Z13" si="4">IF($E10="Y",$R10,0)</f>
        <v>588</v>
      </c>
      <c r="AA10" s="452">
        <f t="shared" ref="AA10:AA13" si="5">IF($E10="N",$R10,0)</f>
        <v>0</v>
      </c>
      <c r="AB10" s="453">
        <f t="shared" ref="AB10:AB14" si="6">Z10/(AA10+Z10)</f>
        <v>1</v>
      </c>
    </row>
    <row r="11" spans="1:28" ht="12" x14ac:dyDescent="0.3">
      <c r="A11" s="269"/>
      <c r="B11" s="270"/>
      <c r="C11" s="446" t="str">
        <f>'6. Staff Loading'!C11</f>
        <v>Project Executive-Offshore</v>
      </c>
      <c r="D11" s="447">
        <f>'6. Staff Loading'!D11</f>
        <v>130</v>
      </c>
      <c r="E11" s="448" t="str">
        <f>'6. Staff Loading'!E11</f>
        <v>Y</v>
      </c>
      <c r="F11" s="154">
        <v>16</v>
      </c>
      <c r="G11" s="154">
        <v>16</v>
      </c>
      <c r="H11" s="154">
        <v>16</v>
      </c>
      <c r="I11" s="154">
        <v>16</v>
      </c>
      <c r="J11" s="154">
        <v>16</v>
      </c>
      <c r="K11" s="154">
        <v>16</v>
      </c>
      <c r="L11" s="154">
        <v>16</v>
      </c>
      <c r="M11" s="154">
        <v>16</v>
      </c>
      <c r="N11" s="154">
        <v>16</v>
      </c>
      <c r="O11" s="154">
        <v>16</v>
      </c>
      <c r="P11" s="154">
        <v>16</v>
      </c>
      <c r="Q11" s="154">
        <v>16</v>
      </c>
      <c r="R11" s="276">
        <f t="shared" si="0"/>
        <v>192</v>
      </c>
      <c r="S11" s="316">
        <f t="shared" si="1"/>
        <v>24960</v>
      </c>
      <c r="W11" s="452">
        <f t="shared" si="2"/>
        <v>9.6385542168674704E-2</v>
      </c>
      <c r="X11" s="452">
        <f t="shared" si="3"/>
        <v>16</v>
      </c>
      <c r="Z11" s="452">
        <f t="shared" si="4"/>
        <v>192</v>
      </c>
      <c r="AA11" s="452">
        <f t="shared" si="5"/>
        <v>0</v>
      </c>
      <c r="AB11" s="453">
        <f t="shared" si="6"/>
        <v>1</v>
      </c>
    </row>
    <row r="12" spans="1:28" ht="12" x14ac:dyDescent="0.3">
      <c r="A12" s="269"/>
      <c r="B12" s="270"/>
      <c r="C12" s="446" t="str">
        <f>'6. Staff Loading'!C12</f>
        <v>PMO Analyst-Onshore</v>
      </c>
      <c r="D12" s="447">
        <f>'6. Staff Loading'!D12</f>
        <v>90</v>
      </c>
      <c r="E12" s="448" t="str">
        <f>'6. Staff Loading'!E12</f>
        <v>N</v>
      </c>
      <c r="F12" s="154">
        <v>40</v>
      </c>
      <c r="G12" s="154">
        <v>40</v>
      </c>
      <c r="H12" s="154">
        <v>40</v>
      </c>
      <c r="I12" s="154">
        <v>40</v>
      </c>
      <c r="J12" s="154">
        <v>40</v>
      </c>
      <c r="K12" s="154">
        <v>40</v>
      </c>
      <c r="L12" s="154">
        <v>40</v>
      </c>
      <c r="M12" s="154">
        <v>40</v>
      </c>
      <c r="N12" s="154">
        <v>40</v>
      </c>
      <c r="O12" s="154">
        <v>40</v>
      </c>
      <c r="P12" s="154">
        <v>40</v>
      </c>
      <c r="Q12" s="154">
        <v>40</v>
      </c>
      <c r="R12" s="276">
        <f t="shared" si="0"/>
        <v>480</v>
      </c>
      <c r="S12" s="316">
        <f t="shared" si="1"/>
        <v>43200</v>
      </c>
      <c r="W12" s="452">
        <f t="shared" si="2"/>
        <v>0.24096385542168675</v>
      </c>
      <c r="X12" s="452">
        <f t="shared" si="3"/>
        <v>40</v>
      </c>
      <c r="Z12" s="452">
        <f t="shared" si="4"/>
        <v>0</v>
      </c>
      <c r="AA12" s="452">
        <f t="shared" si="5"/>
        <v>480</v>
      </c>
      <c r="AB12" s="453">
        <f t="shared" si="6"/>
        <v>0</v>
      </c>
    </row>
    <row r="13" spans="1:28" ht="12" x14ac:dyDescent="0.3">
      <c r="A13" s="269"/>
      <c r="B13" s="270"/>
      <c r="C13" s="446" t="str">
        <f>'6. Staff Loading'!C13</f>
        <v>PMO Analyst-Offshore</v>
      </c>
      <c r="D13" s="447">
        <f>'6. Staff Loading'!D13</f>
        <v>70</v>
      </c>
      <c r="E13" s="448" t="str">
        <f>'6. Staff Loading'!E13</f>
        <v>Y</v>
      </c>
      <c r="F13" s="154">
        <v>40</v>
      </c>
      <c r="G13" s="154">
        <v>40</v>
      </c>
      <c r="H13" s="154">
        <v>40</v>
      </c>
      <c r="I13" s="154">
        <v>40</v>
      </c>
      <c r="J13" s="154">
        <v>40</v>
      </c>
      <c r="K13" s="154">
        <v>40</v>
      </c>
      <c r="L13" s="154">
        <v>40</v>
      </c>
      <c r="M13" s="154">
        <v>40</v>
      </c>
      <c r="N13" s="154">
        <v>40</v>
      </c>
      <c r="O13" s="154">
        <v>40</v>
      </c>
      <c r="P13" s="154">
        <v>40</v>
      </c>
      <c r="Q13" s="154">
        <v>40</v>
      </c>
      <c r="R13" s="276">
        <f t="shared" si="0"/>
        <v>480</v>
      </c>
      <c r="S13" s="316">
        <f t="shared" si="1"/>
        <v>33600</v>
      </c>
      <c r="W13" s="452">
        <f t="shared" si="2"/>
        <v>0.24096385542168675</v>
      </c>
      <c r="X13" s="452">
        <f t="shared" si="3"/>
        <v>40</v>
      </c>
      <c r="Z13" s="452">
        <f t="shared" si="4"/>
        <v>480</v>
      </c>
      <c r="AA13" s="452">
        <f t="shared" si="5"/>
        <v>0</v>
      </c>
      <c r="AB13" s="453">
        <f t="shared" si="6"/>
        <v>1</v>
      </c>
    </row>
    <row r="14" spans="1:28" s="110" customFormat="1" ht="12" thickBot="1" x14ac:dyDescent="0.3">
      <c r="A14" s="228"/>
      <c r="B14" s="229" t="s">
        <v>127</v>
      </c>
      <c r="C14" s="230"/>
      <c r="D14" s="438"/>
      <c r="E14" s="427"/>
      <c r="F14" s="233">
        <f>SUM(F9:F13)</f>
        <v>295</v>
      </c>
      <c r="G14" s="233">
        <f t="shared" ref="G14:R14" si="7">SUM(G9:G13)</f>
        <v>295</v>
      </c>
      <c r="H14" s="233">
        <f t="shared" si="7"/>
        <v>295</v>
      </c>
      <c r="I14" s="233">
        <f t="shared" si="7"/>
        <v>295</v>
      </c>
      <c r="J14" s="233">
        <f t="shared" si="7"/>
        <v>295</v>
      </c>
      <c r="K14" s="233">
        <f t="shared" si="7"/>
        <v>295</v>
      </c>
      <c r="L14" s="233">
        <f t="shared" si="7"/>
        <v>295</v>
      </c>
      <c r="M14" s="233">
        <f t="shared" si="7"/>
        <v>295</v>
      </c>
      <c r="N14" s="233">
        <f t="shared" si="7"/>
        <v>295</v>
      </c>
      <c r="O14" s="233">
        <f t="shared" si="7"/>
        <v>295</v>
      </c>
      <c r="P14" s="233">
        <f t="shared" si="7"/>
        <v>295</v>
      </c>
      <c r="Q14" s="233">
        <f t="shared" si="7"/>
        <v>295</v>
      </c>
      <c r="R14" s="233">
        <f t="shared" si="7"/>
        <v>3540</v>
      </c>
      <c r="S14" s="317">
        <f>SUM(S9:S13)</f>
        <v>430560</v>
      </c>
      <c r="W14" s="231">
        <f>SUM(W9:W13)</f>
        <v>1.7771084337349397</v>
      </c>
      <c r="X14" s="231">
        <f>SUM(X9:X13)</f>
        <v>295</v>
      </c>
      <c r="Z14" s="231">
        <f>SUM(Z9:Z13)</f>
        <v>1260</v>
      </c>
      <c r="AA14" s="231">
        <f>SUM(AA9:AA13)</f>
        <v>2280</v>
      </c>
      <c r="AB14" s="413">
        <f t="shared" si="6"/>
        <v>0.3559322033898305</v>
      </c>
    </row>
    <row r="15" spans="1:28" ht="14.25" customHeight="1" x14ac:dyDescent="0.3">
      <c r="A15" s="271">
        <v>1.2</v>
      </c>
      <c r="B15" s="272" t="s">
        <v>128</v>
      </c>
      <c r="C15" s="446" t="str">
        <f>'6. Staff Loading'!C15</f>
        <v>PMO Analyst-Offshore</v>
      </c>
      <c r="D15" s="447">
        <f>'6. Staff Loading'!D15</f>
        <v>70</v>
      </c>
      <c r="E15" s="448" t="str">
        <f>'6. Staff Loading'!E15</f>
        <v>Y</v>
      </c>
      <c r="F15" s="154">
        <v>60</v>
      </c>
      <c r="G15" s="154">
        <v>60</v>
      </c>
      <c r="H15" s="154">
        <v>60</v>
      </c>
      <c r="I15" s="154">
        <v>60</v>
      </c>
      <c r="J15" s="154">
        <v>60</v>
      </c>
      <c r="K15" s="154">
        <v>60</v>
      </c>
      <c r="L15" s="154">
        <v>60</v>
      </c>
      <c r="M15" s="154">
        <v>60</v>
      </c>
      <c r="N15" s="154">
        <v>60</v>
      </c>
      <c r="O15" s="154">
        <v>60</v>
      </c>
      <c r="P15" s="154">
        <v>60</v>
      </c>
      <c r="Q15" s="154">
        <v>60</v>
      </c>
      <c r="R15" s="277">
        <f t="shared" si="0"/>
        <v>720</v>
      </c>
      <c r="S15" s="316">
        <f>D15*R15</f>
        <v>50400</v>
      </c>
      <c r="W15" s="452">
        <f>X15/$U$7</f>
        <v>0.36144578313253012</v>
      </c>
      <c r="X15" s="452">
        <f>R15/12</f>
        <v>60</v>
      </c>
      <c r="Z15" s="452">
        <f>IF($E15="Y",$R15,0)</f>
        <v>720</v>
      </c>
      <c r="AA15" s="452">
        <f>IF($E15="N",$R15,0)</f>
        <v>0</v>
      </c>
      <c r="AB15" s="453">
        <f>Z15/(AA15+Z15)</f>
        <v>1</v>
      </c>
    </row>
    <row r="16" spans="1:28" ht="12.75" customHeight="1" x14ac:dyDescent="0.3">
      <c r="A16" s="269"/>
      <c r="B16" s="273"/>
      <c r="C16" s="446">
        <f>'6. Staff Loading'!C16</f>
        <v>0</v>
      </c>
      <c r="D16" s="447">
        <f>'6. Staff Loading'!D16</f>
        <v>0</v>
      </c>
      <c r="E16" s="448">
        <f>'6. Staff Loading'!E16</f>
        <v>0</v>
      </c>
      <c r="F16" s="154"/>
      <c r="G16" s="154"/>
      <c r="H16" s="154"/>
      <c r="I16" s="154"/>
      <c r="J16" s="154"/>
      <c r="K16" s="154"/>
      <c r="L16" s="154"/>
      <c r="M16" s="154"/>
      <c r="N16" s="154"/>
      <c r="O16" s="154"/>
      <c r="P16" s="154"/>
      <c r="Q16" s="154"/>
      <c r="R16" s="277">
        <f t="shared" si="0"/>
        <v>0</v>
      </c>
      <c r="S16" s="316">
        <f t="shared" ref="S16:S19" si="8">D16*R16</f>
        <v>0</v>
      </c>
      <c r="W16" s="452">
        <f t="shared" ref="W16:W19" si="9">X16/$U$7</f>
        <v>0</v>
      </c>
      <c r="X16" s="452">
        <f t="shared" ref="X16:X19" si="10">R16/12</f>
        <v>0</v>
      </c>
      <c r="Z16" s="452">
        <f t="shared" ref="Z16:Z19" si="11">IF($E16="Y",$R16,0)</f>
        <v>0</v>
      </c>
      <c r="AA16" s="452">
        <f t="shared" ref="AA16:AA19" si="12">IF($E16="N",$R16,0)</f>
        <v>0</v>
      </c>
      <c r="AB16" s="453" t="e">
        <f t="shared" ref="AB16:AB19" si="13">Z16/(AA16+Z16)</f>
        <v>#DIV/0!</v>
      </c>
    </row>
    <row r="17" spans="1:28" ht="12.75" customHeight="1" x14ac:dyDescent="0.3">
      <c r="A17" s="269"/>
      <c r="B17" s="273"/>
      <c r="C17" s="446">
        <f>'6. Staff Loading'!C17</f>
        <v>0</v>
      </c>
      <c r="D17" s="447">
        <f>'6. Staff Loading'!D17</f>
        <v>0</v>
      </c>
      <c r="E17" s="448">
        <f>'6. Staff Loading'!E17</f>
        <v>0</v>
      </c>
      <c r="F17" s="154"/>
      <c r="G17" s="154"/>
      <c r="H17" s="154"/>
      <c r="I17" s="154"/>
      <c r="J17" s="154"/>
      <c r="K17" s="154"/>
      <c r="L17" s="154"/>
      <c r="M17" s="154"/>
      <c r="N17" s="154"/>
      <c r="O17" s="154"/>
      <c r="P17" s="154"/>
      <c r="Q17" s="154"/>
      <c r="R17" s="277">
        <f t="shared" si="0"/>
        <v>0</v>
      </c>
      <c r="S17" s="316">
        <f t="shared" si="8"/>
        <v>0</v>
      </c>
      <c r="W17" s="452">
        <f t="shared" si="9"/>
        <v>0</v>
      </c>
      <c r="X17" s="452">
        <f t="shared" si="10"/>
        <v>0</v>
      </c>
      <c r="Z17" s="452">
        <f t="shared" si="11"/>
        <v>0</v>
      </c>
      <c r="AA17" s="452">
        <f t="shared" si="12"/>
        <v>0</v>
      </c>
      <c r="AB17" s="453" t="e">
        <f t="shared" si="13"/>
        <v>#DIV/0!</v>
      </c>
    </row>
    <row r="18" spans="1:28" ht="12.75" customHeight="1" x14ac:dyDescent="0.3">
      <c r="A18" s="269"/>
      <c r="B18" s="273"/>
      <c r="C18" s="446">
        <f>'6. Staff Loading'!C18</f>
        <v>0</v>
      </c>
      <c r="D18" s="447">
        <f>'6. Staff Loading'!D18</f>
        <v>0</v>
      </c>
      <c r="E18" s="448">
        <f>'6. Staff Loading'!E18</f>
        <v>0</v>
      </c>
      <c r="F18" s="154"/>
      <c r="G18" s="154"/>
      <c r="H18" s="154"/>
      <c r="I18" s="154"/>
      <c r="J18" s="154"/>
      <c r="K18" s="154"/>
      <c r="L18" s="154"/>
      <c r="M18" s="154"/>
      <c r="N18" s="154"/>
      <c r="O18" s="154"/>
      <c r="P18" s="154"/>
      <c r="Q18" s="154"/>
      <c r="R18" s="277">
        <f t="shared" si="0"/>
        <v>0</v>
      </c>
      <c r="S18" s="316">
        <f t="shared" si="8"/>
        <v>0</v>
      </c>
      <c r="W18" s="452">
        <f t="shared" si="9"/>
        <v>0</v>
      </c>
      <c r="X18" s="452">
        <f t="shared" si="10"/>
        <v>0</v>
      </c>
      <c r="Z18" s="452">
        <f t="shared" si="11"/>
        <v>0</v>
      </c>
      <c r="AA18" s="452">
        <f t="shared" si="12"/>
        <v>0</v>
      </c>
      <c r="AB18" s="453" t="e">
        <f t="shared" si="13"/>
        <v>#DIV/0!</v>
      </c>
    </row>
    <row r="19" spans="1:28" ht="12.75" customHeight="1" x14ac:dyDescent="0.3">
      <c r="A19" s="269"/>
      <c r="B19" s="273"/>
      <c r="C19" s="446">
        <f>'6. Staff Loading'!C19</f>
        <v>0</v>
      </c>
      <c r="D19" s="447">
        <f>'6. Staff Loading'!D19</f>
        <v>0</v>
      </c>
      <c r="E19" s="448">
        <f>'6. Staff Loading'!E19</f>
        <v>0</v>
      </c>
      <c r="F19" s="154"/>
      <c r="G19" s="154"/>
      <c r="H19" s="154"/>
      <c r="I19" s="154"/>
      <c r="J19" s="154"/>
      <c r="K19" s="154"/>
      <c r="L19" s="154"/>
      <c r="M19" s="154"/>
      <c r="N19" s="154"/>
      <c r="O19" s="154"/>
      <c r="P19" s="154"/>
      <c r="Q19" s="154"/>
      <c r="R19" s="277">
        <f t="shared" si="0"/>
        <v>0</v>
      </c>
      <c r="S19" s="316">
        <f t="shared" si="8"/>
        <v>0</v>
      </c>
      <c r="W19" s="452">
        <f t="shared" si="9"/>
        <v>0</v>
      </c>
      <c r="X19" s="452">
        <f t="shared" si="10"/>
        <v>0</v>
      </c>
      <c r="Z19" s="452">
        <f t="shared" si="11"/>
        <v>0</v>
      </c>
      <c r="AA19" s="452">
        <f t="shared" si="12"/>
        <v>0</v>
      </c>
      <c r="AB19" s="453" t="e">
        <f t="shared" si="13"/>
        <v>#DIV/0!</v>
      </c>
    </row>
    <row r="20" spans="1:28" ht="14.25" customHeight="1" thickBot="1" x14ac:dyDescent="0.35">
      <c r="A20" s="228"/>
      <c r="B20" s="229" t="s">
        <v>129</v>
      </c>
      <c r="C20" s="234"/>
      <c r="D20" s="439"/>
      <c r="E20" s="428"/>
      <c r="F20" s="233">
        <f>SUM(F15:F19)</f>
        <v>60</v>
      </c>
      <c r="G20" s="233">
        <f t="shared" ref="G20:S20" si="14">SUM(G15:G19)</f>
        <v>60</v>
      </c>
      <c r="H20" s="233">
        <f t="shared" si="14"/>
        <v>60</v>
      </c>
      <c r="I20" s="233">
        <f t="shared" si="14"/>
        <v>60</v>
      </c>
      <c r="J20" s="233">
        <f t="shared" si="14"/>
        <v>60</v>
      </c>
      <c r="K20" s="233">
        <f t="shared" si="14"/>
        <v>60</v>
      </c>
      <c r="L20" s="233">
        <f t="shared" si="14"/>
        <v>60</v>
      </c>
      <c r="M20" s="233">
        <f t="shared" si="14"/>
        <v>60</v>
      </c>
      <c r="N20" s="233">
        <f t="shared" si="14"/>
        <v>60</v>
      </c>
      <c r="O20" s="233">
        <f t="shared" si="14"/>
        <v>60</v>
      </c>
      <c r="P20" s="233">
        <f t="shared" si="14"/>
        <v>60</v>
      </c>
      <c r="Q20" s="233">
        <f t="shared" si="14"/>
        <v>60</v>
      </c>
      <c r="R20" s="233">
        <f t="shared" si="14"/>
        <v>720</v>
      </c>
      <c r="S20" s="317">
        <f t="shared" si="14"/>
        <v>50400</v>
      </c>
      <c r="W20" s="235">
        <f>SUM(W15:W19)</f>
        <v>0.36144578313253012</v>
      </c>
      <c r="X20" s="235">
        <f>SUM(X15:X19)</f>
        <v>60</v>
      </c>
      <c r="Z20" s="231">
        <f>SUM(Z15:Z19)</f>
        <v>720</v>
      </c>
      <c r="AA20" s="231">
        <f>SUM(AA15:AA19)</f>
        <v>0</v>
      </c>
      <c r="AB20" s="413">
        <f>Z20/(Z20+AA20)</f>
        <v>1</v>
      </c>
    </row>
    <row r="21" spans="1:28" ht="12" x14ac:dyDescent="0.3">
      <c r="A21" s="271">
        <v>1.3</v>
      </c>
      <c r="B21" s="272" t="s">
        <v>130</v>
      </c>
      <c r="C21" s="446" t="str">
        <f>'6. Staff Loading'!C21</f>
        <v>BenefitsCal Project Management Office (PMO) Lead-Onshore</v>
      </c>
      <c r="D21" s="447">
        <f>'6. Staff Loading'!D21</f>
        <v>120</v>
      </c>
      <c r="E21" s="448" t="str">
        <f>'6. Staff Loading'!E21</f>
        <v>N</v>
      </c>
      <c r="F21" s="154">
        <v>160</v>
      </c>
      <c r="G21" s="154">
        <v>160</v>
      </c>
      <c r="H21" s="154">
        <v>160</v>
      </c>
      <c r="I21" s="154">
        <v>160</v>
      </c>
      <c r="J21" s="154">
        <v>160</v>
      </c>
      <c r="K21" s="154">
        <v>160</v>
      </c>
      <c r="L21" s="154">
        <v>160</v>
      </c>
      <c r="M21" s="154">
        <v>160</v>
      </c>
      <c r="N21" s="154">
        <v>160</v>
      </c>
      <c r="O21" s="154">
        <v>160</v>
      </c>
      <c r="P21" s="154">
        <v>160</v>
      </c>
      <c r="Q21" s="154">
        <v>160</v>
      </c>
      <c r="R21" s="277">
        <f t="shared" si="0"/>
        <v>1920</v>
      </c>
      <c r="S21" s="316">
        <f>D21*R21</f>
        <v>230400</v>
      </c>
      <c r="W21" s="452">
        <f>X21/$U$7</f>
        <v>0.96385542168674698</v>
      </c>
      <c r="X21" s="452">
        <f>R21/12</f>
        <v>160</v>
      </c>
      <c r="Z21" s="452">
        <f>IF($E21="Y",$R21,0)</f>
        <v>0</v>
      </c>
      <c r="AA21" s="452">
        <f>IF($E21="N",$R21,0)</f>
        <v>1920</v>
      </c>
      <c r="AB21" s="453">
        <f>Z21/(AA21+Z21)</f>
        <v>0</v>
      </c>
    </row>
    <row r="22" spans="1:28" ht="12" x14ac:dyDescent="0.3">
      <c r="A22" s="269"/>
      <c r="B22" s="273"/>
      <c r="C22" s="446" t="str">
        <f>'6. Staff Loading'!C22</f>
        <v>PMO Analyst-Onshore</v>
      </c>
      <c r="D22" s="447">
        <f>'6. Staff Loading'!D22</f>
        <v>90</v>
      </c>
      <c r="E22" s="448" t="str">
        <f>'6. Staff Loading'!E22</f>
        <v>N</v>
      </c>
      <c r="F22" s="154">
        <v>160</v>
      </c>
      <c r="G22" s="154">
        <v>160</v>
      </c>
      <c r="H22" s="154">
        <v>160</v>
      </c>
      <c r="I22" s="154">
        <v>160</v>
      </c>
      <c r="J22" s="154">
        <v>160</v>
      </c>
      <c r="K22" s="154">
        <v>160</v>
      </c>
      <c r="L22" s="154">
        <v>160</v>
      </c>
      <c r="M22" s="154">
        <v>160</v>
      </c>
      <c r="N22" s="154">
        <v>160</v>
      </c>
      <c r="O22" s="154">
        <v>160</v>
      </c>
      <c r="P22" s="154">
        <v>160</v>
      </c>
      <c r="Q22" s="154">
        <v>160</v>
      </c>
      <c r="R22" s="277">
        <f t="shared" si="0"/>
        <v>1920</v>
      </c>
      <c r="S22" s="316">
        <f t="shared" ref="S22:S25" si="15">D22*R22</f>
        <v>172800</v>
      </c>
      <c r="W22" s="452">
        <f t="shared" ref="W22:W25" si="16">X22/$U$7</f>
        <v>0.96385542168674698</v>
      </c>
      <c r="X22" s="452">
        <f t="shared" ref="X22:X25" si="17">R22/12</f>
        <v>160</v>
      </c>
      <c r="Z22" s="452">
        <f t="shared" ref="Z22:Z25" si="18">IF($E22="Y",$R22,0)</f>
        <v>0</v>
      </c>
      <c r="AA22" s="452">
        <f t="shared" ref="AA22:AA25" si="19">IF($E22="N",$R22,0)</f>
        <v>1920</v>
      </c>
      <c r="AB22" s="453">
        <f t="shared" ref="AB22:AB25" si="20">Z22/(AA22+Z22)</f>
        <v>0</v>
      </c>
    </row>
    <row r="23" spans="1:28" ht="12" x14ac:dyDescent="0.3">
      <c r="A23" s="269"/>
      <c r="B23" s="273"/>
      <c r="C23" s="446">
        <f>'6. Staff Loading'!C23</f>
        <v>0</v>
      </c>
      <c r="D23" s="447">
        <f>'6. Staff Loading'!D23</f>
        <v>0</v>
      </c>
      <c r="E23" s="448">
        <f>'6. Staff Loading'!E23</f>
        <v>0</v>
      </c>
      <c r="F23" s="154"/>
      <c r="G23" s="154"/>
      <c r="H23" s="154"/>
      <c r="I23" s="154"/>
      <c r="J23" s="154"/>
      <c r="K23" s="154"/>
      <c r="L23" s="154"/>
      <c r="M23" s="154"/>
      <c r="N23" s="154"/>
      <c r="O23" s="154"/>
      <c r="P23" s="154"/>
      <c r="Q23" s="154"/>
      <c r="R23" s="277">
        <f t="shared" si="0"/>
        <v>0</v>
      </c>
      <c r="S23" s="316">
        <f t="shared" si="15"/>
        <v>0</v>
      </c>
      <c r="W23" s="452">
        <f t="shared" si="16"/>
        <v>0</v>
      </c>
      <c r="X23" s="452">
        <f t="shared" si="17"/>
        <v>0</v>
      </c>
      <c r="Z23" s="452">
        <f t="shared" si="18"/>
        <v>0</v>
      </c>
      <c r="AA23" s="452">
        <f t="shared" si="19"/>
        <v>0</v>
      </c>
      <c r="AB23" s="453" t="e">
        <f t="shared" si="20"/>
        <v>#DIV/0!</v>
      </c>
    </row>
    <row r="24" spans="1:28" ht="12" x14ac:dyDescent="0.3">
      <c r="A24" s="269"/>
      <c r="B24" s="273"/>
      <c r="C24" s="446">
        <f>'6. Staff Loading'!C24</f>
        <v>0</v>
      </c>
      <c r="D24" s="447">
        <f>'6. Staff Loading'!D24</f>
        <v>0</v>
      </c>
      <c r="E24" s="448">
        <f>'6. Staff Loading'!E24</f>
        <v>0</v>
      </c>
      <c r="F24" s="154"/>
      <c r="G24" s="154"/>
      <c r="H24" s="154"/>
      <c r="I24" s="154"/>
      <c r="J24" s="154"/>
      <c r="K24" s="154"/>
      <c r="L24" s="154"/>
      <c r="M24" s="154"/>
      <c r="N24" s="154"/>
      <c r="O24" s="154"/>
      <c r="P24" s="154"/>
      <c r="Q24" s="154"/>
      <c r="R24" s="277">
        <f t="shared" si="0"/>
        <v>0</v>
      </c>
      <c r="S24" s="316">
        <f t="shared" si="15"/>
        <v>0</v>
      </c>
      <c r="W24" s="452">
        <f t="shared" si="16"/>
        <v>0</v>
      </c>
      <c r="X24" s="452">
        <f t="shared" si="17"/>
        <v>0</v>
      </c>
      <c r="Z24" s="452">
        <f t="shared" si="18"/>
        <v>0</v>
      </c>
      <c r="AA24" s="452">
        <f t="shared" si="19"/>
        <v>0</v>
      </c>
      <c r="AB24" s="453" t="e">
        <f t="shared" si="20"/>
        <v>#DIV/0!</v>
      </c>
    </row>
    <row r="25" spans="1:28" ht="12" x14ac:dyDescent="0.3">
      <c r="A25" s="269"/>
      <c r="B25" s="273"/>
      <c r="C25" s="446">
        <f>'6. Staff Loading'!C25</f>
        <v>0</v>
      </c>
      <c r="D25" s="447">
        <f>'6. Staff Loading'!D25</f>
        <v>0</v>
      </c>
      <c r="E25" s="448">
        <f>'6. Staff Loading'!E25</f>
        <v>0</v>
      </c>
      <c r="F25" s="154"/>
      <c r="G25" s="154"/>
      <c r="H25" s="154"/>
      <c r="I25" s="154"/>
      <c r="J25" s="154"/>
      <c r="K25" s="154"/>
      <c r="L25" s="154"/>
      <c r="M25" s="154"/>
      <c r="N25" s="154"/>
      <c r="O25" s="154"/>
      <c r="P25" s="154"/>
      <c r="Q25" s="154"/>
      <c r="R25" s="277">
        <f t="shared" si="0"/>
        <v>0</v>
      </c>
      <c r="S25" s="316">
        <f t="shared" si="15"/>
        <v>0</v>
      </c>
      <c r="W25" s="452">
        <f t="shared" si="16"/>
        <v>0</v>
      </c>
      <c r="X25" s="452">
        <f t="shared" si="17"/>
        <v>0</v>
      </c>
      <c r="Z25" s="452">
        <f t="shared" si="18"/>
        <v>0</v>
      </c>
      <c r="AA25" s="452">
        <f t="shared" si="19"/>
        <v>0</v>
      </c>
      <c r="AB25" s="453" t="e">
        <f t="shared" si="20"/>
        <v>#DIV/0!</v>
      </c>
    </row>
    <row r="26" spans="1:28" ht="12.5" thickBot="1" x14ac:dyDescent="0.35">
      <c r="A26" s="228"/>
      <c r="B26" s="229" t="s">
        <v>132</v>
      </c>
      <c r="C26" s="234"/>
      <c r="D26" s="439"/>
      <c r="E26" s="428"/>
      <c r="F26" s="233">
        <f>SUM(F21:F25)</f>
        <v>320</v>
      </c>
      <c r="G26" s="233">
        <f t="shared" ref="G26:S26" si="21">SUM(G21:G25)</f>
        <v>320</v>
      </c>
      <c r="H26" s="233">
        <f t="shared" si="21"/>
        <v>320</v>
      </c>
      <c r="I26" s="233">
        <f t="shared" si="21"/>
        <v>320</v>
      </c>
      <c r="J26" s="233">
        <f t="shared" si="21"/>
        <v>320</v>
      </c>
      <c r="K26" s="233">
        <f t="shared" si="21"/>
        <v>320</v>
      </c>
      <c r="L26" s="233">
        <f t="shared" si="21"/>
        <v>320</v>
      </c>
      <c r="M26" s="233">
        <f t="shared" si="21"/>
        <v>320</v>
      </c>
      <c r="N26" s="233">
        <f t="shared" si="21"/>
        <v>320</v>
      </c>
      <c r="O26" s="233">
        <f t="shared" si="21"/>
        <v>320</v>
      </c>
      <c r="P26" s="233">
        <f t="shared" si="21"/>
        <v>320</v>
      </c>
      <c r="Q26" s="233">
        <f t="shared" si="21"/>
        <v>320</v>
      </c>
      <c r="R26" s="233">
        <f t="shared" si="21"/>
        <v>3840</v>
      </c>
      <c r="S26" s="317">
        <f t="shared" si="21"/>
        <v>403200</v>
      </c>
      <c r="W26" s="235">
        <f>SUM(W21:W25)</f>
        <v>1.927710843373494</v>
      </c>
      <c r="X26" s="235">
        <f>SUM(X21:X25)</f>
        <v>320</v>
      </c>
      <c r="Z26" s="231">
        <f>SUM(Z21:Z25)</f>
        <v>0</v>
      </c>
      <c r="AA26" s="231">
        <f>SUM(AA21:AA25)</f>
        <v>3840</v>
      </c>
      <c r="AB26" s="413">
        <f>Z26/(Z26+AA26)</f>
        <v>0</v>
      </c>
    </row>
    <row r="27" spans="1:28" ht="10.15" customHeight="1" thickBot="1" x14ac:dyDescent="0.35">
      <c r="A27" s="149"/>
      <c r="B27" s="150"/>
      <c r="C27" s="151"/>
      <c r="D27" s="437"/>
      <c r="E27" s="426"/>
      <c r="F27" s="154"/>
      <c r="G27" s="154"/>
      <c r="H27" s="154"/>
      <c r="I27" s="154"/>
      <c r="J27" s="154"/>
      <c r="K27" s="154"/>
      <c r="L27" s="154"/>
      <c r="M27" s="154"/>
      <c r="N27" s="154"/>
      <c r="O27" s="154"/>
      <c r="P27" s="154"/>
      <c r="Q27" s="154"/>
      <c r="R27" s="154"/>
      <c r="S27" s="322"/>
      <c r="W27" s="423"/>
      <c r="X27" s="423"/>
      <c r="Z27" s="423"/>
      <c r="AA27" s="423"/>
      <c r="AB27" s="424"/>
    </row>
    <row r="28" spans="1:28" s="110" customFormat="1" ht="13" thickBot="1" x14ac:dyDescent="0.3">
      <c r="A28" s="251"/>
      <c r="B28" s="252" t="s">
        <v>127</v>
      </c>
      <c r="C28" s="253"/>
      <c r="D28" s="440"/>
      <c r="E28" s="429"/>
      <c r="F28" s="254">
        <f t="shared" ref="F28:S28" si="22">SUM(F14,F20,F26)</f>
        <v>675</v>
      </c>
      <c r="G28" s="254">
        <f t="shared" si="22"/>
        <v>675</v>
      </c>
      <c r="H28" s="254">
        <f t="shared" si="22"/>
        <v>675</v>
      </c>
      <c r="I28" s="254">
        <f t="shared" si="22"/>
        <v>675</v>
      </c>
      <c r="J28" s="254">
        <f t="shared" si="22"/>
        <v>675</v>
      </c>
      <c r="K28" s="254">
        <f t="shared" si="22"/>
        <v>675</v>
      </c>
      <c r="L28" s="254">
        <f t="shared" si="22"/>
        <v>675</v>
      </c>
      <c r="M28" s="254">
        <f t="shared" si="22"/>
        <v>675</v>
      </c>
      <c r="N28" s="254">
        <f t="shared" si="22"/>
        <v>675</v>
      </c>
      <c r="O28" s="254">
        <f t="shared" si="22"/>
        <v>675</v>
      </c>
      <c r="P28" s="254">
        <f t="shared" si="22"/>
        <v>675</v>
      </c>
      <c r="Q28" s="254">
        <f t="shared" si="22"/>
        <v>675</v>
      </c>
      <c r="R28" s="254">
        <f t="shared" si="22"/>
        <v>8100</v>
      </c>
      <c r="S28" s="319">
        <f t="shared" si="22"/>
        <v>884160</v>
      </c>
      <c r="W28" s="254">
        <f>SUM(W14,W20,W26)</f>
        <v>4.0662650602409638</v>
      </c>
      <c r="X28" s="254">
        <f>SUM(X14,X20,X26)</f>
        <v>675</v>
      </c>
      <c r="Z28" s="254">
        <f>SUM(Z14,Z20,Z26)</f>
        <v>1980</v>
      </c>
      <c r="AA28" s="254">
        <f>SUM(AA14,AA20,AA26)</f>
        <v>6120</v>
      </c>
      <c r="AB28" s="418">
        <f>Z28/(Z28+AA28)</f>
        <v>0.24444444444444444</v>
      </c>
    </row>
    <row r="29" spans="1:28" ht="10.15" customHeight="1" x14ac:dyDescent="0.3">
      <c r="A29" s="224"/>
      <c r="B29" s="225"/>
      <c r="C29" s="226"/>
      <c r="D29" s="441"/>
      <c r="E29" s="430"/>
      <c r="F29" s="227"/>
      <c r="G29" s="227"/>
      <c r="H29" s="227"/>
      <c r="I29" s="227"/>
      <c r="J29" s="227"/>
      <c r="K29" s="227"/>
      <c r="L29" s="227"/>
      <c r="M29" s="227"/>
      <c r="N29" s="227"/>
      <c r="O29" s="227"/>
      <c r="P29" s="227"/>
      <c r="Q29" s="227"/>
      <c r="R29" s="227"/>
      <c r="S29" s="320"/>
      <c r="W29" s="226"/>
      <c r="X29" s="226"/>
      <c r="Z29" s="226"/>
      <c r="AA29" s="226"/>
      <c r="AB29" s="419"/>
    </row>
    <row r="30" spans="1:28" s="109" customFormat="1" ht="13.5" customHeight="1" x14ac:dyDescent="0.3">
      <c r="A30" s="241">
        <v>2</v>
      </c>
      <c r="B30" s="242" t="s">
        <v>133</v>
      </c>
      <c r="C30" s="243"/>
      <c r="D30" s="436"/>
      <c r="E30" s="425"/>
      <c r="F30" s="244"/>
      <c r="G30" s="244"/>
      <c r="H30" s="244"/>
      <c r="I30" s="244"/>
      <c r="J30" s="244"/>
      <c r="K30" s="244"/>
      <c r="L30" s="244"/>
      <c r="M30" s="244"/>
      <c r="N30" s="244"/>
      <c r="O30" s="244"/>
      <c r="P30" s="244"/>
      <c r="Q30" s="244"/>
      <c r="R30" s="240"/>
      <c r="S30" s="321"/>
      <c r="T30" s="106"/>
      <c r="U30" s="106"/>
      <c r="V30" s="106"/>
      <c r="W30" s="243"/>
      <c r="X30" s="243"/>
      <c r="Z30" s="243"/>
      <c r="AA30" s="243"/>
      <c r="AB30" s="420"/>
    </row>
    <row r="31" spans="1:28" ht="13.5" customHeight="1" x14ac:dyDescent="0.3">
      <c r="A31" s="269">
        <v>2.1</v>
      </c>
      <c r="B31" s="270" t="s">
        <v>134</v>
      </c>
      <c r="C31" s="446" t="str">
        <f>'6. Staff Loading'!C31</f>
        <v>BenefitsCal Product Manager-Onshore</v>
      </c>
      <c r="D31" s="447">
        <f>'6. Staff Loading'!D31</f>
        <v>135</v>
      </c>
      <c r="E31" s="448" t="str">
        <f>'6. Staff Loading'!E31</f>
        <v>N</v>
      </c>
      <c r="F31" s="154">
        <v>100</v>
      </c>
      <c r="G31" s="154">
        <v>100</v>
      </c>
      <c r="H31" s="154">
        <v>100</v>
      </c>
      <c r="I31" s="154">
        <v>100</v>
      </c>
      <c r="J31" s="154">
        <v>100</v>
      </c>
      <c r="K31" s="154">
        <v>100</v>
      </c>
      <c r="L31" s="154">
        <v>100</v>
      </c>
      <c r="M31" s="154">
        <v>100</v>
      </c>
      <c r="N31" s="154">
        <v>100</v>
      </c>
      <c r="O31" s="154">
        <v>100</v>
      </c>
      <c r="P31" s="154">
        <v>100</v>
      </c>
      <c r="Q31" s="154">
        <v>100</v>
      </c>
      <c r="R31" s="276">
        <f t="shared" ref="R31:R71" si="23">SUM(F31:Q31)</f>
        <v>1200</v>
      </c>
      <c r="S31" s="316">
        <f>D31*R31</f>
        <v>162000</v>
      </c>
      <c r="W31" s="452">
        <f>X31/$U$7</f>
        <v>0.60240963855421692</v>
      </c>
      <c r="X31" s="452">
        <f>R31/12</f>
        <v>100</v>
      </c>
      <c r="Z31" s="452">
        <f>IF($E31="Y",$R31,0)</f>
        <v>0</v>
      </c>
      <c r="AA31" s="452">
        <f>IF($E31="N",$R31,0)</f>
        <v>1200</v>
      </c>
      <c r="AB31" s="453">
        <f>Z31/(AA31+Z31)</f>
        <v>0</v>
      </c>
    </row>
    <row r="32" spans="1:28" ht="12" x14ac:dyDescent="0.3">
      <c r="A32" s="269"/>
      <c r="B32" s="270"/>
      <c r="C32" s="446" t="str">
        <f>'6. Staff Loading'!C32</f>
        <v>BenefitsCal Application Manager-Onshore</v>
      </c>
      <c r="D32" s="447">
        <f>'6. Staff Loading'!D32</f>
        <v>140</v>
      </c>
      <c r="E32" s="448" t="str">
        <f>'6. Staff Loading'!E32</f>
        <v>N</v>
      </c>
      <c r="F32" s="154">
        <v>60</v>
      </c>
      <c r="G32" s="154">
        <v>60</v>
      </c>
      <c r="H32" s="154">
        <v>60</v>
      </c>
      <c r="I32" s="154">
        <v>60</v>
      </c>
      <c r="J32" s="154">
        <v>60</v>
      </c>
      <c r="K32" s="154">
        <v>60</v>
      </c>
      <c r="L32" s="154">
        <v>60</v>
      </c>
      <c r="M32" s="154">
        <v>60</v>
      </c>
      <c r="N32" s="154">
        <v>60</v>
      </c>
      <c r="O32" s="154">
        <v>60</v>
      </c>
      <c r="P32" s="154">
        <v>60</v>
      </c>
      <c r="Q32" s="154">
        <v>60</v>
      </c>
      <c r="R32" s="276">
        <f t="shared" si="23"/>
        <v>720</v>
      </c>
      <c r="S32" s="316">
        <f t="shared" ref="S32:S35" si="24">D32*R32</f>
        <v>100800</v>
      </c>
      <c r="W32" s="452">
        <f t="shared" ref="W32:W35" si="25">X32/$U$7</f>
        <v>0.36144578313253012</v>
      </c>
      <c r="X32" s="452">
        <f t="shared" ref="X32:X35" si="26">R32/12</f>
        <v>60</v>
      </c>
      <c r="Z32" s="452">
        <f t="shared" ref="Z32:Z35" si="27">IF($E32="Y",$R32,0)</f>
        <v>0</v>
      </c>
      <c r="AA32" s="452">
        <f t="shared" ref="AA32:AA35" si="28">IF($E32="N",$R32,0)</f>
        <v>720</v>
      </c>
      <c r="AB32" s="453">
        <f t="shared" ref="AB32:AB35" si="29">Z32/(AA32+Z32)</f>
        <v>0</v>
      </c>
    </row>
    <row r="33" spans="1:28" ht="12" x14ac:dyDescent="0.3">
      <c r="A33" s="269"/>
      <c r="B33" s="270"/>
      <c r="C33" s="446">
        <f>'6. Staff Loading'!C33</f>
        <v>0</v>
      </c>
      <c r="D33" s="447">
        <f>'6. Staff Loading'!D33</f>
        <v>0</v>
      </c>
      <c r="E33" s="448">
        <f>'6. Staff Loading'!E33</f>
        <v>0</v>
      </c>
      <c r="F33" s="154"/>
      <c r="G33" s="154"/>
      <c r="H33" s="154"/>
      <c r="I33" s="154"/>
      <c r="J33" s="154"/>
      <c r="K33" s="154"/>
      <c r="L33" s="154"/>
      <c r="M33" s="154"/>
      <c r="N33" s="154"/>
      <c r="O33" s="154"/>
      <c r="P33" s="154"/>
      <c r="Q33" s="154"/>
      <c r="R33" s="276">
        <f t="shared" si="23"/>
        <v>0</v>
      </c>
      <c r="S33" s="316">
        <f t="shared" si="24"/>
        <v>0</v>
      </c>
      <c r="W33" s="452">
        <f t="shared" si="25"/>
        <v>0</v>
      </c>
      <c r="X33" s="452">
        <f t="shared" si="26"/>
        <v>0</v>
      </c>
      <c r="Z33" s="452">
        <f t="shared" si="27"/>
        <v>0</v>
      </c>
      <c r="AA33" s="452">
        <f t="shared" si="28"/>
        <v>0</v>
      </c>
      <c r="AB33" s="453" t="e">
        <f t="shared" si="29"/>
        <v>#DIV/0!</v>
      </c>
    </row>
    <row r="34" spans="1:28" ht="12" x14ac:dyDescent="0.3">
      <c r="A34" s="269"/>
      <c r="B34" s="270"/>
      <c r="C34" s="446">
        <f>'6. Staff Loading'!C34</f>
        <v>0</v>
      </c>
      <c r="D34" s="447">
        <f>'6. Staff Loading'!D34</f>
        <v>0</v>
      </c>
      <c r="E34" s="448">
        <f>'6. Staff Loading'!E34</f>
        <v>0</v>
      </c>
      <c r="F34" s="154"/>
      <c r="G34" s="154"/>
      <c r="H34" s="154"/>
      <c r="I34" s="154"/>
      <c r="J34" s="154"/>
      <c r="K34" s="154"/>
      <c r="L34" s="154"/>
      <c r="M34" s="154"/>
      <c r="N34" s="154"/>
      <c r="O34" s="154"/>
      <c r="P34" s="154"/>
      <c r="Q34" s="154"/>
      <c r="R34" s="276">
        <f t="shared" si="23"/>
        <v>0</v>
      </c>
      <c r="S34" s="316">
        <f t="shared" si="24"/>
        <v>0</v>
      </c>
      <c r="W34" s="452">
        <f t="shared" si="25"/>
        <v>0</v>
      </c>
      <c r="X34" s="452">
        <f t="shared" si="26"/>
        <v>0</v>
      </c>
      <c r="Z34" s="452">
        <f t="shared" si="27"/>
        <v>0</v>
      </c>
      <c r="AA34" s="452">
        <f t="shared" si="28"/>
        <v>0</v>
      </c>
      <c r="AB34" s="453" t="e">
        <f t="shared" si="29"/>
        <v>#DIV/0!</v>
      </c>
    </row>
    <row r="35" spans="1:28" ht="12" x14ac:dyDescent="0.3">
      <c r="A35" s="269"/>
      <c r="B35" s="270"/>
      <c r="C35" s="446">
        <f>'6. Staff Loading'!C35</f>
        <v>0</v>
      </c>
      <c r="D35" s="447">
        <f>'6. Staff Loading'!D35</f>
        <v>0</v>
      </c>
      <c r="E35" s="448">
        <f>'6. Staff Loading'!E35</f>
        <v>0</v>
      </c>
      <c r="F35" s="154"/>
      <c r="G35" s="154"/>
      <c r="H35" s="154"/>
      <c r="I35" s="154"/>
      <c r="J35" s="154"/>
      <c r="K35" s="154"/>
      <c r="L35" s="154"/>
      <c r="M35" s="154"/>
      <c r="N35" s="154"/>
      <c r="O35" s="154"/>
      <c r="P35" s="154"/>
      <c r="Q35" s="154"/>
      <c r="R35" s="276">
        <f t="shared" si="23"/>
        <v>0</v>
      </c>
      <c r="S35" s="316">
        <f t="shared" si="24"/>
        <v>0</v>
      </c>
      <c r="T35" s="110"/>
      <c r="U35" s="110"/>
      <c r="V35" s="110"/>
      <c r="W35" s="452">
        <f t="shared" si="25"/>
        <v>0</v>
      </c>
      <c r="X35" s="452">
        <f t="shared" si="26"/>
        <v>0</v>
      </c>
      <c r="Z35" s="452">
        <f t="shared" si="27"/>
        <v>0</v>
      </c>
      <c r="AA35" s="452">
        <f t="shared" si="28"/>
        <v>0</v>
      </c>
      <c r="AB35" s="453" t="e">
        <f t="shared" si="29"/>
        <v>#DIV/0!</v>
      </c>
    </row>
    <row r="36" spans="1:28" s="110" customFormat="1" ht="12" thickBot="1" x14ac:dyDescent="0.3">
      <c r="A36" s="228"/>
      <c r="B36" s="229" t="s">
        <v>316</v>
      </c>
      <c r="C36" s="230"/>
      <c r="D36" s="438"/>
      <c r="E36" s="427"/>
      <c r="F36" s="233">
        <f>SUM(F31:F35)</f>
        <v>160</v>
      </c>
      <c r="G36" s="233">
        <f t="shared" ref="G36:R36" si="30">SUM(G31:G35)</f>
        <v>160</v>
      </c>
      <c r="H36" s="233">
        <f t="shared" si="30"/>
        <v>160</v>
      </c>
      <c r="I36" s="233">
        <f t="shared" si="30"/>
        <v>160</v>
      </c>
      <c r="J36" s="233">
        <f t="shared" si="30"/>
        <v>160</v>
      </c>
      <c r="K36" s="233">
        <f t="shared" si="30"/>
        <v>160</v>
      </c>
      <c r="L36" s="233">
        <f t="shared" si="30"/>
        <v>160</v>
      </c>
      <c r="M36" s="233">
        <f t="shared" si="30"/>
        <v>160</v>
      </c>
      <c r="N36" s="233">
        <f t="shared" si="30"/>
        <v>160</v>
      </c>
      <c r="O36" s="233">
        <f t="shared" si="30"/>
        <v>160</v>
      </c>
      <c r="P36" s="233">
        <f t="shared" si="30"/>
        <v>160</v>
      </c>
      <c r="Q36" s="233">
        <f t="shared" si="30"/>
        <v>160</v>
      </c>
      <c r="R36" s="233">
        <f t="shared" si="30"/>
        <v>1920</v>
      </c>
      <c r="S36" s="317">
        <f>SUM(S31:S35)</f>
        <v>262800</v>
      </c>
      <c r="W36" s="235">
        <f>SUM(W31:W35)</f>
        <v>0.96385542168674698</v>
      </c>
      <c r="X36" s="235">
        <f>SUM(X31:X35)</f>
        <v>160</v>
      </c>
      <c r="Z36" s="231">
        <f>SUM(Z31:Z35)</f>
        <v>0</v>
      </c>
      <c r="AA36" s="231">
        <f>SUM(AA31:AA35)</f>
        <v>1920</v>
      </c>
      <c r="AB36" s="413">
        <f>Z36/(Z36+AA36)</f>
        <v>0</v>
      </c>
    </row>
    <row r="37" spans="1:28" ht="12" x14ac:dyDescent="0.3">
      <c r="A37" s="269">
        <v>2.2000000000000002</v>
      </c>
      <c r="B37" s="274" t="s">
        <v>138</v>
      </c>
      <c r="C37" s="446" t="str">
        <f>'6. Staff Loading'!C37</f>
        <v>BenefitsCal User Centered Design Lead-Onshore</v>
      </c>
      <c r="D37" s="447">
        <f>'6. Staff Loading'!D37</f>
        <v>135</v>
      </c>
      <c r="E37" s="448" t="str">
        <f>'6. Staff Loading'!E37</f>
        <v>N</v>
      </c>
      <c r="F37" s="154">
        <v>160</v>
      </c>
      <c r="G37" s="154">
        <v>160</v>
      </c>
      <c r="H37" s="154">
        <v>160</v>
      </c>
      <c r="I37" s="154">
        <v>160</v>
      </c>
      <c r="J37" s="154">
        <v>160</v>
      </c>
      <c r="K37" s="154">
        <v>160</v>
      </c>
      <c r="L37" s="154">
        <v>160</v>
      </c>
      <c r="M37" s="154">
        <v>160</v>
      </c>
      <c r="N37" s="154">
        <v>160</v>
      </c>
      <c r="O37" s="154">
        <v>160</v>
      </c>
      <c r="P37" s="154">
        <v>160</v>
      </c>
      <c r="Q37" s="154">
        <v>160</v>
      </c>
      <c r="R37" s="276">
        <f t="shared" si="23"/>
        <v>1920</v>
      </c>
      <c r="S37" s="316">
        <f>D37*R37</f>
        <v>259200</v>
      </c>
      <c r="T37" s="110"/>
      <c r="U37" s="110"/>
      <c r="V37" s="110"/>
      <c r="W37" s="452">
        <f>X37/$U$7</f>
        <v>0.96385542168674698</v>
      </c>
      <c r="X37" s="452">
        <f>R37/12</f>
        <v>160</v>
      </c>
      <c r="Z37" s="452">
        <f>IF($E37="Y",$R37,0)</f>
        <v>0</v>
      </c>
      <c r="AA37" s="452">
        <f>IF($E37="N",$R37,0)</f>
        <v>1920</v>
      </c>
      <c r="AB37" s="453">
        <f>Z37/(AA37+Z37)</f>
        <v>0</v>
      </c>
    </row>
    <row r="38" spans="1:28" ht="12" x14ac:dyDescent="0.3">
      <c r="A38" s="269"/>
      <c r="B38" s="270"/>
      <c r="C38" s="446" t="str">
        <f>'6. Staff Loading'!C38</f>
        <v>Business Analyst/UCD Analyst -Onshore</v>
      </c>
      <c r="D38" s="447">
        <f>'6. Staff Loading'!D38</f>
        <v>130</v>
      </c>
      <c r="E38" s="448" t="str">
        <f>'6. Staff Loading'!E38</f>
        <v>N</v>
      </c>
      <c r="F38" s="154">
        <v>160</v>
      </c>
      <c r="G38" s="154">
        <v>160</v>
      </c>
      <c r="H38" s="154">
        <v>160</v>
      </c>
      <c r="I38" s="154">
        <v>160</v>
      </c>
      <c r="J38" s="154">
        <v>160</v>
      </c>
      <c r="K38" s="154">
        <v>160</v>
      </c>
      <c r="L38" s="154">
        <v>160</v>
      </c>
      <c r="M38" s="154">
        <v>160</v>
      </c>
      <c r="N38" s="154">
        <v>160</v>
      </c>
      <c r="O38" s="154">
        <v>160</v>
      </c>
      <c r="P38" s="154">
        <v>160</v>
      </c>
      <c r="Q38" s="154">
        <v>160</v>
      </c>
      <c r="R38" s="276">
        <f t="shared" si="23"/>
        <v>1920</v>
      </c>
      <c r="S38" s="316">
        <f t="shared" ref="S38:S41" si="31">D38*R38</f>
        <v>249600</v>
      </c>
      <c r="T38" s="110"/>
      <c r="U38" s="110"/>
      <c r="V38" s="110"/>
      <c r="W38" s="452">
        <f t="shared" ref="W38:W41" si="32">X38/$U$7</f>
        <v>0.96385542168674698</v>
      </c>
      <c r="X38" s="452">
        <f t="shared" ref="X38:X41" si="33">R38/12</f>
        <v>160</v>
      </c>
      <c r="Z38" s="452">
        <f t="shared" ref="Z38:Z41" si="34">IF($E38="Y",$R38,0)</f>
        <v>0</v>
      </c>
      <c r="AA38" s="452">
        <f t="shared" ref="AA38:AA41" si="35">IF($E38="N",$R38,0)</f>
        <v>1920</v>
      </c>
      <c r="AB38" s="453">
        <f t="shared" ref="AB38:AB41" si="36">Z38/(AA38+Z38)</f>
        <v>0</v>
      </c>
    </row>
    <row r="39" spans="1:28" ht="12" x14ac:dyDescent="0.3">
      <c r="A39" s="269"/>
      <c r="B39" s="270"/>
      <c r="C39" s="446">
        <f>'6. Staff Loading'!C39</f>
        <v>0</v>
      </c>
      <c r="D39" s="447">
        <f>'6. Staff Loading'!D39</f>
        <v>0</v>
      </c>
      <c r="E39" s="448">
        <f>'6. Staff Loading'!E39</f>
        <v>0</v>
      </c>
      <c r="F39" s="154"/>
      <c r="G39" s="154"/>
      <c r="H39" s="154"/>
      <c r="I39" s="154"/>
      <c r="J39" s="154"/>
      <c r="K39" s="154"/>
      <c r="L39" s="154"/>
      <c r="M39" s="154"/>
      <c r="N39" s="154"/>
      <c r="O39" s="154"/>
      <c r="P39" s="154"/>
      <c r="Q39" s="154"/>
      <c r="R39" s="276">
        <f t="shared" si="23"/>
        <v>0</v>
      </c>
      <c r="S39" s="316">
        <f t="shared" si="31"/>
        <v>0</v>
      </c>
      <c r="T39" s="110"/>
      <c r="U39" s="110"/>
      <c r="V39" s="110"/>
      <c r="W39" s="452">
        <f t="shared" si="32"/>
        <v>0</v>
      </c>
      <c r="X39" s="452">
        <f t="shared" si="33"/>
        <v>0</v>
      </c>
      <c r="Z39" s="452">
        <f t="shared" si="34"/>
        <v>0</v>
      </c>
      <c r="AA39" s="452">
        <f t="shared" si="35"/>
        <v>0</v>
      </c>
      <c r="AB39" s="453" t="e">
        <f t="shared" si="36"/>
        <v>#DIV/0!</v>
      </c>
    </row>
    <row r="40" spans="1:28" ht="12" x14ac:dyDescent="0.3">
      <c r="A40" s="269"/>
      <c r="B40" s="270"/>
      <c r="C40" s="446">
        <f>'6. Staff Loading'!C40</f>
        <v>0</v>
      </c>
      <c r="D40" s="447">
        <f>'6. Staff Loading'!D40</f>
        <v>0</v>
      </c>
      <c r="E40" s="448">
        <f>'6. Staff Loading'!E40</f>
        <v>0</v>
      </c>
      <c r="F40" s="154"/>
      <c r="G40" s="154"/>
      <c r="H40" s="154"/>
      <c r="I40" s="154"/>
      <c r="J40" s="154"/>
      <c r="K40" s="154"/>
      <c r="L40" s="154"/>
      <c r="M40" s="154"/>
      <c r="N40" s="154"/>
      <c r="O40" s="154"/>
      <c r="P40" s="154"/>
      <c r="Q40" s="154"/>
      <c r="R40" s="276">
        <f t="shared" si="23"/>
        <v>0</v>
      </c>
      <c r="S40" s="316">
        <f t="shared" si="31"/>
        <v>0</v>
      </c>
      <c r="T40" s="110"/>
      <c r="U40" s="110"/>
      <c r="V40" s="110"/>
      <c r="W40" s="452">
        <f t="shared" si="32"/>
        <v>0</v>
      </c>
      <c r="X40" s="452">
        <f t="shared" si="33"/>
        <v>0</v>
      </c>
      <c r="Z40" s="452">
        <f t="shared" si="34"/>
        <v>0</v>
      </c>
      <c r="AA40" s="452">
        <f t="shared" si="35"/>
        <v>0</v>
      </c>
      <c r="AB40" s="453" t="e">
        <f t="shared" si="36"/>
        <v>#DIV/0!</v>
      </c>
    </row>
    <row r="41" spans="1:28" ht="12" x14ac:dyDescent="0.3">
      <c r="A41" s="269"/>
      <c r="B41" s="270"/>
      <c r="C41" s="446">
        <f>'6. Staff Loading'!C41</f>
        <v>0</v>
      </c>
      <c r="D41" s="447">
        <f>'6. Staff Loading'!D41</f>
        <v>0</v>
      </c>
      <c r="E41" s="448">
        <f>'6. Staff Loading'!E41</f>
        <v>0</v>
      </c>
      <c r="F41" s="154"/>
      <c r="G41" s="154"/>
      <c r="H41" s="154"/>
      <c r="I41" s="154"/>
      <c r="J41" s="154"/>
      <c r="K41" s="154"/>
      <c r="L41" s="154"/>
      <c r="M41" s="154"/>
      <c r="N41" s="154"/>
      <c r="O41" s="154"/>
      <c r="P41" s="154"/>
      <c r="Q41" s="154"/>
      <c r="R41" s="276">
        <f t="shared" si="23"/>
        <v>0</v>
      </c>
      <c r="S41" s="316">
        <f t="shared" si="31"/>
        <v>0</v>
      </c>
      <c r="T41" s="167"/>
      <c r="U41" s="110"/>
      <c r="V41" s="110"/>
      <c r="W41" s="452">
        <f t="shared" si="32"/>
        <v>0</v>
      </c>
      <c r="X41" s="452">
        <f t="shared" si="33"/>
        <v>0</v>
      </c>
      <c r="Z41" s="452">
        <f t="shared" si="34"/>
        <v>0</v>
      </c>
      <c r="AA41" s="452">
        <f t="shared" si="35"/>
        <v>0</v>
      </c>
      <c r="AB41" s="453" t="e">
        <f t="shared" si="36"/>
        <v>#DIV/0!</v>
      </c>
    </row>
    <row r="42" spans="1:28" s="110" customFormat="1" ht="12.5" thickBot="1" x14ac:dyDescent="0.35">
      <c r="A42" s="228"/>
      <c r="B42" s="229" t="s">
        <v>140</v>
      </c>
      <c r="C42" s="230"/>
      <c r="D42" s="438"/>
      <c r="E42" s="427"/>
      <c r="F42" s="233">
        <f>SUM(F37:F41)</f>
        <v>320</v>
      </c>
      <c r="G42" s="233">
        <f t="shared" ref="G42:R42" si="37">SUM(G37:G41)</f>
        <v>320</v>
      </c>
      <c r="H42" s="233">
        <f t="shared" si="37"/>
        <v>320</v>
      </c>
      <c r="I42" s="233">
        <f t="shared" si="37"/>
        <v>320</v>
      </c>
      <c r="J42" s="233">
        <f t="shared" si="37"/>
        <v>320</v>
      </c>
      <c r="K42" s="233">
        <f t="shared" si="37"/>
        <v>320</v>
      </c>
      <c r="L42" s="233">
        <f t="shared" si="37"/>
        <v>320</v>
      </c>
      <c r="M42" s="233">
        <f t="shared" si="37"/>
        <v>320</v>
      </c>
      <c r="N42" s="233">
        <f t="shared" si="37"/>
        <v>320</v>
      </c>
      <c r="O42" s="233">
        <f t="shared" si="37"/>
        <v>320</v>
      </c>
      <c r="P42" s="233">
        <f t="shared" si="37"/>
        <v>320</v>
      </c>
      <c r="Q42" s="233">
        <f t="shared" si="37"/>
        <v>320</v>
      </c>
      <c r="R42" s="233">
        <f t="shared" si="37"/>
        <v>3840</v>
      </c>
      <c r="S42" s="317">
        <f>SUM(S37:S41)</f>
        <v>508800</v>
      </c>
      <c r="T42" s="106"/>
      <c r="U42" s="106"/>
      <c r="V42" s="106"/>
      <c r="W42" s="235">
        <f>SUM(W37:W41)</f>
        <v>1.927710843373494</v>
      </c>
      <c r="X42" s="235">
        <f>SUM(X37:X41)</f>
        <v>320</v>
      </c>
      <c r="Z42" s="231">
        <f>SUM(Z37:Z41)</f>
        <v>0</v>
      </c>
      <c r="AA42" s="231">
        <f>SUM(AA37:AA41)</f>
        <v>3840</v>
      </c>
      <c r="AB42" s="413">
        <f>Z42/(Z42+AA42)</f>
        <v>0</v>
      </c>
    </row>
    <row r="43" spans="1:28" ht="12" x14ac:dyDescent="0.3">
      <c r="A43" s="269">
        <v>2.2999999999999998</v>
      </c>
      <c r="B43" s="274" t="s">
        <v>141</v>
      </c>
      <c r="C43" s="446" t="str">
        <f>'6. Staff Loading'!C43</f>
        <v>App Dev Lead-Offshore</v>
      </c>
      <c r="D43" s="447">
        <f>'6. Staff Loading'!D43</f>
        <v>100</v>
      </c>
      <c r="E43" s="448" t="str">
        <f>'6. Staff Loading'!E43</f>
        <v>Y</v>
      </c>
      <c r="F43" s="154">
        <v>181</v>
      </c>
      <c r="G43" s="154">
        <v>181</v>
      </c>
      <c r="H43" s="154">
        <v>181</v>
      </c>
      <c r="I43" s="154">
        <v>181</v>
      </c>
      <c r="J43" s="154">
        <v>181</v>
      </c>
      <c r="K43" s="154">
        <v>181</v>
      </c>
      <c r="L43" s="154">
        <v>181</v>
      </c>
      <c r="M43" s="154">
        <v>181</v>
      </c>
      <c r="N43" s="154">
        <v>181</v>
      </c>
      <c r="O43" s="154">
        <v>181</v>
      </c>
      <c r="P43" s="154">
        <v>181</v>
      </c>
      <c r="Q43" s="154">
        <v>181</v>
      </c>
      <c r="R43" s="276">
        <f t="shared" si="23"/>
        <v>2172</v>
      </c>
      <c r="S43" s="316">
        <f>D43*R43</f>
        <v>217200</v>
      </c>
      <c r="W43" s="452">
        <f>X43/$U$7</f>
        <v>1.0903614457831325</v>
      </c>
      <c r="X43" s="452">
        <f>R43/12</f>
        <v>181</v>
      </c>
      <c r="Z43" s="452">
        <f>IF($E43="Y",$R43,0)</f>
        <v>2172</v>
      </c>
      <c r="AA43" s="452">
        <f>IF($E43="N",$R43,0)</f>
        <v>0</v>
      </c>
      <c r="AB43" s="453">
        <f>Z43/(AA43+Z43)</f>
        <v>1</v>
      </c>
    </row>
    <row r="44" spans="1:28" ht="12" x14ac:dyDescent="0.3">
      <c r="A44" s="269"/>
      <c r="B44" s="270"/>
      <c r="C44" s="446" t="str">
        <f>'6. Staff Loading'!C44</f>
        <v>Programmer Analyst-Onshore</v>
      </c>
      <c r="D44" s="447">
        <f>'6. Staff Loading'!D44</f>
        <v>127</v>
      </c>
      <c r="E44" s="448" t="str">
        <f>'6. Staff Loading'!E44</f>
        <v>N</v>
      </c>
      <c r="F44" s="154">
        <v>160</v>
      </c>
      <c r="G44" s="154">
        <v>160</v>
      </c>
      <c r="H44" s="154">
        <v>160</v>
      </c>
      <c r="I44" s="154">
        <v>160</v>
      </c>
      <c r="J44" s="154">
        <v>160</v>
      </c>
      <c r="K44" s="154">
        <v>160</v>
      </c>
      <c r="L44" s="154">
        <v>160</v>
      </c>
      <c r="M44" s="154">
        <v>160</v>
      </c>
      <c r="N44" s="154">
        <v>160</v>
      </c>
      <c r="O44" s="154">
        <v>160</v>
      </c>
      <c r="P44" s="154">
        <v>160</v>
      </c>
      <c r="Q44" s="154">
        <v>160</v>
      </c>
      <c r="R44" s="276">
        <f t="shared" si="23"/>
        <v>1920</v>
      </c>
      <c r="S44" s="316">
        <f t="shared" ref="S44:S47" si="38">D44*R44</f>
        <v>243840</v>
      </c>
      <c r="W44" s="452">
        <f t="shared" ref="W44:W47" si="39">X44/$U$7</f>
        <v>0.96385542168674698</v>
      </c>
      <c r="X44" s="452">
        <f t="shared" ref="X44:X47" si="40">R44/12</f>
        <v>160</v>
      </c>
      <c r="Z44" s="452">
        <f t="shared" ref="Z44:Z47" si="41">IF($E44="Y",$R44,0)</f>
        <v>0</v>
      </c>
      <c r="AA44" s="452">
        <f t="shared" ref="AA44:AA47" si="42">IF($E44="N",$R44,0)</f>
        <v>1920</v>
      </c>
      <c r="AB44" s="453">
        <f t="shared" ref="AB44:AB47" si="43">Z44/(AA44+Z44)</f>
        <v>0</v>
      </c>
    </row>
    <row r="45" spans="1:28" ht="12" x14ac:dyDescent="0.3">
      <c r="A45" s="269"/>
      <c r="B45" s="270"/>
      <c r="C45" s="446" t="str">
        <f>'6. Staff Loading'!C45</f>
        <v>Programmer Analyst-Offshore</v>
      </c>
      <c r="D45" s="447">
        <f>'6. Staff Loading'!D45</f>
        <v>80</v>
      </c>
      <c r="E45" s="448" t="str">
        <f>'6. Staff Loading'!E45</f>
        <v>Y</v>
      </c>
      <c r="F45" s="154">
        <v>543</v>
      </c>
      <c r="G45" s="154">
        <v>543</v>
      </c>
      <c r="H45" s="154">
        <v>543</v>
      </c>
      <c r="I45" s="154">
        <v>543</v>
      </c>
      <c r="J45" s="154">
        <v>543</v>
      </c>
      <c r="K45" s="154">
        <v>543</v>
      </c>
      <c r="L45" s="154">
        <v>543</v>
      </c>
      <c r="M45" s="154">
        <v>543</v>
      </c>
      <c r="N45" s="154">
        <v>543</v>
      </c>
      <c r="O45" s="154">
        <v>543</v>
      </c>
      <c r="P45" s="154">
        <v>543</v>
      </c>
      <c r="Q45" s="154">
        <v>543</v>
      </c>
      <c r="R45" s="276">
        <f t="shared" si="23"/>
        <v>6516</v>
      </c>
      <c r="S45" s="316">
        <f t="shared" si="38"/>
        <v>521280</v>
      </c>
      <c r="T45" s="110"/>
      <c r="U45" s="110"/>
      <c r="V45" s="110"/>
      <c r="W45" s="452">
        <f t="shared" si="39"/>
        <v>3.2710843373493974</v>
      </c>
      <c r="X45" s="452">
        <f t="shared" si="40"/>
        <v>543</v>
      </c>
      <c r="Z45" s="452">
        <f t="shared" si="41"/>
        <v>6516</v>
      </c>
      <c r="AA45" s="452">
        <f t="shared" si="42"/>
        <v>0</v>
      </c>
      <c r="AB45" s="453">
        <f t="shared" si="43"/>
        <v>1</v>
      </c>
    </row>
    <row r="46" spans="1:28" ht="12" x14ac:dyDescent="0.3">
      <c r="A46" s="269"/>
      <c r="B46" s="270"/>
      <c r="C46" s="446" t="str">
        <f>'6. Staff Loading'!C46</f>
        <v>QA Analyst-Offshore</v>
      </c>
      <c r="D46" s="447">
        <f>'6. Staff Loading'!D46</f>
        <v>60</v>
      </c>
      <c r="E46" s="448" t="str">
        <f>'6. Staff Loading'!E46</f>
        <v>Y</v>
      </c>
      <c r="F46" s="154">
        <v>2</v>
      </c>
      <c r="G46" s="154">
        <v>2</v>
      </c>
      <c r="H46" s="154">
        <v>2</v>
      </c>
      <c r="I46" s="154">
        <v>2</v>
      </c>
      <c r="J46" s="154">
        <v>2</v>
      </c>
      <c r="K46" s="154">
        <v>2</v>
      </c>
      <c r="L46" s="154">
        <v>2</v>
      </c>
      <c r="M46" s="154">
        <v>2</v>
      </c>
      <c r="N46" s="154">
        <v>2</v>
      </c>
      <c r="O46" s="154">
        <v>2</v>
      </c>
      <c r="P46" s="154">
        <v>2</v>
      </c>
      <c r="Q46" s="154">
        <v>2</v>
      </c>
      <c r="R46" s="276">
        <f t="shared" si="23"/>
        <v>24</v>
      </c>
      <c r="S46" s="316">
        <f t="shared" si="38"/>
        <v>1440</v>
      </c>
      <c r="T46" s="110"/>
      <c r="U46" s="110"/>
      <c r="V46" s="110"/>
      <c r="W46" s="452">
        <f t="shared" si="39"/>
        <v>1.2048192771084338E-2</v>
      </c>
      <c r="X46" s="452">
        <f t="shared" si="40"/>
        <v>2</v>
      </c>
      <c r="Z46" s="452">
        <f t="shared" si="41"/>
        <v>24</v>
      </c>
      <c r="AA46" s="452">
        <f t="shared" si="42"/>
        <v>0</v>
      </c>
      <c r="AB46" s="453">
        <f t="shared" si="43"/>
        <v>1</v>
      </c>
    </row>
    <row r="47" spans="1:28" ht="12" x14ac:dyDescent="0.3">
      <c r="A47" s="269"/>
      <c r="B47" s="270"/>
      <c r="C47" s="446">
        <f>'6. Staff Loading'!C47</f>
        <v>0</v>
      </c>
      <c r="D47" s="447">
        <f>'6. Staff Loading'!D47</f>
        <v>0</v>
      </c>
      <c r="E47" s="448">
        <f>'6. Staff Loading'!E47</f>
        <v>0</v>
      </c>
      <c r="F47" s="154"/>
      <c r="G47" s="154"/>
      <c r="H47" s="154"/>
      <c r="I47" s="154"/>
      <c r="J47" s="154"/>
      <c r="K47" s="154"/>
      <c r="L47" s="154"/>
      <c r="M47" s="154"/>
      <c r="N47" s="154"/>
      <c r="O47" s="154"/>
      <c r="P47" s="154"/>
      <c r="Q47" s="154"/>
      <c r="R47" s="276">
        <f t="shared" si="23"/>
        <v>0</v>
      </c>
      <c r="S47" s="316">
        <f t="shared" si="38"/>
        <v>0</v>
      </c>
      <c r="T47" s="110"/>
      <c r="U47" s="110"/>
      <c r="V47" s="110"/>
      <c r="W47" s="452">
        <f t="shared" si="39"/>
        <v>0</v>
      </c>
      <c r="X47" s="452">
        <f t="shared" si="40"/>
        <v>0</v>
      </c>
      <c r="Z47" s="452">
        <f t="shared" si="41"/>
        <v>0</v>
      </c>
      <c r="AA47" s="452">
        <f t="shared" si="42"/>
        <v>0</v>
      </c>
      <c r="AB47" s="453" t="e">
        <f t="shared" si="43"/>
        <v>#DIV/0!</v>
      </c>
    </row>
    <row r="48" spans="1:28" s="110" customFormat="1" ht="12.5" thickBot="1" x14ac:dyDescent="0.35">
      <c r="A48" s="228"/>
      <c r="B48" s="229" t="s">
        <v>142</v>
      </c>
      <c r="C48" s="230"/>
      <c r="D48" s="438"/>
      <c r="E48" s="427"/>
      <c r="F48" s="233">
        <f>SUM(F43:F47)</f>
        <v>886</v>
      </c>
      <c r="G48" s="233">
        <f t="shared" ref="G48:R48" si="44">SUM(G43:G47)</f>
        <v>886</v>
      </c>
      <c r="H48" s="233">
        <f t="shared" si="44"/>
        <v>886</v>
      </c>
      <c r="I48" s="233">
        <f t="shared" si="44"/>
        <v>886</v>
      </c>
      <c r="J48" s="233">
        <f t="shared" si="44"/>
        <v>886</v>
      </c>
      <c r="K48" s="233">
        <f t="shared" si="44"/>
        <v>886</v>
      </c>
      <c r="L48" s="233">
        <f t="shared" si="44"/>
        <v>886</v>
      </c>
      <c r="M48" s="233">
        <f t="shared" si="44"/>
        <v>886</v>
      </c>
      <c r="N48" s="233">
        <f t="shared" si="44"/>
        <v>886</v>
      </c>
      <c r="O48" s="233">
        <f t="shared" si="44"/>
        <v>886</v>
      </c>
      <c r="P48" s="233">
        <f t="shared" si="44"/>
        <v>886</v>
      </c>
      <c r="Q48" s="233">
        <f t="shared" si="44"/>
        <v>886</v>
      </c>
      <c r="R48" s="233">
        <f t="shared" si="44"/>
        <v>10632</v>
      </c>
      <c r="S48" s="317">
        <f>SUM(S43:S47)</f>
        <v>983760</v>
      </c>
      <c r="T48" s="106"/>
      <c r="U48" s="106"/>
      <c r="V48" s="106"/>
      <c r="W48" s="235">
        <f>SUM(W43:W47)</f>
        <v>5.3373493975903612</v>
      </c>
      <c r="X48" s="235">
        <f>SUM(X43:X47)</f>
        <v>886</v>
      </c>
      <c r="Z48" s="231">
        <f>SUM(Z43:Z47)</f>
        <v>8712</v>
      </c>
      <c r="AA48" s="231">
        <f>SUM(AA43:AA47)</f>
        <v>1920</v>
      </c>
      <c r="AB48" s="413">
        <f>Z48/(Z48+AA48)</f>
        <v>0.81941309255079009</v>
      </c>
    </row>
    <row r="49" spans="1:28" s="110" customFormat="1" ht="12" x14ac:dyDescent="0.3">
      <c r="A49" s="269">
        <v>2.4</v>
      </c>
      <c r="B49" s="274" t="s">
        <v>143</v>
      </c>
      <c r="C49" s="446" t="str">
        <f>'6. Staff Loading'!C49</f>
        <v>BenefitsCal Test Manager-Onshore</v>
      </c>
      <c r="D49" s="447">
        <f>'6. Staff Loading'!D49</f>
        <v>130</v>
      </c>
      <c r="E49" s="448" t="str">
        <f>'6. Staff Loading'!E49</f>
        <v>N</v>
      </c>
      <c r="F49" s="154">
        <v>160</v>
      </c>
      <c r="G49" s="154">
        <v>160</v>
      </c>
      <c r="H49" s="154">
        <v>160</v>
      </c>
      <c r="I49" s="154">
        <v>160</v>
      </c>
      <c r="J49" s="154">
        <v>160</v>
      </c>
      <c r="K49" s="154">
        <v>160</v>
      </c>
      <c r="L49" s="154">
        <v>160</v>
      </c>
      <c r="M49" s="154">
        <v>160</v>
      </c>
      <c r="N49" s="154">
        <v>160</v>
      </c>
      <c r="O49" s="154">
        <v>160</v>
      </c>
      <c r="P49" s="154">
        <v>160</v>
      </c>
      <c r="Q49" s="154">
        <v>160</v>
      </c>
      <c r="R49" s="276">
        <f t="shared" ref="R49:R53" si="45">SUM(F49:Q49)</f>
        <v>1920</v>
      </c>
      <c r="S49" s="316">
        <f>D49*R49</f>
        <v>249600</v>
      </c>
      <c r="T49" s="106"/>
      <c r="U49" s="106"/>
      <c r="V49" s="106"/>
      <c r="W49" s="452">
        <f>X49/$U$7</f>
        <v>0.96385542168674698</v>
      </c>
      <c r="X49" s="452">
        <f>R49/12</f>
        <v>160</v>
      </c>
      <c r="Y49" s="106"/>
      <c r="Z49" s="452">
        <f>IF($E49="Y",$R49,0)</f>
        <v>0</v>
      </c>
      <c r="AA49" s="452">
        <f>IF($E49="N",$R49,0)</f>
        <v>1920</v>
      </c>
      <c r="AB49" s="453">
        <f>Z49/(AA49+Z49)</f>
        <v>0</v>
      </c>
    </row>
    <row r="50" spans="1:28" s="110" customFormat="1" ht="12" x14ac:dyDescent="0.3">
      <c r="A50" s="269"/>
      <c r="B50" s="270"/>
      <c r="C50" s="446" t="str">
        <f>'6. Staff Loading'!C50</f>
        <v>QA Analyst-Offshore</v>
      </c>
      <c r="D50" s="447">
        <f>'6. Staff Loading'!D50</f>
        <v>60</v>
      </c>
      <c r="E50" s="448" t="str">
        <f>'6. Staff Loading'!E50</f>
        <v>Y</v>
      </c>
      <c r="F50" s="154">
        <v>362</v>
      </c>
      <c r="G50" s="154">
        <v>362</v>
      </c>
      <c r="H50" s="154">
        <v>362</v>
      </c>
      <c r="I50" s="154">
        <v>362</v>
      </c>
      <c r="J50" s="154">
        <v>362</v>
      </c>
      <c r="K50" s="154">
        <v>362</v>
      </c>
      <c r="L50" s="154">
        <v>362</v>
      </c>
      <c r="M50" s="154">
        <v>362</v>
      </c>
      <c r="N50" s="154">
        <v>362</v>
      </c>
      <c r="O50" s="154">
        <v>362</v>
      </c>
      <c r="P50" s="154">
        <v>362</v>
      </c>
      <c r="Q50" s="154">
        <v>362</v>
      </c>
      <c r="R50" s="276">
        <f t="shared" si="45"/>
        <v>4344</v>
      </c>
      <c r="S50" s="316">
        <f t="shared" ref="S50:S53" si="46">D50*R50</f>
        <v>260640</v>
      </c>
      <c r="T50" s="106"/>
      <c r="U50" s="106"/>
      <c r="V50" s="106"/>
      <c r="W50" s="452">
        <f t="shared" ref="W50:W53" si="47">X50/$U$7</f>
        <v>2.1807228915662651</v>
      </c>
      <c r="X50" s="452">
        <f t="shared" ref="X50:X53" si="48">R50/12</f>
        <v>362</v>
      </c>
      <c r="Y50" s="106"/>
      <c r="Z50" s="452">
        <f t="shared" ref="Z50:Z53" si="49">IF($E50="Y",$R50,0)</f>
        <v>4344</v>
      </c>
      <c r="AA50" s="452">
        <f t="shared" ref="AA50:AA53" si="50">IF($E50="N",$R50,0)</f>
        <v>0</v>
      </c>
      <c r="AB50" s="453">
        <f t="shared" ref="AB50:AB53" si="51">Z50/(AA50+Z50)</f>
        <v>1</v>
      </c>
    </row>
    <row r="51" spans="1:28" s="110" customFormat="1" ht="12" x14ac:dyDescent="0.3">
      <c r="A51" s="269"/>
      <c r="B51" s="270"/>
      <c r="C51" s="446" t="str">
        <f>'6. Staff Loading'!C51</f>
        <v>Test/QA Lead -Offshore</v>
      </c>
      <c r="D51" s="447">
        <f>'6. Staff Loading'!D51</f>
        <v>80</v>
      </c>
      <c r="E51" s="448" t="str">
        <f>'6. Staff Loading'!E51</f>
        <v>Y</v>
      </c>
      <c r="F51" s="154">
        <v>362</v>
      </c>
      <c r="G51" s="154">
        <v>362</v>
      </c>
      <c r="H51" s="154">
        <v>362</v>
      </c>
      <c r="I51" s="154">
        <v>362</v>
      </c>
      <c r="J51" s="154">
        <v>362</v>
      </c>
      <c r="K51" s="154">
        <v>362</v>
      </c>
      <c r="L51" s="154">
        <v>362</v>
      </c>
      <c r="M51" s="154">
        <v>362</v>
      </c>
      <c r="N51" s="154">
        <v>362</v>
      </c>
      <c r="O51" s="154">
        <v>362</v>
      </c>
      <c r="P51" s="154">
        <v>362</v>
      </c>
      <c r="Q51" s="154">
        <v>362</v>
      </c>
      <c r="R51" s="276">
        <f t="shared" si="45"/>
        <v>4344</v>
      </c>
      <c r="S51" s="316">
        <f t="shared" si="46"/>
        <v>347520</v>
      </c>
      <c r="W51" s="452">
        <f t="shared" si="47"/>
        <v>2.1807228915662651</v>
      </c>
      <c r="X51" s="452">
        <f t="shared" si="48"/>
        <v>362</v>
      </c>
      <c r="Y51" s="106"/>
      <c r="Z51" s="452">
        <f t="shared" si="49"/>
        <v>4344</v>
      </c>
      <c r="AA51" s="452">
        <f t="shared" si="50"/>
        <v>0</v>
      </c>
      <c r="AB51" s="453">
        <f t="shared" si="51"/>
        <v>1</v>
      </c>
    </row>
    <row r="52" spans="1:28" s="110" customFormat="1" ht="12" x14ac:dyDescent="0.3">
      <c r="A52" s="269"/>
      <c r="B52" s="270"/>
      <c r="C52" s="446">
        <f>'6. Staff Loading'!C52</f>
        <v>0</v>
      </c>
      <c r="D52" s="447">
        <f>'6. Staff Loading'!D52</f>
        <v>0</v>
      </c>
      <c r="E52" s="448">
        <f>'6. Staff Loading'!E52</f>
        <v>0</v>
      </c>
      <c r="F52" s="154"/>
      <c r="G52" s="154"/>
      <c r="H52" s="154"/>
      <c r="I52" s="154"/>
      <c r="J52" s="154"/>
      <c r="K52" s="154"/>
      <c r="L52" s="154"/>
      <c r="M52" s="154"/>
      <c r="N52" s="154"/>
      <c r="O52" s="154"/>
      <c r="P52" s="154"/>
      <c r="Q52" s="154"/>
      <c r="R52" s="276">
        <f t="shared" si="45"/>
        <v>0</v>
      </c>
      <c r="S52" s="316">
        <f t="shared" si="46"/>
        <v>0</v>
      </c>
      <c r="W52" s="452">
        <f t="shared" si="47"/>
        <v>0</v>
      </c>
      <c r="X52" s="452">
        <f t="shared" si="48"/>
        <v>0</v>
      </c>
      <c r="Y52" s="106"/>
      <c r="Z52" s="452">
        <f t="shared" si="49"/>
        <v>0</v>
      </c>
      <c r="AA52" s="452">
        <f t="shared" si="50"/>
        <v>0</v>
      </c>
      <c r="AB52" s="453" t="e">
        <f t="shared" si="51"/>
        <v>#DIV/0!</v>
      </c>
    </row>
    <row r="53" spans="1:28" s="110" customFormat="1" ht="12" x14ac:dyDescent="0.3">
      <c r="A53" s="269"/>
      <c r="B53" s="270"/>
      <c r="C53" s="446">
        <f>'6. Staff Loading'!C53</f>
        <v>0</v>
      </c>
      <c r="D53" s="447">
        <f>'6. Staff Loading'!D53</f>
        <v>0</v>
      </c>
      <c r="E53" s="448">
        <f>'6. Staff Loading'!E53</f>
        <v>0</v>
      </c>
      <c r="F53" s="154"/>
      <c r="G53" s="154"/>
      <c r="H53" s="154"/>
      <c r="I53" s="154"/>
      <c r="J53" s="154"/>
      <c r="K53" s="154"/>
      <c r="L53" s="154"/>
      <c r="M53" s="154"/>
      <c r="N53" s="154"/>
      <c r="O53" s="154"/>
      <c r="P53" s="154"/>
      <c r="Q53" s="154"/>
      <c r="R53" s="276">
        <f t="shared" si="45"/>
        <v>0</v>
      </c>
      <c r="S53" s="316">
        <f t="shared" si="46"/>
        <v>0</v>
      </c>
      <c r="W53" s="452">
        <f t="shared" si="47"/>
        <v>0</v>
      </c>
      <c r="X53" s="452">
        <f t="shared" si="48"/>
        <v>0</v>
      </c>
      <c r="Y53" s="106"/>
      <c r="Z53" s="452">
        <f t="shared" si="49"/>
        <v>0</v>
      </c>
      <c r="AA53" s="452">
        <f t="shared" si="50"/>
        <v>0</v>
      </c>
      <c r="AB53" s="453" t="e">
        <f t="shared" si="51"/>
        <v>#DIV/0!</v>
      </c>
    </row>
    <row r="54" spans="1:28" s="110" customFormat="1" ht="12.5" thickBot="1" x14ac:dyDescent="0.35">
      <c r="A54" s="228"/>
      <c r="B54" s="229" t="s">
        <v>145</v>
      </c>
      <c r="C54" s="230"/>
      <c r="D54" s="438"/>
      <c r="E54" s="427"/>
      <c r="F54" s="233">
        <f>SUM(F49:F53)</f>
        <v>884</v>
      </c>
      <c r="G54" s="233">
        <f t="shared" ref="G54:R54" si="52">SUM(G49:G53)</f>
        <v>884</v>
      </c>
      <c r="H54" s="233">
        <f t="shared" si="52"/>
        <v>884</v>
      </c>
      <c r="I54" s="233">
        <f t="shared" si="52"/>
        <v>884</v>
      </c>
      <c r="J54" s="233">
        <f t="shared" si="52"/>
        <v>884</v>
      </c>
      <c r="K54" s="233">
        <f t="shared" si="52"/>
        <v>884</v>
      </c>
      <c r="L54" s="233">
        <f t="shared" si="52"/>
        <v>884</v>
      </c>
      <c r="M54" s="233">
        <f t="shared" si="52"/>
        <v>884</v>
      </c>
      <c r="N54" s="233">
        <f t="shared" si="52"/>
        <v>884</v>
      </c>
      <c r="O54" s="233">
        <f t="shared" si="52"/>
        <v>884</v>
      </c>
      <c r="P54" s="233">
        <f t="shared" si="52"/>
        <v>884</v>
      </c>
      <c r="Q54" s="233">
        <f t="shared" si="52"/>
        <v>884</v>
      </c>
      <c r="R54" s="233">
        <f t="shared" si="52"/>
        <v>10608</v>
      </c>
      <c r="S54" s="317">
        <f>SUM(S49:S53)</f>
        <v>857760</v>
      </c>
      <c r="T54" s="106"/>
      <c r="U54" s="106"/>
      <c r="V54" s="106"/>
      <c r="W54" s="235">
        <f>SUM(W49:W53)</f>
        <v>5.3253012048192776</v>
      </c>
      <c r="X54" s="235">
        <f>SUM(X49:X53)</f>
        <v>884</v>
      </c>
      <c r="Z54" s="231">
        <f>SUM(Z49:Z53)</f>
        <v>8688</v>
      </c>
      <c r="AA54" s="231">
        <f>SUM(AA49:AA53)</f>
        <v>1920</v>
      </c>
      <c r="AB54" s="413">
        <f>Z54/(Z54+AA54)</f>
        <v>0.8190045248868778</v>
      </c>
    </row>
    <row r="55" spans="1:28" s="110" customFormat="1" ht="12" x14ac:dyDescent="0.3">
      <c r="A55" s="269">
        <v>2.5</v>
      </c>
      <c r="B55" s="274" t="s">
        <v>146</v>
      </c>
      <c r="C55" s="446" t="str">
        <f>'6. Staff Loading'!C55</f>
        <v>Business Analyst/UCD Analyst -Onshore</v>
      </c>
      <c r="D55" s="447">
        <f>'6. Staff Loading'!D55</f>
        <v>130</v>
      </c>
      <c r="E55" s="448" t="str">
        <f>'6. Staff Loading'!E55</f>
        <v>N</v>
      </c>
      <c r="F55" s="154">
        <v>90</v>
      </c>
      <c r="G55" s="154">
        <v>90</v>
      </c>
      <c r="H55" s="154">
        <v>90</v>
      </c>
      <c r="I55" s="154">
        <v>90</v>
      </c>
      <c r="J55" s="154">
        <v>90</v>
      </c>
      <c r="K55" s="154">
        <v>90</v>
      </c>
      <c r="L55" s="154">
        <v>90</v>
      </c>
      <c r="M55" s="154">
        <v>90</v>
      </c>
      <c r="N55" s="154">
        <v>90</v>
      </c>
      <c r="O55" s="154">
        <v>90</v>
      </c>
      <c r="P55" s="154">
        <v>90</v>
      </c>
      <c r="Q55" s="154">
        <v>90</v>
      </c>
      <c r="R55" s="276">
        <f t="shared" ref="R55:R59" si="53">SUM(F55:Q55)</f>
        <v>1080</v>
      </c>
      <c r="S55" s="316">
        <f>D55*R55</f>
        <v>140400</v>
      </c>
      <c r="T55" s="106"/>
      <c r="U55" s="106"/>
      <c r="V55" s="106"/>
      <c r="W55" s="452">
        <f>X55/$U$7</f>
        <v>0.54216867469879515</v>
      </c>
      <c r="X55" s="452">
        <f>R55/12</f>
        <v>90</v>
      </c>
      <c r="Y55" s="106"/>
      <c r="Z55" s="452">
        <f>IF($E55="Y",$R55,0)</f>
        <v>0</v>
      </c>
      <c r="AA55" s="452">
        <f>IF($E55="N",$R55,0)</f>
        <v>1080</v>
      </c>
      <c r="AB55" s="453">
        <f>Z55/(AA55+Z55)</f>
        <v>0</v>
      </c>
    </row>
    <row r="56" spans="1:28" s="110" customFormat="1" ht="12" x14ac:dyDescent="0.3">
      <c r="A56" s="269"/>
      <c r="B56" s="270"/>
      <c r="C56" s="446">
        <f>'6. Staff Loading'!C56</f>
        <v>0</v>
      </c>
      <c r="D56" s="447">
        <f>'6. Staff Loading'!D56</f>
        <v>0</v>
      </c>
      <c r="E56" s="448">
        <f>'6. Staff Loading'!E56</f>
        <v>0</v>
      </c>
      <c r="F56" s="154"/>
      <c r="G56" s="154"/>
      <c r="H56" s="154"/>
      <c r="I56" s="154"/>
      <c r="J56" s="154"/>
      <c r="K56" s="154"/>
      <c r="L56" s="154"/>
      <c r="M56" s="154"/>
      <c r="N56" s="154"/>
      <c r="O56" s="154"/>
      <c r="P56" s="154"/>
      <c r="Q56" s="154"/>
      <c r="R56" s="276">
        <f t="shared" si="53"/>
        <v>0</v>
      </c>
      <c r="S56" s="316">
        <f t="shared" ref="S56:S59" si="54">D56*R56</f>
        <v>0</v>
      </c>
      <c r="T56" s="106"/>
      <c r="U56" s="106"/>
      <c r="V56" s="106"/>
      <c r="W56" s="452">
        <f t="shared" ref="W56:W59" si="55">X56/$U$7</f>
        <v>0</v>
      </c>
      <c r="X56" s="452">
        <f t="shared" ref="X56:X59" si="56">R56/12</f>
        <v>0</v>
      </c>
      <c r="Y56" s="106"/>
      <c r="Z56" s="452">
        <f t="shared" ref="Z56:Z59" si="57">IF($E56="Y",$R56,0)</f>
        <v>0</v>
      </c>
      <c r="AA56" s="452">
        <f t="shared" ref="AA56:AA59" si="58">IF($E56="N",$R56,0)</f>
        <v>0</v>
      </c>
      <c r="AB56" s="453" t="e">
        <f t="shared" ref="AB56:AB59" si="59">Z56/(AA56+Z56)</f>
        <v>#DIV/0!</v>
      </c>
    </row>
    <row r="57" spans="1:28" s="110" customFormat="1" ht="12" x14ac:dyDescent="0.3">
      <c r="A57" s="269"/>
      <c r="B57" s="270"/>
      <c r="C57" s="446">
        <f>'6. Staff Loading'!C57</f>
        <v>0</v>
      </c>
      <c r="D57" s="447">
        <f>'6. Staff Loading'!D57</f>
        <v>0</v>
      </c>
      <c r="E57" s="448">
        <f>'6. Staff Loading'!E57</f>
        <v>0</v>
      </c>
      <c r="F57" s="154"/>
      <c r="G57" s="154"/>
      <c r="H57" s="154"/>
      <c r="I57" s="154"/>
      <c r="J57" s="154"/>
      <c r="K57" s="154"/>
      <c r="L57" s="154"/>
      <c r="M57" s="154"/>
      <c r="N57" s="154"/>
      <c r="O57" s="154"/>
      <c r="P57" s="154"/>
      <c r="Q57" s="154"/>
      <c r="R57" s="276">
        <f t="shared" si="53"/>
        <v>0</v>
      </c>
      <c r="S57" s="316">
        <f t="shared" si="54"/>
        <v>0</v>
      </c>
      <c r="W57" s="452">
        <f t="shared" si="55"/>
        <v>0</v>
      </c>
      <c r="X57" s="452">
        <f t="shared" si="56"/>
        <v>0</v>
      </c>
      <c r="Y57" s="106"/>
      <c r="Z57" s="452">
        <f t="shared" si="57"/>
        <v>0</v>
      </c>
      <c r="AA57" s="452">
        <f t="shared" si="58"/>
        <v>0</v>
      </c>
      <c r="AB57" s="453" t="e">
        <f t="shared" si="59"/>
        <v>#DIV/0!</v>
      </c>
    </row>
    <row r="58" spans="1:28" s="110" customFormat="1" ht="12" x14ac:dyDescent="0.3">
      <c r="A58" s="269"/>
      <c r="B58" s="270"/>
      <c r="C58" s="446">
        <f>'6. Staff Loading'!C58</f>
        <v>0</v>
      </c>
      <c r="D58" s="447">
        <f>'6. Staff Loading'!D58</f>
        <v>0</v>
      </c>
      <c r="E58" s="448">
        <f>'6. Staff Loading'!E58</f>
        <v>0</v>
      </c>
      <c r="F58" s="154"/>
      <c r="G58" s="154"/>
      <c r="H58" s="154"/>
      <c r="I58" s="154"/>
      <c r="J58" s="154"/>
      <c r="K58" s="154"/>
      <c r="L58" s="154"/>
      <c r="M58" s="154"/>
      <c r="N58" s="154"/>
      <c r="O58" s="154"/>
      <c r="P58" s="154"/>
      <c r="Q58" s="154"/>
      <c r="R58" s="276">
        <f t="shared" si="53"/>
        <v>0</v>
      </c>
      <c r="S58" s="316">
        <f t="shared" si="54"/>
        <v>0</v>
      </c>
      <c r="W58" s="452">
        <f t="shared" si="55"/>
        <v>0</v>
      </c>
      <c r="X58" s="452">
        <f t="shared" si="56"/>
        <v>0</v>
      </c>
      <c r="Y58" s="106"/>
      <c r="Z58" s="452">
        <f t="shared" si="57"/>
        <v>0</v>
      </c>
      <c r="AA58" s="452">
        <f t="shared" si="58"/>
        <v>0</v>
      </c>
      <c r="AB58" s="453" t="e">
        <f t="shared" si="59"/>
        <v>#DIV/0!</v>
      </c>
    </row>
    <row r="59" spans="1:28" s="110" customFormat="1" ht="12" x14ac:dyDescent="0.3">
      <c r="A59" s="269"/>
      <c r="B59" s="270"/>
      <c r="C59" s="446">
        <f>'6. Staff Loading'!C59</f>
        <v>0</v>
      </c>
      <c r="D59" s="447">
        <f>'6. Staff Loading'!D59</f>
        <v>0</v>
      </c>
      <c r="E59" s="448">
        <f>'6. Staff Loading'!E59</f>
        <v>0</v>
      </c>
      <c r="F59" s="154"/>
      <c r="G59" s="154"/>
      <c r="H59" s="154"/>
      <c r="I59" s="154"/>
      <c r="J59" s="154"/>
      <c r="K59" s="154"/>
      <c r="L59" s="154"/>
      <c r="M59" s="154"/>
      <c r="N59" s="154"/>
      <c r="O59" s="154"/>
      <c r="P59" s="154"/>
      <c r="Q59" s="154"/>
      <c r="R59" s="276">
        <f t="shared" si="53"/>
        <v>0</v>
      </c>
      <c r="S59" s="316">
        <f t="shared" si="54"/>
        <v>0</v>
      </c>
      <c r="W59" s="452">
        <f t="shared" si="55"/>
        <v>0</v>
      </c>
      <c r="X59" s="452">
        <f t="shared" si="56"/>
        <v>0</v>
      </c>
      <c r="Y59" s="106"/>
      <c r="Z59" s="452">
        <f t="shared" si="57"/>
        <v>0</v>
      </c>
      <c r="AA59" s="452">
        <f t="shared" si="58"/>
        <v>0</v>
      </c>
      <c r="AB59" s="453" t="e">
        <f t="shared" si="59"/>
        <v>#DIV/0!</v>
      </c>
    </row>
    <row r="60" spans="1:28" s="110" customFormat="1" ht="12.5" thickBot="1" x14ac:dyDescent="0.35">
      <c r="A60" s="228"/>
      <c r="B60" s="229" t="s">
        <v>147</v>
      </c>
      <c r="C60" s="230"/>
      <c r="D60" s="438"/>
      <c r="E60" s="427"/>
      <c r="F60" s="233">
        <f>SUM(F55:F59)</f>
        <v>90</v>
      </c>
      <c r="G60" s="233">
        <f t="shared" ref="G60:R60" si="60">SUM(G55:G59)</f>
        <v>90</v>
      </c>
      <c r="H60" s="233">
        <f t="shared" si="60"/>
        <v>90</v>
      </c>
      <c r="I60" s="233">
        <f t="shared" si="60"/>
        <v>90</v>
      </c>
      <c r="J60" s="233">
        <f t="shared" si="60"/>
        <v>90</v>
      </c>
      <c r="K60" s="233">
        <f t="shared" si="60"/>
        <v>90</v>
      </c>
      <c r="L60" s="233">
        <f t="shared" si="60"/>
        <v>90</v>
      </c>
      <c r="M60" s="233">
        <f t="shared" si="60"/>
        <v>90</v>
      </c>
      <c r="N60" s="233">
        <f t="shared" si="60"/>
        <v>90</v>
      </c>
      <c r="O60" s="233">
        <f t="shared" si="60"/>
        <v>90</v>
      </c>
      <c r="P60" s="233">
        <f t="shared" si="60"/>
        <v>90</v>
      </c>
      <c r="Q60" s="233">
        <f t="shared" si="60"/>
        <v>90</v>
      </c>
      <c r="R60" s="233">
        <f t="shared" si="60"/>
        <v>1080</v>
      </c>
      <c r="S60" s="317">
        <f>SUM(S55:S59)</f>
        <v>140400</v>
      </c>
      <c r="T60" s="106"/>
      <c r="U60" s="106"/>
      <c r="V60" s="106"/>
      <c r="W60" s="235">
        <f>SUM(W55:W59)</f>
        <v>0.54216867469879515</v>
      </c>
      <c r="X60" s="235">
        <f>SUM(X55:X59)</f>
        <v>90</v>
      </c>
      <c r="Z60" s="231">
        <f>SUM(Z55:Z59)</f>
        <v>0</v>
      </c>
      <c r="AA60" s="231">
        <f>SUM(AA55:AA59)</f>
        <v>1080</v>
      </c>
      <c r="AB60" s="413">
        <f>Z60/(Z60+AA60)</f>
        <v>0</v>
      </c>
    </row>
    <row r="61" spans="1:28" s="110" customFormat="1" ht="12" x14ac:dyDescent="0.3">
      <c r="A61" s="269">
        <v>2.6</v>
      </c>
      <c r="B61" s="274" t="s">
        <v>148</v>
      </c>
      <c r="C61" s="446" t="str">
        <f>'6. Staff Loading'!C61</f>
        <v>Business Analyst/UCD Analyst -Onshore</v>
      </c>
      <c r="D61" s="447">
        <f>'6. Staff Loading'!D61</f>
        <v>130</v>
      </c>
      <c r="E61" s="448" t="str">
        <f>'6. Staff Loading'!E61</f>
        <v>N</v>
      </c>
      <c r="F61" s="154">
        <v>160</v>
      </c>
      <c r="G61" s="154">
        <v>160</v>
      </c>
      <c r="H61" s="154">
        <v>160</v>
      </c>
      <c r="I61" s="154">
        <v>160</v>
      </c>
      <c r="J61" s="154">
        <v>160</v>
      </c>
      <c r="K61" s="154">
        <v>160</v>
      </c>
      <c r="L61" s="154">
        <v>160</v>
      </c>
      <c r="M61" s="154">
        <v>160</v>
      </c>
      <c r="N61" s="154">
        <v>160</v>
      </c>
      <c r="O61" s="154">
        <v>160</v>
      </c>
      <c r="P61" s="154">
        <v>160</v>
      </c>
      <c r="Q61" s="154">
        <v>160</v>
      </c>
      <c r="R61" s="276">
        <f t="shared" si="23"/>
        <v>1920</v>
      </c>
      <c r="S61" s="316">
        <f>D61*R61</f>
        <v>249600</v>
      </c>
      <c r="T61" s="106"/>
      <c r="U61" s="106"/>
      <c r="V61" s="106"/>
      <c r="W61" s="452">
        <f>X61/$U$7</f>
        <v>0.96385542168674698</v>
      </c>
      <c r="X61" s="452">
        <f>R61/12</f>
        <v>160</v>
      </c>
      <c r="Z61" s="452">
        <f>IF($E61="Y",$R61,0)</f>
        <v>0</v>
      </c>
      <c r="AA61" s="452">
        <f>IF($E61="N",$R61,0)</f>
        <v>1920</v>
      </c>
      <c r="AB61" s="453">
        <f>Z61/(AA61+Z61)</f>
        <v>0</v>
      </c>
    </row>
    <row r="62" spans="1:28" ht="12" x14ac:dyDescent="0.3">
      <c r="A62" s="269"/>
      <c r="B62" s="270"/>
      <c r="C62" s="446">
        <f>'6. Staff Loading'!C62</f>
        <v>0</v>
      </c>
      <c r="D62" s="447">
        <f>'6. Staff Loading'!D62</f>
        <v>0</v>
      </c>
      <c r="E62" s="448">
        <f>'6. Staff Loading'!E62</f>
        <v>0</v>
      </c>
      <c r="F62" s="154"/>
      <c r="G62" s="154"/>
      <c r="H62" s="154"/>
      <c r="I62" s="154"/>
      <c r="J62" s="154"/>
      <c r="K62" s="154"/>
      <c r="L62" s="154"/>
      <c r="M62" s="154"/>
      <c r="N62" s="154"/>
      <c r="O62" s="154"/>
      <c r="P62" s="154"/>
      <c r="Q62" s="154"/>
      <c r="R62" s="276">
        <f t="shared" si="23"/>
        <v>0</v>
      </c>
      <c r="S62" s="316">
        <f t="shared" ref="S62:S65" si="61">D62*R62</f>
        <v>0</v>
      </c>
      <c r="W62" s="452">
        <f t="shared" ref="W62:W65" si="62">X62/$U$7</f>
        <v>0</v>
      </c>
      <c r="X62" s="452">
        <f t="shared" ref="X62:X65" si="63">R62/12</f>
        <v>0</v>
      </c>
      <c r="Z62" s="452">
        <f t="shared" ref="Z62:Z65" si="64">IF($E62="Y",$R62,0)</f>
        <v>0</v>
      </c>
      <c r="AA62" s="452">
        <f t="shared" ref="AA62:AA65" si="65">IF($E62="N",$R62,0)</f>
        <v>0</v>
      </c>
      <c r="AB62" s="453" t="e">
        <f t="shared" ref="AB62:AB65" si="66">Z62/(AA62+Z62)</f>
        <v>#DIV/0!</v>
      </c>
    </row>
    <row r="63" spans="1:28" ht="12" x14ac:dyDescent="0.3">
      <c r="A63" s="269"/>
      <c r="B63" s="270"/>
      <c r="C63" s="446">
        <f>'6. Staff Loading'!C63</f>
        <v>0</v>
      </c>
      <c r="D63" s="447">
        <f>'6. Staff Loading'!D63</f>
        <v>0</v>
      </c>
      <c r="E63" s="448">
        <f>'6. Staff Loading'!E63</f>
        <v>0</v>
      </c>
      <c r="F63" s="154"/>
      <c r="G63" s="154"/>
      <c r="H63" s="154"/>
      <c r="I63" s="154"/>
      <c r="J63" s="154"/>
      <c r="K63" s="154"/>
      <c r="L63" s="154"/>
      <c r="M63" s="154"/>
      <c r="N63" s="154"/>
      <c r="O63" s="154"/>
      <c r="P63" s="154"/>
      <c r="Q63" s="154"/>
      <c r="R63" s="276">
        <f t="shared" si="23"/>
        <v>0</v>
      </c>
      <c r="S63" s="316">
        <f t="shared" si="61"/>
        <v>0</v>
      </c>
      <c r="W63" s="452">
        <f t="shared" si="62"/>
        <v>0</v>
      </c>
      <c r="X63" s="452">
        <f t="shared" si="63"/>
        <v>0</v>
      </c>
      <c r="Z63" s="452">
        <f t="shared" si="64"/>
        <v>0</v>
      </c>
      <c r="AA63" s="452">
        <f t="shared" si="65"/>
        <v>0</v>
      </c>
      <c r="AB63" s="453" t="e">
        <f t="shared" si="66"/>
        <v>#DIV/0!</v>
      </c>
    </row>
    <row r="64" spans="1:28" ht="12" x14ac:dyDescent="0.3">
      <c r="A64" s="269"/>
      <c r="B64" s="270"/>
      <c r="C64" s="446">
        <f>'6. Staff Loading'!C64</f>
        <v>0</v>
      </c>
      <c r="D64" s="447">
        <f>'6. Staff Loading'!D64</f>
        <v>0</v>
      </c>
      <c r="E64" s="448">
        <f>'6. Staff Loading'!E64</f>
        <v>0</v>
      </c>
      <c r="F64" s="154"/>
      <c r="G64" s="154"/>
      <c r="H64" s="154"/>
      <c r="I64" s="154"/>
      <c r="J64" s="154"/>
      <c r="K64" s="154"/>
      <c r="L64" s="154"/>
      <c r="M64" s="154"/>
      <c r="N64" s="154"/>
      <c r="O64" s="154"/>
      <c r="P64" s="154"/>
      <c r="Q64" s="154"/>
      <c r="R64" s="276">
        <f t="shared" si="23"/>
        <v>0</v>
      </c>
      <c r="S64" s="316">
        <f t="shared" si="61"/>
        <v>0</v>
      </c>
      <c r="T64" s="110"/>
      <c r="U64" s="110"/>
      <c r="V64" s="110"/>
      <c r="W64" s="452">
        <f t="shared" si="62"/>
        <v>0</v>
      </c>
      <c r="X64" s="452">
        <f t="shared" si="63"/>
        <v>0</v>
      </c>
      <c r="Z64" s="452">
        <f t="shared" si="64"/>
        <v>0</v>
      </c>
      <c r="AA64" s="452">
        <f t="shared" si="65"/>
        <v>0</v>
      </c>
      <c r="AB64" s="453" t="e">
        <f t="shared" si="66"/>
        <v>#DIV/0!</v>
      </c>
    </row>
    <row r="65" spans="1:28" ht="12" x14ac:dyDescent="0.3">
      <c r="A65" s="269"/>
      <c r="B65" s="270"/>
      <c r="C65" s="446">
        <f>'6. Staff Loading'!C65</f>
        <v>0</v>
      </c>
      <c r="D65" s="447">
        <f>'6. Staff Loading'!D65</f>
        <v>0</v>
      </c>
      <c r="E65" s="448">
        <f>'6. Staff Loading'!E65</f>
        <v>0</v>
      </c>
      <c r="F65" s="154"/>
      <c r="G65" s="154"/>
      <c r="H65" s="154"/>
      <c r="I65" s="154"/>
      <c r="J65" s="154"/>
      <c r="K65" s="154"/>
      <c r="L65" s="154"/>
      <c r="M65" s="154"/>
      <c r="N65" s="154"/>
      <c r="O65" s="154"/>
      <c r="P65" s="154"/>
      <c r="Q65" s="154"/>
      <c r="R65" s="276">
        <f t="shared" si="23"/>
        <v>0</v>
      </c>
      <c r="S65" s="316">
        <f t="shared" si="61"/>
        <v>0</v>
      </c>
      <c r="T65" s="110"/>
      <c r="U65" s="110"/>
      <c r="V65" s="110"/>
      <c r="W65" s="452">
        <f t="shared" si="62"/>
        <v>0</v>
      </c>
      <c r="X65" s="452">
        <f t="shared" si="63"/>
        <v>0</v>
      </c>
      <c r="Z65" s="452">
        <f t="shared" si="64"/>
        <v>0</v>
      </c>
      <c r="AA65" s="452">
        <f t="shared" si="65"/>
        <v>0</v>
      </c>
      <c r="AB65" s="453" t="e">
        <f t="shared" si="66"/>
        <v>#DIV/0!</v>
      </c>
    </row>
    <row r="66" spans="1:28" s="110" customFormat="1" ht="12" thickBot="1" x14ac:dyDescent="0.3">
      <c r="A66" s="228"/>
      <c r="B66" s="229" t="s">
        <v>149</v>
      </c>
      <c r="C66" s="230"/>
      <c r="D66" s="438"/>
      <c r="E66" s="427"/>
      <c r="F66" s="233">
        <f>SUM(F61:F65)</f>
        <v>160</v>
      </c>
      <c r="G66" s="233">
        <f t="shared" ref="G66:R66" si="67">SUM(G61:G65)</f>
        <v>160</v>
      </c>
      <c r="H66" s="233">
        <f t="shared" si="67"/>
        <v>160</v>
      </c>
      <c r="I66" s="233">
        <f t="shared" si="67"/>
        <v>160</v>
      </c>
      <c r="J66" s="233">
        <f t="shared" si="67"/>
        <v>160</v>
      </c>
      <c r="K66" s="233">
        <f t="shared" si="67"/>
        <v>160</v>
      </c>
      <c r="L66" s="233">
        <f t="shared" si="67"/>
        <v>160</v>
      </c>
      <c r="M66" s="233">
        <f t="shared" si="67"/>
        <v>160</v>
      </c>
      <c r="N66" s="233">
        <f t="shared" si="67"/>
        <v>160</v>
      </c>
      <c r="O66" s="233">
        <f t="shared" si="67"/>
        <v>160</v>
      </c>
      <c r="P66" s="233">
        <f t="shared" si="67"/>
        <v>160</v>
      </c>
      <c r="Q66" s="233">
        <f t="shared" si="67"/>
        <v>160</v>
      </c>
      <c r="R66" s="233">
        <f t="shared" si="67"/>
        <v>1920</v>
      </c>
      <c r="S66" s="317">
        <f>SUM(S61:S65)</f>
        <v>249600</v>
      </c>
      <c r="W66" s="235">
        <f>SUM(W61:W65)</f>
        <v>0.96385542168674698</v>
      </c>
      <c r="X66" s="235">
        <f>SUM(X61:X65)</f>
        <v>160</v>
      </c>
      <c r="Z66" s="231">
        <f>SUM(Z61:Z65)</f>
        <v>0</v>
      </c>
      <c r="AA66" s="231">
        <f>SUM(AA61:AA65)</f>
        <v>1920</v>
      </c>
      <c r="AB66" s="413">
        <f>Z66/(Z66+AA66)</f>
        <v>0</v>
      </c>
    </row>
    <row r="67" spans="1:28" s="110" customFormat="1" ht="12" x14ac:dyDescent="0.3">
      <c r="A67" s="269">
        <v>2.7</v>
      </c>
      <c r="B67" s="274" t="s">
        <v>150</v>
      </c>
      <c r="C67" s="446">
        <f>'6. Staff Loading'!C67</f>
        <v>0</v>
      </c>
      <c r="D67" s="447">
        <f>'6. Staff Loading'!D67</f>
        <v>0</v>
      </c>
      <c r="E67" s="448">
        <f>'6. Staff Loading'!E67</f>
        <v>0</v>
      </c>
      <c r="F67" s="154"/>
      <c r="G67" s="154"/>
      <c r="H67" s="154"/>
      <c r="I67" s="154"/>
      <c r="J67" s="154"/>
      <c r="K67" s="154"/>
      <c r="L67" s="154"/>
      <c r="M67" s="154"/>
      <c r="N67" s="154"/>
      <c r="O67" s="154"/>
      <c r="P67" s="154"/>
      <c r="Q67" s="154"/>
      <c r="R67" s="276">
        <f t="shared" si="23"/>
        <v>0</v>
      </c>
      <c r="S67" s="316">
        <f>D67*R67</f>
        <v>0</v>
      </c>
      <c r="T67" s="106"/>
      <c r="U67" s="106"/>
      <c r="V67" s="106"/>
      <c r="W67" s="452">
        <f>X67/$U$7</f>
        <v>0</v>
      </c>
      <c r="X67" s="452">
        <f>R67/12</f>
        <v>0</v>
      </c>
      <c r="Z67" s="452">
        <f>IF($E67="Y",$R67,0)</f>
        <v>0</v>
      </c>
      <c r="AA67" s="452">
        <f>IF($E67="N",$R67,0)</f>
        <v>0</v>
      </c>
      <c r="AB67" s="453" t="e">
        <f>Z67/(AA67+Z67)</f>
        <v>#DIV/0!</v>
      </c>
    </row>
    <row r="68" spans="1:28" ht="12" x14ac:dyDescent="0.3">
      <c r="A68" s="269"/>
      <c r="B68" s="270"/>
      <c r="C68" s="446">
        <f>'6. Staff Loading'!C68</f>
        <v>0</v>
      </c>
      <c r="D68" s="447">
        <f>'6. Staff Loading'!D68</f>
        <v>0</v>
      </c>
      <c r="E68" s="448">
        <f>'6. Staff Loading'!E68</f>
        <v>0</v>
      </c>
      <c r="F68" s="154"/>
      <c r="G68" s="154"/>
      <c r="H68" s="154"/>
      <c r="I68" s="154"/>
      <c r="J68" s="154"/>
      <c r="K68" s="154"/>
      <c r="L68" s="154"/>
      <c r="M68" s="154"/>
      <c r="N68" s="154"/>
      <c r="O68" s="154"/>
      <c r="P68" s="154"/>
      <c r="Q68" s="154"/>
      <c r="R68" s="276">
        <f t="shared" si="23"/>
        <v>0</v>
      </c>
      <c r="S68" s="316">
        <f t="shared" ref="S68:S71" si="68">D68*R68</f>
        <v>0</v>
      </c>
      <c r="W68" s="452">
        <f t="shared" ref="W68:W71" si="69">X68/$U$7</f>
        <v>0</v>
      </c>
      <c r="X68" s="452">
        <f t="shared" ref="X68:X71" si="70">R68/12</f>
        <v>0</v>
      </c>
      <c r="Z68" s="452">
        <f t="shared" ref="Z68:Z71" si="71">IF($E68="Y",$R68,0)</f>
        <v>0</v>
      </c>
      <c r="AA68" s="452">
        <f t="shared" ref="AA68:AA71" si="72">IF($E68="N",$R68,0)</f>
        <v>0</v>
      </c>
      <c r="AB68" s="453" t="e">
        <f t="shared" ref="AB68:AB71" si="73">Z68/(AA68+Z68)</f>
        <v>#DIV/0!</v>
      </c>
    </row>
    <row r="69" spans="1:28" ht="12" x14ac:dyDescent="0.3">
      <c r="A69" s="269"/>
      <c r="B69" s="270"/>
      <c r="C69" s="446">
        <f>'6. Staff Loading'!C69</f>
        <v>0</v>
      </c>
      <c r="D69" s="447">
        <f>'6. Staff Loading'!D69</f>
        <v>0</v>
      </c>
      <c r="E69" s="448">
        <f>'6. Staff Loading'!E69</f>
        <v>0</v>
      </c>
      <c r="F69" s="154"/>
      <c r="G69" s="154"/>
      <c r="H69" s="154"/>
      <c r="I69" s="154"/>
      <c r="J69" s="154"/>
      <c r="K69" s="154"/>
      <c r="L69" s="154"/>
      <c r="M69" s="154"/>
      <c r="N69" s="154"/>
      <c r="O69" s="154"/>
      <c r="P69" s="154"/>
      <c r="Q69" s="154"/>
      <c r="R69" s="276">
        <f t="shared" si="23"/>
        <v>0</v>
      </c>
      <c r="S69" s="316">
        <f t="shared" si="68"/>
        <v>0</v>
      </c>
      <c r="W69" s="452">
        <f t="shared" si="69"/>
        <v>0</v>
      </c>
      <c r="X69" s="452">
        <f t="shared" si="70"/>
        <v>0</v>
      </c>
      <c r="Z69" s="452">
        <f t="shared" si="71"/>
        <v>0</v>
      </c>
      <c r="AA69" s="452">
        <f t="shared" si="72"/>
        <v>0</v>
      </c>
      <c r="AB69" s="453" t="e">
        <f t="shared" si="73"/>
        <v>#DIV/0!</v>
      </c>
    </row>
    <row r="70" spans="1:28" ht="12" x14ac:dyDescent="0.3">
      <c r="A70" s="269"/>
      <c r="B70" s="270"/>
      <c r="C70" s="446">
        <f>'6. Staff Loading'!C70</f>
        <v>0</v>
      </c>
      <c r="D70" s="447">
        <f>'6. Staff Loading'!D70</f>
        <v>0</v>
      </c>
      <c r="E70" s="448">
        <f>'6. Staff Loading'!E70</f>
        <v>0</v>
      </c>
      <c r="F70" s="154"/>
      <c r="G70" s="154"/>
      <c r="H70" s="154"/>
      <c r="I70" s="154"/>
      <c r="J70" s="154"/>
      <c r="K70" s="154"/>
      <c r="L70" s="154"/>
      <c r="M70" s="154"/>
      <c r="N70" s="154"/>
      <c r="O70" s="154"/>
      <c r="P70" s="154"/>
      <c r="Q70" s="154"/>
      <c r="R70" s="276">
        <f t="shared" si="23"/>
        <v>0</v>
      </c>
      <c r="S70" s="316">
        <f t="shared" si="68"/>
        <v>0</v>
      </c>
      <c r="W70" s="452">
        <f t="shared" si="69"/>
        <v>0</v>
      </c>
      <c r="X70" s="452">
        <f t="shared" si="70"/>
        <v>0</v>
      </c>
      <c r="Z70" s="452">
        <f t="shared" si="71"/>
        <v>0</v>
      </c>
      <c r="AA70" s="452">
        <f t="shared" si="72"/>
        <v>0</v>
      </c>
      <c r="AB70" s="453" t="e">
        <f t="shared" si="73"/>
        <v>#DIV/0!</v>
      </c>
    </row>
    <row r="71" spans="1:28" ht="12" x14ac:dyDescent="0.3">
      <c r="A71" s="269"/>
      <c r="B71" s="270"/>
      <c r="C71" s="446">
        <f>'6. Staff Loading'!C71</f>
        <v>0</v>
      </c>
      <c r="D71" s="447">
        <f>'6. Staff Loading'!D71</f>
        <v>0</v>
      </c>
      <c r="E71" s="448">
        <f>'6. Staff Loading'!E71</f>
        <v>0</v>
      </c>
      <c r="F71" s="154"/>
      <c r="G71" s="154"/>
      <c r="H71" s="154"/>
      <c r="I71" s="154"/>
      <c r="J71" s="154"/>
      <c r="K71" s="154"/>
      <c r="L71" s="154"/>
      <c r="M71" s="154"/>
      <c r="N71" s="154"/>
      <c r="O71" s="154"/>
      <c r="P71" s="154"/>
      <c r="Q71" s="154"/>
      <c r="R71" s="276">
        <f t="shared" si="23"/>
        <v>0</v>
      </c>
      <c r="S71" s="316">
        <f t="shared" si="68"/>
        <v>0</v>
      </c>
      <c r="W71" s="452">
        <f t="shared" si="69"/>
        <v>0</v>
      </c>
      <c r="X71" s="452">
        <f t="shared" si="70"/>
        <v>0</v>
      </c>
      <c r="Z71" s="452">
        <f t="shared" si="71"/>
        <v>0</v>
      </c>
      <c r="AA71" s="452">
        <f t="shared" si="72"/>
        <v>0</v>
      </c>
      <c r="AB71" s="453" t="e">
        <f t="shared" si="73"/>
        <v>#DIV/0!</v>
      </c>
    </row>
    <row r="72" spans="1:28" s="110" customFormat="1" ht="12.5" thickBot="1" x14ac:dyDescent="0.35">
      <c r="A72" s="228"/>
      <c r="B72" s="229" t="s">
        <v>151</v>
      </c>
      <c r="C72" s="230"/>
      <c r="D72" s="438"/>
      <c r="E72" s="427"/>
      <c r="F72" s="233">
        <f>SUM(F67:F71)</f>
        <v>0</v>
      </c>
      <c r="G72" s="233">
        <f t="shared" ref="G72:R72" si="74">SUM(G67:G71)</f>
        <v>0</v>
      </c>
      <c r="H72" s="233">
        <f t="shared" si="74"/>
        <v>0</v>
      </c>
      <c r="I72" s="233">
        <f t="shared" si="74"/>
        <v>0</v>
      </c>
      <c r="J72" s="233">
        <f t="shared" si="74"/>
        <v>0</v>
      </c>
      <c r="K72" s="233">
        <f t="shared" si="74"/>
        <v>0</v>
      </c>
      <c r="L72" s="233">
        <f t="shared" si="74"/>
        <v>0</v>
      </c>
      <c r="M72" s="233">
        <f t="shared" si="74"/>
        <v>0</v>
      </c>
      <c r="N72" s="233">
        <f t="shared" si="74"/>
        <v>0</v>
      </c>
      <c r="O72" s="233">
        <f t="shared" si="74"/>
        <v>0</v>
      </c>
      <c r="P72" s="233">
        <f t="shared" si="74"/>
        <v>0</v>
      </c>
      <c r="Q72" s="233">
        <f t="shared" si="74"/>
        <v>0</v>
      </c>
      <c r="R72" s="233">
        <f t="shared" si="74"/>
        <v>0</v>
      </c>
      <c r="S72" s="317">
        <f>SUM(S67:S71)</f>
        <v>0</v>
      </c>
      <c r="T72" s="106"/>
      <c r="U72" s="106"/>
      <c r="V72" s="106"/>
      <c r="W72" s="235">
        <f>SUM(W67:W71)</f>
        <v>0</v>
      </c>
      <c r="X72" s="235">
        <f>SUM(X67:X71)</f>
        <v>0</v>
      </c>
      <c r="Z72" s="231">
        <f>SUM(Z67:Z71)</f>
        <v>0</v>
      </c>
      <c r="AA72" s="231">
        <f>SUM(AA67:AA71)</f>
        <v>0</v>
      </c>
      <c r="AB72" s="413" t="e">
        <f>Z72/(Z72+AA72)</f>
        <v>#DIV/0!</v>
      </c>
    </row>
    <row r="73" spans="1:28" s="110" customFormat="1" ht="10.15" customHeight="1" thickBot="1" x14ac:dyDescent="0.35">
      <c r="A73" s="149"/>
      <c r="B73" s="150"/>
      <c r="C73" s="151"/>
      <c r="D73" s="437"/>
      <c r="E73" s="426"/>
      <c r="F73" s="154"/>
      <c r="G73" s="154"/>
      <c r="H73" s="154"/>
      <c r="I73" s="154"/>
      <c r="J73" s="154"/>
      <c r="K73" s="154"/>
      <c r="L73" s="154"/>
      <c r="M73" s="154"/>
      <c r="N73" s="154"/>
      <c r="O73" s="154"/>
      <c r="P73" s="154"/>
      <c r="Q73" s="154"/>
      <c r="R73" s="154"/>
      <c r="S73" s="322"/>
      <c r="T73" s="106"/>
      <c r="U73" s="106"/>
      <c r="V73" s="106"/>
      <c r="W73" s="423"/>
      <c r="X73" s="423"/>
      <c r="Z73" s="423"/>
      <c r="AA73" s="423"/>
      <c r="AB73" s="417"/>
    </row>
    <row r="74" spans="1:28" s="110" customFormat="1" ht="13" thickBot="1" x14ac:dyDescent="0.3">
      <c r="A74" s="251"/>
      <c r="B74" s="252" t="s">
        <v>152</v>
      </c>
      <c r="C74" s="253"/>
      <c r="D74" s="440"/>
      <c r="E74" s="429"/>
      <c r="F74" s="254">
        <f t="shared" ref="F74:H74" si="75">SUM(F36,F42,F48,F54,F60,F66,F72)</f>
        <v>2500</v>
      </c>
      <c r="G74" s="254">
        <f t="shared" si="75"/>
        <v>2500</v>
      </c>
      <c r="H74" s="254">
        <f t="shared" si="75"/>
        <v>2500</v>
      </c>
      <c r="I74" s="254">
        <f t="shared" ref="I74:S74" si="76">SUM(I36,I42,I48,I54,I60,I66,I72)</f>
        <v>2500</v>
      </c>
      <c r="J74" s="254">
        <f t="shared" si="76"/>
        <v>2500</v>
      </c>
      <c r="K74" s="254">
        <f t="shared" si="76"/>
        <v>2500</v>
      </c>
      <c r="L74" s="254">
        <f t="shared" si="76"/>
        <v>2500</v>
      </c>
      <c r="M74" s="254">
        <f t="shared" si="76"/>
        <v>2500</v>
      </c>
      <c r="N74" s="254">
        <f t="shared" si="76"/>
        <v>2500</v>
      </c>
      <c r="O74" s="254">
        <f t="shared" si="76"/>
        <v>2500</v>
      </c>
      <c r="P74" s="254">
        <f t="shared" si="76"/>
        <v>2500</v>
      </c>
      <c r="Q74" s="254">
        <f t="shared" si="76"/>
        <v>2500</v>
      </c>
      <c r="R74" s="254">
        <f t="shared" si="76"/>
        <v>30000</v>
      </c>
      <c r="S74" s="319">
        <f t="shared" si="76"/>
        <v>3003120</v>
      </c>
      <c r="W74" s="254">
        <f t="shared" ref="W74:X74" si="77">SUM(W36,W42,W48,W54,W60,W66,W72)</f>
        <v>15.060240963855421</v>
      </c>
      <c r="X74" s="254">
        <f t="shared" si="77"/>
        <v>2500</v>
      </c>
      <c r="Z74" s="254">
        <f t="shared" ref="Z74:AA74" si="78">SUM(Z36,Z42,Z48,Z54,Z60,Z66,Z72)</f>
        <v>17400</v>
      </c>
      <c r="AA74" s="254">
        <f t="shared" si="78"/>
        <v>12600</v>
      </c>
      <c r="AB74" s="418">
        <f>Z74/(Z74+AA74)</f>
        <v>0.57999999999999996</v>
      </c>
    </row>
    <row r="75" spans="1:28" ht="12" x14ac:dyDescent="0.3">
      <c r="A75" s="149"/>
      <c r="B75" s="155"/>
      <c r="C75" s="156"/>
      <c r="D75" s="442"/>
      <c r="E75" s="431"/>
      <c r="F75" s="154"/>
      <c r="G75" s="154"/>
      <c r="H75" s="154"/>
      <c r="I75" s="154"/>
      <c r="J75" s="154"/>
      <c r="K75" s="154"/>
      <c r="L75" s="154"/>
      <c r="M75" s="154"/>
      <c r="N75" s="154"/>
      <c r="O75" s="154"/>
      <c r="P75" s="154"/>
      <c r="Q75" s="154"/>
      <c r="R75" s="154"/>
      <c r="S75" s="322"/>
      <c r="T75" s="110"/>
      <c r="U75" s="110"/>
      <c r="V75" s="110"/>
      <c r="W75" s="157"/>
      <c r="X75" s="157"/>
      <c r="Z75" s="157"/>
      <c r="AA75" s="157"/>
      <c r="AB75" s="421"/>
    </row>
    <row r="76" spans="1:28" ht="13" x14ac:dyDescent="0.3">
      <c r="A76" s="237">
        <v>3</v>
      </c>
      <c r="B76" s="245" t="s">
        <v>153</v>
      </c>
      <c r="C76" s="239"/>
      <c r="D76" s="436"/>
      <c r="E76" s="425"/>
      <c r="F76" s="244"/>
      <c r="G76" s="244"/>
      <c r="H76" s="244"/>
      <c r="I76" s="244"/>
      <c r="J76" s="244"/>
      <c r="K76" s="244"/>
      <c r="L76" s="244"/>
      <c r="M76" s="244"/>
      <c r="N76" s="244"/>
      <c r="O76" s="244"/>
      <c r="P76" s="244"/>
      <c r="Q76" s="244"/>
      <c r="R76" s="240"/>
      <c r="S76" s="323"/>
      <c r="T76" s="110"/>
      <c r="U76" s="110"/>
      <c r="V76" s="110"/>
      <c r="W76" s="239"/>
      <c r="X76" s="239"/>
      <c r="Z76" s="239"/>
      <c r="AA76" s="239"/>
      <c r="AB76" s="416"/>
    </row>
    <row r="77" spans="1:28" ht="12" x14ac:dyDescent="0.3">
      <c r="A77" s="269">
        <v>3.1</v>
      </c>
      <c r="B77" s="274" t="s">
        <v>153</v>
      </c>
      <c r="C77" s="446" t="str">
        <f>'6. Staff Loading'!C77</f>
        <v>Programmer Analyst-Onshore</v>
      </c>
      <c r="D77" s="447">
        <f>'6. Staff Loading'!D77</f>
        <v>127</v>
      </c>
      <c r="E77" s="448" t="str">
        <f>'6. Staff Loading'!E77</f>
        <v>N</v>
      </c>
      <c r="F77" s="154">
        <v>160</v>
      </c>
      <c r="G77" s="154">
        <v>160</v>
      </c>
      <c r="H77" s="154">
        <v>160</v>
      </c>
      <c r="I77" s="154">
        <v>160</v>
      </c>
      <c r="J77" s="154">
        <v>160</v>
      </c>
      <c r="K77" s="154">
        <v>160</v>
      </c>
      <c r="L77" s="154">
        <v>160</v>
      </c>
      <c r="M77" s="154">
        <v>160</v>
      </c>
      <c r="N77" s="154">
        <v>160</v>
      </c>
      <c r="O77" s="154">
        <v>160</v>
      </c>
      <c r="P77" s="154">
        <v>160</v>
      </c>
      <c r="Q77" s="154">
        <v>160</v>
      </c>
      <c r="R77" s="276">
        <f t="shared" ref="R77:R81" si="79">SUM(F77:Q77)</f>
        <v>1920</v>
      </c>
      <c r="S77" s="316">
        <f>D77*R77</f>
        <v>243840</v>
      </c>
      <c r="W77" s="452">
        <f>X77/$U$7</f>
        <v>0.96385542168674698</v>
      </c>
      <c r="X77" s="452">
        <f>R77/12</f>
        <v>160</v>
      </c>
      <c r="Z77" s="452">
        <f>IF($E77="Y",$R77,0)</f>
        <v>0</v>
      </c>
      <c r="AA77" s="452">
        <f>IF($E77="N",$R77,0)</f>
        <v>1920</v>
      </c>
      <c r="AB77" s="453">
        <f>Z77/(AA77+Z77)</f>
        <v>0</v>
      </c>
    </row>
    <row r="78" spans="1:28" ht="12" x14ac:dyDescent="0.3">
      <c r="A78" s="269"/>
      <c r="B78" s="270"/>
      <c r="C78" s="446">
        <f>'6. Staff Loading'!C78</f>
        <v>0</v>
      </c>
      <c r="D78" s="447">
        <f>'6. Staff Loading'!D78</f>
        <v>0</v>
      </c>
      <c r="E78" s="448">
        <f>'6. Staff Loading'!E78</f>
        <v>0</v>
      </c>
      <c r="F78" s="154"/>
      <c r="G78" s="154"/>
      <c r="H78" s="154"/>
      <c r="I78" s="154"/>
      <c r="J78" s="154"/>
      <c r="K78" s="154"/>
      <c r="L78" s="154"/>
      <c r="M78" s="154"/>
      <c r="N78" s="154"/>
      <c r="O78" s="154"/>
      <c r="P78" s="154"/>
      <c r="Q78" s="154"/>
      <c r="R78" s="276">
        <f t="shared" si="79"/>
        <v>0</v>
      </c>
      <c r="S78" s="316">
        <f t="shared" ref="S78:S81" si="80">D78*R78</f>
        <v>0</v>
      </c>
      <c r="W78" s="452">
        <f t="shared" ref="W78:W81" si="81">X78/$U$7</f>
        <v>0</v>
      </c>
      <c r="X78" s="452">
        <f t="shared" ref="X78:X81" si="82">R78/12</f>
        <v>0</v>
      </c>
      <c r="Z78" s="452">
        <f t="shared" ref="Z78:Z81" si="83">IF($E78="Y",$R78,0)</f>
        <v>0</v>
      </c>
      <c r="AA78" s="452">
        <f t="shared" ref="AA78:AA81" si="84">IF($E78="N",$R78,0)</f>
        <v>0</v>
      </c>
      <c r="AB78" s="453" t="e">
        <f t="shared" ref="AB78:AB81" si="85">Z78/(AA78+Z78)</f>
        <v>#DIV/0!</v>
      </c>
    </row>
    <row r="79" spans="1:28" s="110" customFormat="1" ht="12" x14ac:dyDescent="0.3">
      <c r="A79" s="269"/>
      <c r="B79" s="270"/>
      <c r="C79" s="446">
        <f>'6. Staff Loading'!C79</f>
        <v>0</v>
      </c>
      <c r="D79" s="447">
        <f>'6. Staff Loading'!D79</f>
        <v>0</v>
      </c>
      <c r="E79" s="448">
        <f>'6. Staff Loading'!E79</f>
        <v>0</v>
      </c>
      <c r="F79" s="154"/>
      <c r="G79" s="154"/>
      <c r="H79" s="154"/>
      <c r="I79" s="154"/>
      <c r="J79" s="154"/>
      <c r="K79" s="154"/>
      <c r="L79" s="154"/>
      <c r="M79" s="154"/>
      <c r="N79" s="154"/>
      <c r="O79" s="154"/>
      <c r="P79" s="154"/>
      <c r="Q79" s="154"/>
      <c r="R79" s="276">
        <f t="shared" si="79"/>
        <v>0</v>
      </c>
      <c r="S79" s="316">
        <f t="shared" si="80"/>
        <v>0</v>
      </c>
      <c r="T79" s="106"/>
      <c r="U79" s="106"/>
      <c r="V79" s="106"/>
      <c r="W79" s="452">
        <f t="shared" si="81"/>
        <v>0</v>
      </c>
      <c r="X79" s="452">
        <f t="shared" si="82"/>
        <v>0</v>
      </c>
      <c r="Z79" s="452">
        <f t="shared" si="83"/>
        <v>0</v>
      </c>
      <c r="AA79" s="452">
        <f t="shared" si="84"/>
        <v>0</v>
      </c>
      <c r="AB79" s="453" t="e">
        <f t="shared" si="85"/>
        <v>#DIV/0!</v>
      </c>
    </row>
    <row r="80" spans="1:28" s="110" customFormat="1" ht="12" x14ac:dyDescent="0.3">
      <c r="A80" s="269"/>
      <c r="B80" s="270"/>
      <c r="C80" s="446">
        <f>'6. Staff Loading'!C80</f>
        <v>0</v>
      </c>
      <c r="D80" s="447">
        <f>'6. Staff Loading'!D80</f>
        <v>0</v>
      </c>
      <c r="E80" s="448">
        <f>'6. Staff Loading'!E80</f>
        <v>0</v>
      </c>
      <c r="F80" s="154"/>
      <c r="G80" s="154"/>
      <c r="H80" s="154"/>
      <c r="I80" s="154"/>
      <c r="J80" s="154"/>
      <c r="K80" s="154"/>
      <c r="L80" s="154"/>
      <c r="M80" s="154"/>
      <c r="N80" s="154"/>
      <c r="O80" s="154"/>
      <c r="P80" s="154"/>
      <c r="Q80" s="154"/>
      <c r="R80" s="276">
        <f t="shared" si="79"/>
        <v>0</v>
      </c>
      <c r="S80" s="316">
        <f t="shared" si="80"/>
        <v>0</v>
      </c>
      <c r="T80" s="106"/>
      <c r="U80" s="106"/>
      <c r="V80" s="106"/>
      <c r="W80" s="452">
        <f t="shared" si="81"/>
        <v>0</v>
      </c>
      <c r="X80" s="452">
        <f t="shared" si="82"/>
        <v>0</v>
      </c>
      <c r="Z80" s="452">
        <f t="shared" si="83"/>
        <v>0</v>
      </c>
      <c r="AA80" s="452">
        <f t="shared" si="84"/>
        <v>0</v>
      </c>
      <c r="AB80" s="453" t="e">
        <f t="shared" si="85"/>
        <v>#DIV/0!</v>
      </c>
    </row>
    <row r="81" spans="1:28" ht="14.25" customHeight="1" x14ac:dyDescent="0.3">
      <c r="A81" s="269"/>
      <c r="B81" s="270"/>
      <c r="C81" s="446">
        <f>'6. Staff Loading'!C81</f>
        <v>0</v>
      </c>
      <c r="D81" s="447">
        <f>'6. Staff Loading'!D81</f>
        <v>0</v>
      </c>
      <c r="E81" s="448">
        <f>'6. Staff Loading'!E81</f>
        <v>0</v>
      </c>
      <c r="F81" s="154"/>
      <c r="G81" s="154"/>
      <c r="H81" s="154"/>
      <c r="I81" s="154"/>
      <c r="J81" s="154"/>
      <c r="K81" s="154"/>
      <c r="L81" s="154"/>
      <c r="M81" s="154"/>
      <c r="N81" s="154"/>
      <c r="O81" s="154"/>
      <c r="P81" s="154"/>
      <c r="Q81" s="154"/>
      <c r="R81" s="276">
        <f t="shared" si="79"/>
        <v>0</v>
      </c>
      <c r="S81" s="316">
        <f t="shared" si="80"/>
        <v>0</v>
      </c>
      <c r="W81" s="452">
        <f t="shared" si="81"/>
        <v>0</v>
      </c>
      <c r="X81" s="452">
        <f t="shared" si="82"/>
        <v>0</v>
      </c>
      <c r="Z81" s="452">
        <f t="shared" si="83"/>
        <v>0</v>
      </c>
      <c r="AA81" s="452">
        <f t="shared" si="84"/>
        <v>0</v>
      </c>
      <c r="AB81" s="453" t="e">
        <f t="shared" si="85"/>
        <v>#DIV/0!</v>
      </c>
    </row>
    <row r="82" spans="1:28" s="109" customFormat="1" ht="13.5" thickBot="1" x14ac:dyDescent="0.35">
      <c r="A82" s="228"/>
      <c r="B82" s="229" t="s">
        <v>154</v>
      </c>
      <c r="C82" s="230"/>
      <c r="D82" s="438"/>
      <c r="E82" s="427"/>
      <c r="F82" s="233">
        <f>SUM(F77:F81)</f>
        <v>160</v>
      </c>
      <c r="G82" s="233">
        <f t="shared" ref="G82:R82" si="86">SUM(G77:G81)</f>
        <v>160</v>
      </c>
      <c r="H82" s="233">
        <f t="shared" si="86"/>
        <v>160</v>
      </c>
      <c r="I82" s="233">
        <f t="shared" si="86"/>
        <v>160</v>
      </c>
      <c r="J82" s="233">
        <f t="shared" si="86"/>
        <v>160</v>
      </c>
      <c r="K82" s="233">
        <f t="shared" si="86"/>
        <v>160</v>
      </c>
      <c r="L82" s="233">
        <f t="shared" si="86"/>
        <v>160</v>
      </c>
      <c r="M82" s="233">
        <f t="shared" si="86"/>
        <v>160</v>
      </c>
      <c r="N82" s="233">
        <f t="shared" si="86"/>
        <v>160</v>
      </c>
      <c r="O82" s="233">
        <f t="shared" si="86"/>
        <v>160</v>
      </c>
      <c r="P82" s="233">
        <f t="shared" si="86"/>
        <v>160</v>
      </c>
      <c r="Q82" s="233">
        <f t="shared" si="86"/>
        <v>160</v>
      </c>
      <c r="R82" s="233">
        <f t="shared" si="86"/>
        <v>1920</v>
      </c>
      <c r="S82" s="317">
        <f>SUM(S77:S81)</f>
        <v>243840</v>
      </c>
      <c r="T82" s="106"/>
      <c r="U82" s="106"/>
      <c r="V82" s="106"/>
      <c r="W82" s="235">
        <f>SUM(W77:W81)</f>
        <v>0.96385542168674698</v>
      </c>
      <c r="X82" s="235">
        <f>SUM(X77:X81)</f>
        <v>160</v>
      </c>
      <c r="Z82" s="231">
        <f>SUM(Z77:Z81)</f>
        <v>0</v>
      </c>
      <c r="AA82" s="231">
        <f>SUM(AA77:AA81)</f>
        <v>1920</v>
      </c>
      <c r="AB82" s="413">
        <f>Z82/(Z82+AA82)</f>
        <v>0</v>
      </c>
    </row>
    <row r="83" spans="1:28" ht="10.15" customHeight="1" x14ac:dyDescent="0.3">
      <c r="A83" s="149"/>
      <c r="B83" s="150"/>
      <c r="C83" s="151"/>
      <c r="D83" s="437"/>
      <c r="E83" s="426"/>
      <c r="F83" s="154"/>
      <c r="G83" s="154"/>
      <c r="H83" s="154"/>
      <c r="I83" s="154"/>
      <c r="J83" s="154"/>
      <c r="K83" s="154"/>
      <c r="L83" s="154"/>
      <c r="M83" s="154"/>
      <c r="N83" s="154"/>
      <c r="O83" s="154"/>
      <c r="P83" s="154"/>
      <c r="Q83" s="154"/>
      <c r="R83" s="154"/>
      <c r="S83" s="322"/>
      <c r="T83" s="110"/>
      <c r="U83" s="110"/>
      <c r="V83" s="110"/>
      <c r="W83" s="152"/>
      <c r="X83" s="152"/>
      <c r="Z83" s="152"/>
      <c r="AA83" s="152"/>
      <c r="AB83" s="412"/>
    </row>
    <row r="84" spans="1:28" ht="13.5" thickBot="1" x14ac:dyDescent="0.35">
      <c r="A84" s="251"/>
      <c r="B84" s="252" t="s">
        <v>154</v>
      </c>
      <c r="C84" s="253"/>
      <c r="D84" s="440"/>
      <c r="E84" s="429"/>
      <c r="F84" s="254">
        <f t="shared" ref="F84:S84" si="87">SUM(F82,)</f>
        <v>160</v>
      </c>
      <c r="G84" s="254">
        <f t="shared" si="87"/>
        <v>160</v>
      </c>
      <c r="H84" s="254">
        <f t="shared" si="87"/>
        <v>160</v>
      </c>
      <c r="I84" s="254">
        <f t="shared" si="87"/>
        <v>160</v>
      </c>
      <c r="J84" s="254">
        <f t="shared" si="87"/>
        <v>160</v>
      </c>
      <c r="K84" s="254">
        <f t="shared" si="87"/>
        <v>160</v>
      </c>
      <c r="L84" s="254">
        <f t="shared" si="87"/>
        <v>160</v>
      </c>
      <c r="M84" s="254">
        <f t="shared" si="87"/>
        <v>160</v>
      </c>
      <c r="N84" s="254">
        <f t="shared" si="87"/>
        <v>160</v>
      </c>
      <c r="O84" s="254">
        <f t="shared" si="87"/>
        <v>160</v>
      </c>
      <c r="P84" s="254">
        <f t="shared" si="87"/>
        <v>160</v>
      </c>
      <c r="Q84" s="254">
        <f t="shared" si="87"/>
        <v>160</v>
      </c>
      <c r="R84" s="254">
        <f t="shared" si="87"/>
        <v>1920</v>
      </c>
      <c r="S84" s="319">
        <f t="shared" si="87"/>
        <v>243840</v>
      </c>
      <c r="W84" s="254">
        <f>SUM(W82,)</f>
        <v>0.96385542168674698</v>
      </c>
      <c r="X84" s="254">
        <f>SUM(X82,)</f>
        <v>160</v>
      </c>
      <c r="Z84" s="254">
        <f>SUM(Z82,)</f>
        <v>0</v>
      </c>
      <c r="AA84" s="254">
        <f>SUM(AA82,)</f>
        <v>1920</v>
      </c>
      <c r="AB84" s="418">
        <f>SUM(AB82,)</f>
        <v>0</v>
      </c>
    </row>
    <row r="85" spans="1:28" ht="12" x14ac:dyDescent="0.3">
      <c r="A85" s="149"/>
      <c r="B85" s="155"/>
      <c r="C85" s="156"/>
      <c r="D85" s="442"/>
      <c r="E85" s="431"/>
      <c r="F85" s="154"/>
      <c r="G85" s="154"/>
      <c r="H85" s="154"/>
      <c r="I85" s="154"/>
      <c r="J85" s="154"/>
      <c r="K85" s="154"/>
      <c r="L85" s="154"/>
      <c r="M85" s="154"/>
      <c r="N85" s="154"/>
      <c r="O85" s="154"/>
      <c r="P85" s="154"/>
      <c r="Q85" s="154"/>
      <c r="R85" s="154"/>
      <c r="S85" s="322"/>
      <c r="T85" s="110"/>
      <c r="U85" s="110"/>
      <c r="V85" s="110"/>
      <c r="W85" s="157"/>
      <c r="X85" s="157"/>
      <c r="Z85" s="157"/>
      <c r="AA85" s="157"/>
      <c r="AB85" s="421"/>
    </row>
    <row r="86" spans="1:28" ht="13" x14ac:dyDescent="0.3">
      <c r="A86" s="237">
        <v>4</v>
      </c>
      <c r="B86" s="245" t="s">
        <v>156</v>
      </c>
      <c r="C86" s="239"/>
      <c r="D86" s="436"/>
      <c r="E86" s="425"/>
      <c r="F86" s="244"/>
      <c r="G86" s="244"/>
      <c r="H86" s="244"/>
      <c r="I86" s="244"/>
      <c r="J86" s="244"/>
      <c r="K86" s="244"/>
      <c r="L86" s="244"/>
      <c r="M86" s="244"/>
      <c r="N86" s="244"/>
      <c r="O86" s="244"/>
      <c r="P86" s="244"/>
      <c r="Q86" s="244"/>
      <c r="R86" s="240"/>
      <c r="S86" s="323"/>
      <c r="T86" s="110"/>
      <c r="U86" s="110"/>
      <c r="V86" s="110"/>
      <c r="W86" s="239"/>
      <c r="X86" s="239"/>
      <c r="Z86" s="239"/>
      <c r="AA86" s="239"/>
      <c r="AB86" s="416"/>
    </row>
    <row r="87" spans="1:28" ht="12" x14ac:dyDescent="0.3">
      <c r="A87" s="269">
        <v>4.0999999999999996</v>
      </c>
      <c r="B87" s="270" t="s">
        <v>156</v>
      </c>
      <c r="C87" s="446" t="str">
        <f>'6. Staff Loading'!C87</f>
        <v>BenefitsCal Public Communications Lead-Onshore</v>
      </c>
      <c r="D87" s="447">
        <f>'6. Staff Loading'!D87</f>
        <v>150</v>
      </c>
      <c r="E87" s="448" t="str">
        <f>'6. Staff Loading'!E87</f>
        <v>N</v>
      </c>
      <c r="F87" s="154">
        <v>160</v>
      </c>
      <c r="G87" s="154">
        <v>160</v>
      </c>
      <c r="H87" s="154">
        <v>160</v>
      </c>
      <c r="I87" s="154">
        <v>160</v>
      </c>
      <c r="J87" s="154">
        <v>160</v>
      </c>
      <c r="K87" s="154">
        <v>160</v>
      </c>
      <c r="L87" s="154">
        <v>160</v>
      </c>
      <c r="M87" s="154">
        <v>160</v>
      </c>
      <c r="N87" s="154">
        <v>160</v>
      </c>
      <c r="O87" s="154">
        <v>160</v>
      </c>
      <c r="P87" s="154">
        <v>160</v>
      </c>
      <c r="Q87" s="154">
        <v>160</v>
      </c>
      <c r="R87" s="276">
        <f t="shared" ref="R87:R91" si="88">SUM(F87:Q87)</f>
        <v>1920</v>
      </c>
      <c r="S87" s="316">
        <f>D87*R87</f>
        <v>288000</v>
      </c>
      <c r="T87" s="110"/>
      <c r="U87" s="110"/>
      <c r="V87" s="110"/>
      <c r="W87" s="452">
        <f>X87/$U$7</f>
        <v>0.96385542168674698</v>
      </c>
      <c r="X87" s="452">
        <f>R87/12</f>
        <v>160</v>
      </c>
      <c r="Z87" s="452">
        <f>IF($E87="Y",$R87,0)</f>
        <v>0</v>
      </c>
      <c r="AA87" s="452">
        <f>IF($E87="N",$R87,0)</f>
        <v>1920</v>
      </c>
      <c r="AB87" s="453">
        <f>Z87/(AA87+Z87)</f>
        <v>0</v>
      </c>
    </row>
    <row r="88" spans="1:28" s="110" customFormat="1" x14ac:dyDescent="0.25">
      <c r="A88" s="269"/>
      <c r="B88" s="270"/>
      <c r="C88" s="446" t="str">
        <f>'6. Staff Loading'!C88</f>
        <v>Business Analyst/UCD Analyst -Onshore</v>
      </c>
      <c r="D88" s="447">
        <f>'6. Staff Loading'!D88</f>
        <v>130</v>
      </c>
      <c r="E88" s="448" t="str">
        <f>'6. Staff Loading'!E88</f>
        <v>N</v>
      </c>
      <c r="F88" s="154">
        <v>106</v>
      </c>
      <c r="G88" s="154">
        <v>106</v>
      </c>
      <c r="H88" s="154">
        <v>106</v>
      </c>
      <c r="I88" s="154">
        <v>106</v>
      </c>
      <c r="J88" s="154">
        <v>106</v>
      </c>
      <c r="K88" s="154">
        <v>106</v>
      </c>
      <c r="L88" s="154">
        <v>106</v>
      </c>
      <c r="M88" s="154">
        <v>106</v>
      </c>
      <c r="N88" s="154">
        <v>106</v>
      </c>
      <c r="O88" s="154">
        <v>106</v>
      </c>
      <c r="P88" s="154">
        <v>106</v>
      </c>
      <c r="Q88" s="154">
        <v>106</v>
      </c>
      <c r="R88" s="276">
        <f t="shared" si="88"/>
        <v>1272</v>
      </c>
      <c r="S88" s="316">
        <f t="shared" ref="S88:S91" si="89">D88*R88</f>
        <v>165360</v>
      </c>
      <c r="W88" s="452">
        <f t="shared" ref="W88:W91" si="90">X88/$U$7</f>
        <v>0.63855421686746983</v>
      </c>
      <c r="X88" s="452">
        <f t="shared" ref="X88:X91" si="91">R88/12</f>
        <v>106</v>
      </c>
      <c r="Z88" s="452">
        <f t="shared" ref="Z88:Z91" si="92">IF($E88="Y",$R88,0)</f>
        <v>0</v>
      </c>
      <c r="AA88" s="452">
        <f t="shared" ref="AA88:AA91" si="93">IF($E88="N",$R88,0)</f>
        <v>1272</v>
      </c>
      <c r="AB88" s="453">
        <f t="shared" ref="AB88:AB91" si="94">Z88/(AA88+Z88)</f>
        <v>0</v>
      </c>
    </row>
    <row r="89" spans="1:28" ht="14.25" customHeight="1" x14ac:dyDescent="0.3">
      <c r="A89" s="269"/>
      <c r="B89" s="270"/>
      <c r="C89" s="446" t="str">
        <f>'6. Staff Loading'!C89</f>
        <v>Customer and Marketing Analyst-Onshore</v>
      </c>
      <c r="D89" s="447">
        <f>'6. Staff Loading'!D89</f>
        <v>140.75</v>
      </c>
      <c r="E89" s="448" t="str">
        <f>'6. Staff Loading'!E89</f>
        <v>N</v>
      </c>
      <c r="F89" s="154">
        <v>160</v>
      </c>
      <c r="G89" s="154">
        <v>160</v>
      </c>
      <c r="H89" s="154">
        <v>160</v>
      </c>
      <c r="I89" s="154">
        <v>160</v>
      </c>
      <c r="J89" s="154">
        <v>160</v>
      </c>
      <c r="K89" s="154">
        <v>160</v>
      </c>
      <c r="L89" s="154">
        <v>160</v>
      </c>
      <c r="M89" s="154">
        <v>160</v>
      </c>
      <c r="N89" s="154">
        <v>160</v>
      </c>
      <c r="O89" s="154">
        <v>160</v>
      </c>
      <c r="P89" s="154">
        <v>160</v>
      </c>
      <c r="Q89" s="154">
        <v>160</v>
      </c>
      <c r="R89" s="276">
        <f t="shared" si="88"/>
        <v>1920</v>
      </c>
      <c r="S89" s="316">
        <f t="shared" si="89"/>
        <v>270240</v>
      </c>
      <c r="T89" s="110"/>
      <c r="U89" s="110"/>
      <c r="V89" s="110"/>
      <c r="W89" s="452">
        <f t="shared" si="90"/>
        <v>0.96385542168674698</v>
      </c>
      <c r="X89" s="452">
        <f t="shared" si="91"/>
        <v>160</v>
      </c>
      <c r="Z89" s="452">
        <f t="shared" si="92"/>
        <v>0</v>
      </c>
      <c r="AA89" s="452">
        <f t="shared" si="93"/>
        <v>1920</v>
      </c>
      <c r="AB89" s="453">
        <f t="shared" si="94"/>
        <v>0</v>
      </c>
    </row>
    <row r="90" spans="1:28" s="110" customFormat="1" x14ac:dyDescent="0.25">
      <c r="A90" s="269"/>
      <c r="B90" s="270"/>
      <c r="C90" s="446" t="str">
        <f>'6. Staff Loading'!C90</f>
        <v>Customer and Marketing Analyst-Offshore</v>
      </c>
      <c r="D90" s="447">
        <f>'6. Staff Loading'!D90</f>
        <v>80</v>
      </c>
      <c r="E90" s="448" t="str">
        <f>'6. Staff Loading'!E90</f>
        <v>Y</v>
      </c>
      <c r="F90" s="154">
        <v>80</v>
      </c>
      <c r="G90" s="154">
        <v>80</v>
      </c>
      <c r="H90" s="154">
        <v>80</v>
      </c>
      <c r="I90" s="154">
        <v>80</v>
      </c>
      <c r="J90" s="154">
        <v>80</v>
      </c>
      <c r="K90" s="154">
        <v>80</v>
      </c>
      <c r="L90" s="154">
        <v>80</v>
      </c>
      <c r="M90" s="154">
        <v>80</v>
      </c>
      <c r="N90" s="154">
        <v>80</v>
      </c>
      <c r="O90" s="154">
        <v>80</v>
      </c>
      <c r="P90" s="154">
        <v>80</v>
      </c>
      <c r="Q90" s="154">
        <v>80</v>
      </c>
      <c r="R90" s="276">
        <f t="shared" si="88"/>
        <v>960</v>
      </c>
      <c r="S90" s="316">
        <f t="shared" si="89"/>
        <v>76800</v>
      </c>
      <c r="W90" s="452">
        <f t="shared" si="90"/>
        <v>0.48192771084337349</v>
      </c>
      <c r="X90" s="452">
        <f t="shared" si="91"/>
        <v>80</v>
      </c>
      <c r="Z90" s="452">
        <f t="shared" si="92"/>
        <v>960</v>
      </c>
      <c r="AA90" s="452">
        <f t="shared" si="93"/>
        <v>0</v>
      </c>
      <c r="AB90" s="453">
        <f t="shared" si="94"/>
        <v>1</v>
      </c>
    </row>
    <row r="91" spans="1:28" ht="14.25" customHeight="1" x14ac:dyDescent="0.3">
      <c r="A91" s="269"/>
      <c r="B91" s="270"/>
      <c r="C91" s="446">
        <f>'6. Staff Loading'!C91</f>
        <v>0</v>
      </c>
      <c r="D91" s="447">
        <f>'6. Staff Loading'!D91</f>
        <v>0</v>
      </c>
      <c r="E91" s="448">
        <f>'6. Staff Loading'!E91</f>
        <v>0</v>
      </c>
      <c r="F91" s="154"/>
      <c r="G91" s="154"/>
      <c r="H91" s="154"/>
      <c r="I91" s="154"/>
      <c r="J91" s="154"/>
      <c r="K91" s="154"/>
      <c r="L91" s="154"/>
      <c r="M91" s="154"/>
      <c r="N91" s="154"/>
      <c r="O91" s="154"/>
      <c r="P91" s="154"/>
      <c r="Q91" s="154"/>
      <c r="R91" s="276">
        <f t="shared" si="88"/>
        <v>0</v>
      </c>
      <c r="S91" s="316">
        <f t="shared" si="89"/>
        <v>0</v>
      </c>
      <c r="T91" s="110"/>
      <c r="U91" s="110"/>
      <c r="V91" s="110"/>
      <c r="W91" s="452">
        <f t="shared" si="90"/>
        <v>0</v>
      </c>
      <c r="X91" s="452">
        <f t="shared" si="91"/>
        <v>0</v>
      </c>
      <c r="Z91" s="452">
        <f t="shared" si="92"/>
        <v>0</v>
      </c>
      <c r="AA91" s="452">
        <f t="shared" si="93"/>
        <v>0</v>
      </c>
      <c r="AB91" s="453" t="e">
        <f t="shared" si="94"/>
        <v>#DIV/0!</v>
      </c>
    </row>
    <row r="92" spans="1:28" s="109" customFormat="1" ht="13.5" thickBot="1" x14ac:dyDescent="0.35">
      <c r="A92" s="228"/>
      <c r="B92" s="229" t="s">
        <v>160</v>
      </c>
      <c r="C92" s="230"/>
      <c r="D92" s="438"/>
      <c r="E92" s="427"/>
      <c r="F92" s="233">
        <f>SUM(F87:F91)</f>
        <v>506</v>
      </c>
      <c r="G92" s="233">
        <f t="shared" ref="G92:R92" si="95">SUM(G87:G91)</f>
        <v>506</v>
      </c>
      <c r="H92" s="233">
        <f t="shared" si="95"/>
        <v>506</v>
      </c>
      <c r="I92" s="233">
        <f t="shared" si="95"/>
        <v>506</v>
      </c>
      <c r="J92" s="233">
        <f t="shared" si="95"/>
        <v>506</v>
      </c>
      <c r="K92" s="233">
        <f t="shared" si="95"/>
        <v>506</v>
      </c>
      <c r="L92" s="233">
        <f t="shared" si="95"/>
        <v>506</v>
      </c>
      <c r="M92" s="233">
        <f t="shared" si="95"/>
        <v>506</v>
      </c>
      <c r="N92" s="233">
        <f t="shared" si="95"/>
        <v>506</v>
      </c>
      <c r="O92" s="233">
        <f t="shared" si="95"/>
        <v>506</v>
      </c>
      <c r="P92" s="233">
        <f t="shared" si="95"/>
        <v>506</v>
      </c>
      <c r="Q92" s="233">
        <f t="shared" si="95"/>
        <v>506</v>
      </c>
      <c r="R92" s="233">
        <f t="shared" si="95"/>
        <v>6072</v>
      </c>
      <c r="S92" s="317">
        <f>SUM(S87:S91)</f>
        <v>800400</v>
      </c>
      <c r="T92" s="106"/>
      <c r="U92" s="106"/>
      <c r="V92" s="106"/>
      <c r="W92" s="235">
        <f>SUM(W87:W91)</f>
        <v>3.0481927710843371</v>
      </c>
      <c r="X92" s="235">
        <f>SUM(X87:X91)</f>
        <v>506</v>
      </c>
      <c r="Z92" s="231">
        <f>SUM(Z87:Z91)</f>
        <v>960</v>
      </c>
      <c r="AA92" s="231">
        <f>SUM(AA87:AA91)</f>
        <v>5112</v>
      </c>
      <c r="AB92" s="413">
        <f>Z92/(Z92+AA92)</f>
        <v>0.15810276679841898</v>
      </c>
    </row>
    <row r="93" spans="1:28" ht="10.15" customHeight="1" x14ac:dyDescent="0.3">
      <c r="A93" s="149"/>
      <c r="B93" s="150"/>
      <c r="C93" s="151"/>
      <c r="D93" s="437"/>
      <c r="E93" s="426"/>
      <c r="F93" s="154"/>
      <c r="G93" s="154"/>
      <c r="H93" s="154"/>
      <c r="I93" s="154"/>
      <c r="J93" s="154"/>
      <c r="K93" s="154"/>
      <c r="L93" s="154"/>
      <c r="M93" s="154"/>
      <c r="N93" s="154"/>
      <c r="O93" s="154"/>
      <c r="P93" s="154"/>
      <c r="Q93" s="154"/>
      <c r="R93" s="154"/>
      <c r="S93" s="322"/>
      <c r="W93" s="152"/>
      <c r="X93" s="152"/>
      <c r="Z93" s="152"/>
      <c r="AA93" s="152"/>
      <c r="AB93" s="412"/>
    </row>
    <row r="94" spans="1:28" ht="13.5" thickBot="1" x14ac:dyDescent="0.35">
      <c r="A94" s="251"/>
      <c r="B94" s="252" t="s">
        <v>160</v>
      </c>
      <c r="C94" s="253"/>
      <c r="D94" s="440"/>
      <c r="E94" s="429"/>
      <c r="F94" s="254">
        <f t="shared" ref="F94:S94" si="96">SUM(F92,)</f>
        <v>506</v>
      </c>
      <c r="G94" s="254">
        <f t="shared" si="96"/>
        <v>506</v>
      </c>
      <c r="H94" s="254">
        <f t="shared" si="96"/>
        <v>506</v>
      </c>
      <c r="I94" s="254">
        <f t="shared" si="96"/>
        <v>506</v>
      </c>
      <c r="J94" s="254">
        <f t="shared" si="96"/>
        <v>506</v>
      </c>
      <c r="K94" s="254">
        <f t="shared" si="96"/>
        <v>506</v>
      </c>
      <c r="L94" s="254">
        <f t="shared" si="96"/>
        <v>506</v>
      </c>
      <c r="M94" s="254">
        <f t="shared" si="96"/>
        <v>506</v>
      </c>
      <c r="N94" s="254">
        <f t="shared" si="96"/>
        <v>506</v>
      </c>
      <c r="O94" s="254">
        <f t="shared" si="96"/>
        <v>506</v>
      </c>
      <c r="P94" s="254">
        <f t="shared" si="96"/>
        <v>506</v>
      </c>
      <c r="Q94" s="254">
        <f t="shared" si="96"/>
        <v>506</v>
      </c>
      <c r="R94" s="254">
        <f t="shared" si="96"/>
        <v>6072</v>
      </c>
      <c r="S94" s="319">
        <f t="shared" si="96"/>
        <v>800400</v>
      </c>
      <c r="W94" s="254">
        <f>SUM(W92,)</f>
        <v>3.0481927710843371</v>
      </c>
      <c r="X94" s="254">
        <f>SUM(X92,)</f>
        <v>506</v>
      </c>
      <c r="Z94" s="254">
        <f>SUM(Z92,)</f>
        <v>960</v>
      </c>
      <c r="AA94" s="254">
        <f>SUM(AA92,)</f>
        <v>5112</v>
      </c>
      <c r="AB94" s="418">
        <f>Z94/(Z94+AA94)</f>
        <v>0.15810276679841898</v>
      </c>
    </row>
    <row r="95" spans="1:28" ht="12" x14ac:dyDescent="0.3">
      <c r="A95" s="160"/>
      <c r="B95" s="150"/>
      <c r="C95" s="151"/>
      <c r="D95" s="437"/>
      <c r="E95" s="432"/>
      <c r="F95" s="154"/>
      <c r="G95" s="154"/>
      <c r="H95" s="154"/>
      <c r="I95" s="154"/>
      <c r="J95" s="154"/>
      <c r="K95" s="154"/>
      <c r="L95" s="154"/>
      <c r="M95" s="154"/>
      <c r="N95" s="154"/>
      <c r="O95" s="154"/>
      <c r="P95" s="154"/>
      <c r="Q95" s="154"/>
      <c r="R95" s="154"/>
      <c r="S95" s="322"/>
      <c r="W95" s="151"/>
      <c r="X95" s="151"/>
      <c r="Z95" s="151"/>
      <c r="AA95" s="151"/>
      <c r="AB95" s="412"/>
    </row>
    <row r="96" spans="1:28" ht="13" x14ac:dyDescent="0.3">
      <c r="A96" s="237">
        <v>5</v>
      </c>
      <c r="B96" s="245" t="s">
        <v>161</v>
      </c>
      <c r="C96" s="239"/>
      <c r="D96" s="436"/>
      <c r="E96" s="425"/>
      <c r="F96" s="244"/>
      <c r="G96" s="244"/>
      <c r="H96" s="244"/>
      <c r="I96" s="244"/>
      <c r="J96" s="244"/>
      <c r="K96" s="244"/>
      <c r="L96" s="244"/>
      <c r="M96" s="244"/>
      <c r="N96" s="244"/>
      <c r="O96" s="244"/>
      <c r="P96" s="244"/>
      <c r="Q96" s="244"/>
      <c r="R96" s="240"/>
      <c r="S96" s="323"/>
      <c r="W96" s="239"/>
      <c r="X96" s="239"/>
      <c r="Z96" s="239"/>
      <c r="AA96" s="239"/>
      <c r="AB96" s="416"/>
    </row>
    <row r="97" spans="1:28" ht="12" x14ac:dyDescent="0.3">
      <c r="A97" s="269">
        <v>5.0999999999999996</v>
      </c>
      <c r="B97" s="270" t="s">
        <v>162</v>
      </c>
      <c r="C97" s="446" t="str">
        <f>'6. Staff Loading'!C97</f>
        <v>BenefitsCal Security Manager-Onshore</v>
      </c>
      <c r="D97" s="447">
        <f>'6. Staff Loading'!D97</f>
        <v>140</v>
      </c>
      <c r="E97" s="448"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6">
        <f t="shared" ref="R97:R101" si="97">SUM(F97:Q97)</f>
        <v>1800</v>
      </c>
      <c r="S97" s="316">
        <f>D97*R97</f>
        <v>252000</v>
      </c>
      <c r="W97" s="452">
        <f>X97/$U$7</f>
        <v>0.90361445783132532</v>
      </c>
      <c r="X97" s="452">
        <f>R97/12</f>
        <v>150</v>
      </c>
      <c r="Z97" s="452">
        <f>IF($E97="Y",$R97,0)</f>
        <v>0</v>
      </c>
      <c r="AA97" s="452">
        <f>IF($E97="N",$R97,0)</f>
        <v>1800</v>
      </c>
      <c r="AB97" s="453">
        <f>Z97/(AA97+Z97)</f>
        <v>0</v>
      </c>
    </row>
    <row r="98" spans="1:28" s="110" customFormat="1" ht="12" x14ac:dyDescent="0.3">
      <c r="A98" s="269"/>
      <c r="B98" s="270"/>
      <c r="C98" s="446">
        <f>'6. Staff Loading'!C98</f>
        <v>0</v>
      </c>
      <c r="D98" s="447">
        <f>'6. Staff Loading'!D98</f>
        <v>0</v>
      </c>
      <c r="E98" s="448">
        <f>'6. Staff Loading'!E98</f>
        <v>0</v>
      </c>
      <c r="F98" s="154"/>
      <c r="G98" s="154"/>
      <c r="H98" s="154"/>
      <c r="I98" s="154"/>
      <c r="J98" s="154"/>
      <c r="K98" s="154"/>
      <c r="L98" s="154"/>
      <c r="M98" s="154"/>
      <c r="N98" s="154"/>
      <c r="O98" s="154"/>
      <c r="P98" s="154"/>
      <c r="Q98" s="154"/>
      <c r="R98" s="276">
        <f t="shared" si="97"/>
        <v>0</v>
      </c>
      <c r="S98" s="316">
        <f t="shared" ref="S98:S101" si="98">D98*R98</f>
        <v>0</v>
      </c>
      <c r="T98" s="106"/>
      <c r="U98" s="106"/>
      <c r="V98" s="106"/>
      <c r="W98" s="452">
        <f t="shared" ref="W98:W101" si="99">X98/$U$7</f>
        <v>0</v>
      </c>
      <c r="X98" s="452">
        <f t="shared" ref="X98:X101" si="100">R98/12</f>
        <v>0</v>
      </c>
      <c r="Z98" s="452">
        <f t="shared" ref="Z98:Z101" si="101">IF($E98="Y",$R98,0)</f>
        <v>0</v>
      </c>
      <c r="AA98" s="452">
        <f t="shared" ref="AA98:AA101" si="102">IF($E98="N",$R98,0)</f>
        <v>0</v>
      </c>
      <c r="AB98" s="453" t="e">
        <f t="shared" ref="AB98:AB101" si="103">Z98/(AA98+Z98)</f>
        <v>#DIV/0!</v>
      </c>
    </row>
    <row r="99" spans="1:28" ht="12" x14ac:dyDescent="0.3">
      <c r="A99" s="269"/>
      <c r="B99" s="270"/>
      <c r="C99" s="446">
        <f>'6. Staff Loading'!C99</f>
        <v>0</v>
      </c>
      <c r="D99" s="447">
        <f>'6. Staff Loading'!D99</f>
        <v>0</v>
      </c>
      <c r="E99" s="448">
        <f>'6. Staff Loading'!E99</f>
        <v>0</v>
      </c>
      <c r="F99" s="154"/>
      <c r="G99" s="154"/>
      <c r="H99" s="154"/>
      <c r="I99" s="154"/>
      <c r="J99" s="154"/>
      <c r="K99" s="154"/>
      <c r="L99" s="154"/>
      <c r="M99" s="154"/>
      <c r="N99" s="154"/>
      <c r="O99" s="154"/>
      <c r="P99" s="154"/>
      <c r="Q99" s="154"/>
      <c r="R99" s="276">
        <f t="shared" si="97"/>
        <v>0</v>
      </c>
      <c r="S99" s="316">
        <f t="shared" si="98"/>
        <v>0</v>
      </c>
      <c r="W99" s="452">
        <f t="shared" si="99"/>
        <v>0</v>
      </c>
      <c r="X99" s="452">
        <f t="shared" si="100"/>
        <v>0</v>
      </c>
      <c r="Z99" s="452">
        <f t="shared" si="101"/>
        <v>0</v>
      </c>
      <c r="AA99" s="452">
        <f t="shared" si="102"/>
        <v>0</v>
      </c>
      <c r="AB99" s="453" t="e">
        <f t="shared" si="103"/>
        <v>#DIV/0!</v>
      </c>
    </row>
    <row r="100" spans="1:28" s="110" customFormat="1" ht="12" x14ac:dyDescent="0.3">
      <c r="A100" s="269"/>
      <c r="B100" s="270"/>
      <c r="C100" s="446">
        <f>'6. Staff Loading'!C100</f>
        <v>0</v>
      </c>
      <c r="D100" s="447">
        <f>'6. Staff Loading'!D100</f>
        <v>0</v>
      </c>
      <c r="E100" s="448">
        <f>'6. Staff Loading'!E100</f>
        <v>0</v>
      </c>
      <c r="F100" s="154"/>
      <c r="G100" s="154"/>
      <c r="H100" s="154"/>
      <c r="I100" s="154"/>
      <c r="J100" s="154"/>
      <c r="K100" s="154"/>
      <c r="L100" s="154"/>
      <c r="M100" s="154"/>
      <c r="N100" s="154"/>
      <c r="O100" s="154"/>
      <c r="P100" s="154"/>
      <c r="Q100" s="154"/>
      <c r="R100" s="276">
        <f t="shared" si="97"/>
        <v>0</v>
      </c>
      <c r="S100" s="316">
        <f t="shared" si="98"/>
        <v>0</v>
      </c>
      <c r="T100" s="106"/>
      <c r="U100" s="106"/>
      <c r="V100" s="106"/>
      <c r="W100" s="452">
        <f t="shared" si="99"/>
        <v>0</v>
      </c>
      <c r="X100" s="452">
        <f t="shared" si="100"/>
        <v>0</v>
      </c>
      <c r="Z100" s="452">
        <f t="shared" si="101"/>
        <v>0</v>
      </c>
      <c r="AA100" s="452">
        <f t="shared" si="102"/>
        <v>0</v>
      </c>
      <c r="AB100" s="453" t="e">
        <f t="shared" si="103"/>
        <v>#DIV/0!</v>
      </c>
    </row>
    <row r="101" spans="1:28" ht="12" x14ac:dyDescent="0.3">
      <c r="A101" s="269"/>
      <c r="B101" s="270"/>
      <c r="C101" s="446">
        <f>'6. Staff Loading'!C101</f>
        <v>0</v>
      </c>
      <c r="D101" s="447">
        <f>'6. Staff Loading'!D101</f>
        <v>0</v>
      </c>
      <c r="E101" s="448">
        <f>'6. Staff Loading'!E101</f>
        <v>0</v>
      </c>
      <c r="F101" s="154"/>
      <c r="G101" s="154"/>
      <c r="H101" s="154"/>
      <c r="I101" s="154"/>
      <c r="J101" s="154"/>
      <c r="K101" s="154"/>
      <c r="L101" s="154"/>
      <c r="M101" s="154"/>
      <c r="N101" s="154"/>
      <c r="O101" s="154"/>
      <c r="P101" s="154"/>
      <c r="Q101" s="154"/>
      <c r="R101" s="276">
        <f t="shared" si="97"/>
        <v>0</v>
      </c>
      <c r="S101" s="316">
        <f t="shared" si="98"/>
        <v>0</v>
      </c>
      <c r="W101" s="452">
        <f t="shared" si="99"/>
        <v>0</v>
      </c>
      <c r="X101" s="452">
        <f t="shared" si="100"/>
        <v>0</v>
      </c>
      <c r="Z101" s="452">
        <f t="shared" si="101"/>
        <v>0</v>
      </c>
      <c r="AA101" s="452">
        <f t="shared" si="102"/>
        <v>0</v>
      </c>
      <c r="AB101" s="453" t="e">
        <f t="shared" si="103"/>
        <v>#DIV/0!</v>
      </c>
    </row>
    <row r="102" spans="1:28" ht="12.5" thickBot="1" x14ac:dyDescent="0.35">
      <c r="A102" s="228"/>
      <c r="B102" s="229" t="s">
        <v>322</v>
      </c>
      <c r="C102" s="230"/>
      <c r="D102" s="438"/>
      <c r="E102" s="427"/>
      <c r="F102" s="233">
        <f>SUM(F97:F101)</f>
        <v>150</v>
      </c>
      <c r="G102" s="233">
        <f t="shared" ref="G102:R102" si="104">SUM(G97:G101)</f>
        <v>150</v>
      </c>
      <c r="H102" s="233">
        <f t="shared" si="104"/>
        <v>150</v>
      </c>
      <c r="I102" s="233">
        <f t="shared" si="104"/>
        <v>150</v>
      </c>
      <c r="J102" s="233">
        <f t="shared" si="104"/>
        <v>150</v>
      </c>
      <c r="K102" s="233">
        <f t="shared" si="104"/>
        <v>150</v>
      </c>
      <c r="L102" s="233">
        <f t="shared" si="104"/>
        <v>150</v>
      </c>
      <c r="M102" s="233">
        <f t="shared" si="104"/>
        <v>150</v>
      </c>
      <c r="N102" s="233">
        <f t="shared" si="104"/>
        <v>150</v>
      </c>
      <c r="O102" s="233">
        <f t="shared" si="104"/>
        <v>150</v>
      </c>
      <c r="P102" s="233">
        <f t="shared" si="104"/>
        <v>150</v>
      </c>
      <c r="Q102" s="233">
        <f t="shared" si="104"/>
        <v>150</v>
      </c>
      <c r="R102" s="233">
        <f t="shared" si="104"/>
        <v>1800</v>
      </c>
      <c r="S102" s="317">
        <f>SUM(S97:S101)</f>
        <v>252000</v>
      </c>
      <c r="W102" s="235">
        <f>SUM(W97:W101)</f>
        <v>0.90361445783132532</v>
      </c>
      <c r="X102" s="235">
        <f>SUM(X97:X101)</f>
        <v>150</v>
      </c>
      <c r="Z102" s="231">
        <f>SUM(Z97:Z101)</f>
        <v>0</v>
      </c>
      <c r="AA102" s="231">
        <f>SUM(AA97:AA101)</f>
        <v>1800</v>
      </c>
      <c r="AB102" s="413">
        <f>Z102/(Z102+AA102)</f>
        <v>0</v>
      </c>
    </row>
    <row r="103" spans="1:28" ht="12" x14ac:dyDescent="0.3">
      <c r="A103" s="269">
        <v>5.2</v>
      </c>
      <c r="B103" s="270" t="s">
        <v>165</v>
      </c>
      <c r="C103" s="446" t="str">
        <f>'6. Staff Loading'!C103</f>
        <v>Security Analyst-Onshore</v>
      </c>
      <c r="D103" s="447">
        <f>'6. Staff Loading'!D103</f>
        <v>120</v>
      </c>
      <c r="E103" s="448" t="str">
        <f>'6. Staff Loading'!E103</f>
        <v>N</v>
      </c>
      <c r="F103" s="154">
        <v>36</v>
      </c>
      <c r="G103" s="154">
        <v>36</v>
      </c>
      <c r="H103" s="154">
        <v>36</v>
      </c>
      <c r="I103" s="154">
        <v>36</v>
      </c>
      <c r="J103" s="154">
        <v>36</v>
      </c>
      <c r="K103" s="154">
        <v>36</v>
      </c>
      <c r="L103" s="154">
        <v>36</v>
      </c>
      <c r="M103" s="154">
        <v>36</v>
      </c>
      <c r="N103" s="154">
        <v>36</v>
      </c>
      <c r="O103" s="154">
        <v>36</v>
      </c>
      <c r="P103" s="154">
        <v>36</v>
      </c>
      <c r="Q103" s="154">
        <v>36</v>
      </c>
      <c r="R103" s="276">
        <f t="shared" ref="R103:R107" si="105">SUM(F103:Q103)</f>
        <v>432</v>
      </c>
      <c r="S103" s="316">
        <f>D103*R103</f>
        <v>51840</v>
      </c>
      <c r="T103" s="110"/>
      <c r="U103" s="110"/>
      <c r="V103" s="110"/>
      <c r="W103" s="452">
        <f>X103/$U$7</f>
        <v>0.21686746987951808</v>
      </c>
      <c r="X103" s="452">
        <f>R103/12</f>
        <v>36</v>
      </c>
      <c r="Z103" s="452">
        <f>IF($E103="Y",$R103,0)</f>
        <v>0</v>
      </c>
      <c r="AA103" s="452">
        <f>IF($E103="N",$R103,0)</f>
        <v>432</v>
      </c>
      <c r="AB103" s="453">
        <f>Z103/(AA103+Z103)</f>
        <v>0</v>
      </c>
    </row>
    <row r="104" spans="1:28" s="110" customFormat="1" x14ac:dyDescent="0.25">
      <c r="A104" s="269"/>
      <c r="B104" s="270"/>
      <c r="C104" s="446">
        <f>'6. Staff Loading'!C104</f>
        <v>0</v>
      </c>
      <c r="D104" s="447">
        <f>'6. Staff Loading'!D104</f>
        <v>0</v>
      </c>
      <c r="E104" s="448">
        <f>'6. Staff Loading'!E104</f>
        <v>0</v>
      </c>
      <c r="F104" s="154"/>
      <c r="G104" s="154"/>
      <c r="H104" s="154"/>
      <c r="I104" s="154"/>
      <c r="J104" s="154"/>
      <c r="K104" s="154"/>
      <c r="L104" s="154"/>
      <c r="M104" s="154"/>
      <c r="N104" s="154"/>
      <c r="O104" s="154"/>
      <c r="P104" s="154"/>
      <c r="Q104" s="154"/>
      <c r="R104" s="276">
        <f t="shared" si="105"/>
        <v>0</v>
      </c>
      <c r="S104" s="316">
        <f t="shared" ref="S104:S107" si="106">D104*R104</f>
        <v>0</v>
      </c>
      <c r="W104" s="452">
        <f t="shared" ref="W104:W107" si="107">X104/$U$7</f>
        <v>0</v>
      </c>
      <c r="X104" s="452">
        <f t="shared" ref="X104:X107" si="108">R104/12</f>
        <v>0</v>
      </c>
      <c r="Z104" s="452">
        <f t="shared" ref="Z104:Z107" si="109">IF($E104="Y",$R104,0)</f>
        <v>0</v>
      </c>
      <c r="AA104" s="452">
        <f t="shared" ref="AA104:AA107" si="110">IF($E104="N",$R104,0)</f>
        <v>0</v>
      </c>
      <c r="AB104" s="453" t="e">
        <f t="shared" ref="AB104:AB107" si="111">Z104/(AA104+Z104)</f>
        <v>#DIV/0!</v>
      </c>
    </row>
    <row r="105" spans="1:28" s="110" customFormat="1" x14ac:dyDescent="0.25">
      <c r="A105" s="269"/>
      <c r="B105" s="270"/>
      <c r="C105" s="446">
        <f>'6. Staff Loading'!C105</f>
        <v>0</v>
      </c>
      <c r="D105" s="447">
        <f>'6. Staff Loading'!D105</f>
        <v>0</v>
      </c>
      <c r="E105" s="448">
        <f>'6. Staff Loading'!E105</f>
        <v>0</v>
      </c>
      <c r="F105" s="154"/>
      <c r="G105" s="154"/>
      <c r="H105" s="154"/>
      <c r="I105" s="154"/>
      <c r="J105" s="154"/>
      <c r="K105" s="154"/>
      <c r="L105" s="154"/>
      <c r="M105" s="154"/>
      <c r="N105" s="154"/>
      <c r="O105" s="154"/>
      <c r="P105" s="154"/>
      <c r="Q105" s="154"/>
      <c r="R105" s="276">
        <f t="shared" si="105"/>
        <v>0</v>
      </c>
      <c r="S105" s="316">
        <f t="shared" si="106"/>
        <v>0</v>
      </c>
      <c r="W105" s="452">
        <f t="shared" si="107"/>
        <v>0</v>
      </c>
      <c r="X105" s="452">
        <f t="shared" si="108"/>
        <v>0</v>
      </c>
      <c r="Z105" s="452">
        <f t="shared" si="109"/>
        <v>0</v>
      </c>
      <c r="AA105" s="452">
        <f t="shared" si="110"/>
        <v>0</v>
      </c>
      <c r="AB105" s="453" t="e">
        <f t="shared" si="111"/>
        <v>#DIV/0!</v>
      </c>
    </row>
    <row r="106" spans="1:28" ht="12" x14ac:dyDescent="0.3">
      <c r="A106" s="269"/>
      <c r="B106" s="270"/>
      <c r="C106" s="446">
        <f>'6. Staff Loading'!C106</f>
        <v>0</v>
      </c>
      <c r="D106" s="447">
        <f>'6. Staff Loading'!D106</f>
        <v>0</v>
      </c>
      <c r="E106" s="448">
        <f>'6. Staff Loading'!E106</f>
        <v>0</v>
      </c>
      <c r="F106" s="154"/>
      <c r="G106" s="154"/>
      <c r="H106" s="154"/>
      <c r="I106" s="154"/>
      <c r="J106" s="154"/>
      <c r="K106" s="154"/>
      <c r="L106" s="154"/>
      <c r="M106" s="154"/>
      <c r="N106" s="154"/>
      <c r="O106" s="154"/>
      <c r="P106" s="154"/>
      <c r="Q106" s="154"/>
      <c r="R106" s="276">
        <f t="shared" si="105"/>
        <v>0</v>
      </c>
      <c r="S106" s="316">
        <f t="shared" si="106"/>
        <v>0</v>
      </c>
      <c r="W106" s="452">
        <f t="shared" si="107"/>
        <v>0</v>
      </c>
      <c r="X106" s="452">
        <f t="shared" si="108"/>
        <v>0</v>
      </c>
      <c r="Z106" s="452">
        <f t="shared" si="109"/>
        <v>0</v>
      </c>
      <c r="AA106" s="452">
        <f t="shared" si="110"/>
        <v>0</v>
      </c>
      <c r="AB106" s="453" t="e">
        <f t="shared" si="111"/>
        <v>#DIV/0!</v>
      </c>
    </row>
    <row r="107" spans="1:28" ht="12" x14ac:dyDescent="0.3">
      <c r="A107" s="269"/>
      <c r="B107" s="270"/>
      <c r="C107" s="446">
        <f>'6. Staff Loading'!C107</f>
        <v>0</v>
      </c>
      <c r="D107" s="447">
        <f>'6. Staff Loading'!D107</f>
        <v>0</v>
      </c>
      <c r="E107" s="448">
        <f>'6. Staff Loading'!E107</f>
        <v>0</v>
      </c>
      <c r="F107" s="154"/>
      <c r="G107" s="154"/>
      <c r="H107" s="154"/>
      <c r="I107" s="154"/>
      <c r="J107" s="154"/>
      <c r="K107" s="154"/>
      <c r="L107" s="154"/>
      <c r="M107" s="154"/>
      <c r="N107" s="154"/>
      <c r="O107" s="154"/>
      <c r="P107" s="154"/>
      <c r="Q107" s="154"/>
      <c r="R107" s="276">
        <f t="shared" si="105"/>
        <v>0</v>
      </c>
      <c r="S107" s="316">
        <f t="shared" si="106"/>
        <v>0</v>
      </c>
      <c r="W107" s="452">
        <f t="shared" si="107"/>
        <v>0</v>
      </c>
      <c r="X107" s="452">
        <f t="shared" si="108"/>
        <v>0</v>
      </c>
      <c r="Z107" s="452">
        <f t="shared" si="109"/>
        <v>0</v>
      </c>
      <c r="AA107" s="452">
        <f t="shared" si="110"/>
        <v>0</v>
      </c>
      <c r="AB107" s="453" t="e">
        <f t="shared" si="111"/>
        <v>#DIV/0!</v>
      </c>
    </row>
    <row r="108" spans="1:28" ht="12.5" thickBot="1" x14ac:dyDescent="0.35">
      <c r="A108" s="228"/>
      <c r="B108" s="229" t="s">
        <v>166</v>
      </c>
      <c r="C108" s="230"/>
      <c r="D108" s="438"/>
      <c r="E108" s="427"/>
      <c r="F108" s="233">
        <f>SUM(F103:F107)</f>
        <v>36</v>
      </c>
      <c r="G108" s="233">
        <f t="shared" ref="G108:R108" si="112">SUM(G103:G107)</f>
        <v>36</v>
      </c>
      <c r="H108" s="233">
        <f t="shared" si="112"/>
        <v>36</v>
      </c>
      <c r="I108" s="233">
        <f t="shared" si="112"/>
        <v>36</v>
      </c>
      <c r="J108" s="233">
        <f t="shared" si="112"/>
        <v>36</v>
      </c>
      <c r="K108" s="233">
        <f t="shared" si="112"/>
        <v>36</v>
      </c>
      <c r="L108" s="233">
        <f t="shared" si="112"/>
        <v>36</v>
      </c>
      <c r="M108" s="233">
        <f t="shared" si="112"/>
        <v>36</v>
      </c>
      <c r="N108" s="233">
        <f t="shared" si="112"/>
        <v>36</v>
      </c>
      <c r="O108" s="233">
        <f t="shared" si="112"/>
        <v>36</v>
      </c>
      <c r="P108" s="233">
        <f t="shared" si="112"/>
        <v>36</v>
      </c>
      <c r="Q108" s="233">
        <f t="shared" si="112"/>
        <v>36</v>
      </c>
      <c r="R108" s="233">
        <f t="shared" si="112"/>
        <v>432</v>
      </c>
      <c r="S108" s="317">
        <f>SUM(S103:S107)</f>
        <v>51840</v>
      </c>
      <c r="W108" s="235">
        <f>SUM(W103:W107)</f>
        <v>0.21686746987951808</v>
      </c>
      <c r="X108" s="235">
        <f>SUM(X103:X107)</f>
        <v>36</v>
      </c>
      <c r="Z108" s="231">
        <f>SUM(Z103:Z107)</f>
        <v>0</v>
      </c>
      <c r="AA108" s="231">
        <f>SUM(AA103:AA107)</f>
        <v>432</v>
      </c>
      <c r="AB108" s="413">
        <f>Z108/(Z108+AA108)</f>
        <v>0</v>
      </c>
    </row>
    <row r="109" spans="1:28" ht="12" x14ac:dyDescent="0.3">
      <c r="A109" s="269">
        <v>5.3</v>
      </c>
      <c r="B109" s="270" t="s">
        <v>167</v>
      </c>
      <c r="C109" s="446" t="str">
        <f>'6. Staff Loading'!C109</f>
        <v>Cloud Engineer-Onshore</v>
      </c>
      <c r="D109" s="447">
        <f>'6. Staff Loading'!D109</f>
        <v>130</v>
      </c>
      <c r="E109" s="448" t="str">
        <f>'6. Staff Loading'!E109</f>
        <v>N</v>
      </c>
      <c r="F109" s="154">
        <v>40</v>
      </c>
      <c r="G109" s="154">
        <v>40</v>
      </c>
      <c r="H109" s="154">
        <v>40</v>
      </c>
      <c r="I109" s="154">
        <v>40</v>
      </c>
      <c r="J109" s="154">
        <v>40</v>
      </c>
      <c r="K109" s="154">
        <v>40</v>
      </c>
      <c r="L109" s="154">
        <v>40</v>
      </c>
      <c r="M109" s="154">
        <v>40</v>
      </c>
      <c r="N109" s="154">
        <v>40</v>
      </c>
      <c r="O109" s="154">
        <v>40</v>
      </c>
      <c r="P109" s="154">
        <v>40</v>
      </c>
      <c r="Q109" s="154">
        <v>40</v>
      </c>
      <c r="R109" s="276">
        <f t="shared" ref="R109:R113" si="113">SUM(F109:Q109)</f>
        <v>480</v>
      </c>
      <c r="S109" s="316">
        <f>D109*R109</f>
        <v>62400</v>
      </c>
      <c r="W109" s="452">
        <f>X109/$U$7</f>
        <v>0.24096385542168675</v>
      </c>
      <c r="X109" s="452">
        <f>R109/12</f>
        <v>40</v>
      </c>
      <c r="Z109" s="452">
        <f>IF($E109="Y",$R109,0)</f>
        <v>0</v>
      </c>
      <c r="AA109" s="452">
        <f>IF($E109="N",$R109,0)</f>
        <v>480</v>
      </c>
      <c r="AB109" s="453">
        <f>Z109/(AA109+Z109)</f>
        <v>0</v>
      </c>
    </row>
    <row r="110" spans="1:28" s="110" customFormat="1" ht="12" x14ac:dyDescent="0.3">
      <c r="A110" s="269"/>
      <c r="B110" s="270"/>
      <c r="C110" s="446">
        <f>'6. Staff Loading'!C110</f>
        <v>0</v>
      </c>
      <c r="D110" s="447">
        <f>'6. Staff Loading'!D110</f>
        <v>0</v>
      </c>
      <c r="E110" s="448">
        <f>'6. Staff Loading'!E110</f>
        <v>0</v>
      </c>
      <c r="F110" s="154"/>
      <c r="G110" s="154"/>
      <c r="H110" s="154"/>
      <c r="I110" s="154"/>
      <c r="J110" s="154"/>
      <c r="K110" s="154"/>
      <c r="L110" s="154"/>
      <c r="M110" s="154"/>
      <c r="N110" s="154"/>
      <c r="O110" s="154"/>
      <c r="P110" s="154"/>
      <c r="Q110" s="154"/>
      <c r="R110" s="276">
        <f t="shared" si="113"/>
        <v>0</v>
      </c>
      <c r="S110" s="316">
        <f t="shared" ref="S110:S113" si="114">D110*R110</f>
        <v>0</v>
      </c>
      <c r="T110" s="111"/>
      <c r="U110" s="111"/>
      <c r="V110" s="111"/>
      <c r="W110" s="452">
        <f t="shared" ref="W110:W113" si="115">X110/$U$7</f>
        <v>0</v>
      </c>
      <c r="X110" s="452">
        <f t="shared" ref="X110:X113" si="116">R110/12</f>
        <v>0</v>
      </c>
      <c r="Z110" s="452">
        <f t="shared" ref="Z110:Z113" si="117">IF($E110="Y",$R110,0)</f>
        <v>0</v>
      </c>
      <c r="AA110" s="452">
        <f t="shared" ref="AA110:AA113" si="118">IF($E110="N",$R110,0)</f>
        <v>0</v>
      </c>
      <c r="AB110" s="453" t="e">
        <f t="shared" ref="AB110:AB113" si="119">Z110/(AA110+Z110)</f>
        <v>#DIV/0!</v>
      </c>
    </row>
    <row r="111" spans="1:28" ht="12" x14ac:dyDescent="0.3">
      <c r="A111" s="269"/>
      <c r="B111" s="270"/>
      <c r="C111" s="446">
        <f>'6. Staff Loading'!C111</f>
        <v>0</v>
      </c>
      <c r="D111" s="447">
        <f>'6. Staff Loading'!D111</f>
        <v>0</v>
      </c>
      <c r="E111" s="448">
        <f>'6. Staff Loading'!E111</f>
        <v>0</v>
      </c>
      <c r="F111" s="154"/>
      <c r="G111" s="154"/>
      <c r="H111" s="154"/>
      <c r="I111" s="154"/>
      <c r="J111" s="154"/>
      <c r="K111" s="154"/>
      <c r="L111" s="154"/>
      <c r="M111" s="154"/>
      <c r="N111" s="154"/>
      <c r="O111" s="154"/>
      <c r="P111" s="154"/>
      <c r="Q111" s="154"/>
      <c r="R111" s="276">
        <f t="shared" si="113"/>
        <v>0</v>
      </c>
      <c r="S111" s="316">
        <f t="shared" si="114"/>
        <v>0</v>
      </c>
      <c r="W111" s="452">
        <f t="shared" si="115"/>
        <v>0</v>
      </c>
      <c r="X111" s="452">
        <f t="shared" si="116"/>
        <v>0</v>
      </c>
      <c r="Z111" s="452">
        <f t="shared" si="117"/>
        <v>0</v>
      </c>
      <c r="AA111" s="452">
        <f t="shared" si="118"/>
        <v>0</v>
      </c>
      <c r="AB111" s="453" t="e">
        <f t="shared" si="119"/>
        <v>#DIV/0!</v>
      </c>
    </row>
    <row r="112" spans="1:28" s="110" customFormat="1" ht="12" x14ac:dyDescent="0.3">
      <c r="A112" s="269"/>
      <c r="B112" s="270"/>
      <c r="C112" s="446">
        <f>'6. Staff Loading'!C112</f>
        <v>0</v>
      </c>
      <c r="D112" s="447">
        <f>'6. Staff Loading'!D112</f>
        <v>0</v>
      </c>
      <c r="E112" s="448">
        <f>'6. Staff Loading'!E112</f>
        <v>0</v>
      </c>
      <c r="F112" s="154"/>
      <c r="G112" s="154"/>
      <c r="H112" s="154"/>
      <c r="I112" s="154"/>
      <c r="J112" s="154"/>
      <c r="K112" s="154"/>
      <c r="L112" s="154"/>
      <c r="M112" s="154"/>
      <c r="N112" s="154"/>
      <c r="O112" s="154"/>
      <c r="P112" s="154"/>
      <c r="Q112" s="154"/>
      <c r="R112" s="276">
        <f t="shared" si="113"/>
        <v>0</v>
      </c>
      <c r="S112" s="316">
        <f t="shared" si="114"/>
        <v>0</v>
      </c>
      <c r="T112" s="106"/>
      <c r="U112" s="106"/>
      <c r="V112" s="106"/>
      <c r="W112" s="452">
        <f t="shared" si="115"/>
        <v>0</v>
      </c>
      <c r="X112" s="452">
        <f t="shared" si="116"/>
        <v>0</v>
      </c>
      <c r="Z112" s="452">
        <f t="shared" si="117"/>
        <v>0</v>
      </c>
      <c r="AA112" s="452">
        <f t="shared" si="118"/>
        <v>0</v>
      </c>
      <c r="AB112" s="453" t="e">
        <f t="shared" si="119"/>
        <v>#DIV/0!</v>
      </c>
    </row>
    <row r="113" spans="1:28" ht="12" x14ac:dyDescent="0.3">
      <c r="A113" s="269"/>
      <c r="B113" s="270"/>
      <c r="C113" s="446">
        <f>'6. Staff Loading'!C113</f>
        <v>0</v>
      </c>
      <c r="D113" s="447">
        <f>'6. Staff Loading'!D113</f>
        <v>0</v>
      </c>
      <c r="E113" s="448">
        <f>'6. Staff Loading'!E113</f>
        <v>0</v>
      </c>
      <c r="F113" s="154"/>
      <c r="G113" s="154"/>
      <c r="H113" s="154"/>
      <c r="I113" s="154"/>
      <c r="J113" s="154"/>
      <c r="K113" s="154"/>
      <c r="L113" s="154"/>
      <c r="M113" s="154"/>
      <c r="N113" s="154"/>
      <c r="O113" s="154"/>
      <c r="P113" s="154"/>
      <c r="Q113" s="154"/>
      <c r="R113" s="276">
        <f t="shared" si="113"/>
        <v>0</v>
      </c>
      <c r="S113" s="316">
        <f t="shared" si="114"/>
        <v>0</v>
      </c>
      <c r="W113" s="452">
        <f t="shared" si="115"/>
        <v>0</v>
      </c>
      <c r="X113" s="452">
        <f t="shared" si="116"/>
        <v>0</v>
      </c>
      <c r="Z113" s="452">
        <f t="shared" si="117"/>
        <v>0</v>
      </c>
      <c r="AA113" s="452">
        <f t="shared" si="118"/>
        <v>0</v>
      </c>
      <c r="AB113" s="453" t="e">
        <f t="shared" si="119"/>
        <v>#DIV/0!</v>
      </c>
    </row>
    <row r="114" spans="1:28" ht="12.5" thickBot="1" x14ac:dyDescent="0.35">
      <c r="A114" s="228"/>
      <c r="B114" s="229" t="s">
        <v>168</v>
      </c>
      <c r="C114" s="230"/>
      <c r="D114" s="438"/>
      <c r="E114" s="427"/>
      <c r="F114" s="233">
        <f>SUM(F109:F113)</f>
        <v>40</v>
      </c>
      <c r="G114" s="233">
        <f t="shared" ref="G114:R114" si="120">SUM(G109:G113)</f>
        <v>40</v>
      </c>
      <c r="H114" s="233">
        <f t="shared" si="120"/>
        <v>40</v>
      </c>
      <c r="I114" s="233">
        <f t="shared" si="120"/>
        <v>40</v>
      </c>
      <c r="J114" s="233">
        <f t="shared" si="120"/>
        <v>40</v>
      </c>
      <c r="K114" s="233">
        <f t="shared" si="120"/>
        <v>40</v>
      </c>
      <c r="L114" s="233">
        <f t="shared" si="120"/>
        <v>40</v>
      </c>
      <c r="M114" s="233">
        <f t="shared" si="120"/>
        <v>40</v>
      </c>
      <c r="N114" s="233">
        <f t="shared" si="120"/>
        <v>40</v>
      </c>
      <c r="O114" s="233">
        <f t="shared" si="120"/>
        <v>40</v>
      </c>
      <c r="P114" s="233">
        <f t="shared" si="120"/>
        <v>40</v>
      </c>
      <c r="Q114" s="233">
        <f t="shared" si="120"/>
        <v>40</v>
      </c>
      <c r="R114" s="233">
        <f t="shared" si="120"/>
        <v>480</v>
      </c>
      <c r="S114" s="317">
        <f>SUM(S109:S113)</f>
        <v>62400</v>
      </c>
      <c r="W114" s="235">
        <f>SUM(W109:W113)</f>
        <v>0.24096385542168675</v>
      </c>
      <c r="X114" s="235">
        <f>SUM(X109:X113)</f>
        <v>40</v>
      </c>
      <c r="Z114" s="231">
        <f>SUM(Z109:Z113)</f>
        <v>0</v>
      </c>
      <c r="AA114" s="231">
        <f>SUM(AA109:AA113)</f>
        <v>480</v>
      </c>
      <c r="AB114" s="413">
        <f>Z114/(Z114+AA114)</f>
        <v>0</v>
      </c>
    </row>
    <row r="115" spans="1:28" ht="12" x14ac:dyDescent="0.3">
      <c r="A115" s="269">
        <v>5.4</v>
      </c>
      <c r="B115" s="270" t="s">
        <v>169</v>
      </c>
      <c r="C115" s="446" t="str">
        <f>'6. Staff Loading'!C115</f>
        <v>Security Analyst-Offshore</v>
      </c>
      <c r="D115" s="447">
        <f>'6. Staff Loading'!D115</f>
        <v>100</v>
      </c>
      <c r="E115" s="448" t="str">
        <f>'6. Staff Loading'!E115</f>
        <v>Y</v>
      </c>
      <c r="F115" s="154">
        <v>97</v>
      </c>
      <c r="G115" s="154">
        <v>97</v>
      </c>
      <c r="H115" s="154">
        <v>97</v>
      </c>
      <c r="I115" s="154">
        <v>97</v>
      </c>
      <c r="J115" s="154">
        <v>97</v>
      </c>
      <c r="K115" s="154">
        <v>97</v>
      </c>
      <c r="L115" s="154">
        <v>97</v>
      </c>
      <c r="M115" s="154">
        <v>97</v>
      </c>
      <c r="N115" s="154">
        <v>97</v>
      </c>
      <c r="O115" s="154">
        <v>97</v>
      </c>
      <c r="P115" s="154">
        <v>97</v>
      </c>
      <c r="Q115" s="154">
        <v>97</v>
      </c>
      <c r="R115" s="276">
        <f t="shared" ref="R115:R119" si="121">SUM(F115:Q115)</f>
        <v>1164</v>
      </c>
      <c r="S115" s="316">
        <f>D115*R115</f>
        <v>116400</v>
      </c>
      <c r="W115" s="452">
        <f>X115/$U$7</f>
        <v>0.58433734939759041</v>
      </c>
      <c r="X115" s="452">
        <f>R115/12</f>
        <v>97</v>
      </c>
      <c r="Z115" s="452">
        <f>IF($E115="Y",$R115,0)</f>
        <v>1164</v>
      </c>
      <c r="AA115" s="452">
        <f>IF($E115="N",$R115,0)</f>
        <v>0</v>
      </c>
      <c r="AB115" s="453">
        <f>Z115/(AA115+Z115)</f>
        <v>1</v>
      </c>
    </row>
    <row r="116" spans="1:28" s="110" customFormat="1" ht="12" x14ac:dyDescent="0.3">
      <c r="A116" s="269"/>
      <c r="B116" s="270"/>
      <c r="C116" s="446">
        <f>'6. Staff Loading'!C116</f>
        <v>0</v>
      </c>
      <c r="D116" s="447">
        <f>'6. Staff Loading'!D116</f>
        <v>0</v>
      </c>
      <c r="E116" s="448">
        <f>'6. Staff Loading'!E116</f>
        <v>0</v>
      </c>
      <c r="F116" s="154"/>
      <c r="G116" s="154"/>
      <c r="H116" s="154"/>
      <c r="I116" s="154"/>
      <c r="J116" s="154"/>
      <c r="K116" s="154"/>
      <c r="L116" s="154"/>
      <c r="M116" s="154"/>
      <c r="N116" s="154"/>
      <c r="O116" s="154"/>
      <c r="P116" s="154"/>
      <c r="Q116" s="154"/>
      <c r="R116" s="276">
        <f t="shared" si="121"/>
        <v>0</v>
      </c>
      <c r="S116" s="316">
        <f t="shared" ref="S116:S119" si="122">D116*R116</f>
        <v>0</v>
      </c>
      <c r="T116" s="106"/>
      <c r="U116" s="106"/>
      <c r="V116" s="106"/>
      <c r="W116" s="452">
        <f t="shared" ref="W116:W119" si="123">X116/$U$7</f>
        <v>0</v>
      </c>
      <c r="X116" s="452">
        <f t="shared" ref="X116:X119" si="124">R116/12</f>
        <v>0</v>
      </c>
      <c r="Z116" s="452">
        <f t="shared" ref="Z116:Z119" si="125">IF($E116="Y",$R116,0)</f>
        <v>0</v>
      </c>
      <c r="AA116" s="452">
        <f t="shared" ref="AA116:AA119" si="126">IF($E116="N",$R116,0)</f>
        <v>0</v>
      </c>
      <c r="AB116" s="453" t="e">
        <f t="shared" ref="AB116:AB119" si="127">Z116/(AA116+Z116)</f>
        <v>#DIV/0!</v>
      </c>
    </row>
    <row r="117" spans="1:28" s="110" customFormat="1" ht="12" x14ac:dyDescent="0.3">
      <c r="A117" s="269"/>
      <c r="B117" s="270"/>
      <c r="C117" s="446">
        <f>'6. Staff Loading'!C117</f>
        <v>0</v>
      </c>
      <c r="D117" s="447">
        <f>'6. Staff Loading'!D117</f>
        <v>0</v>
      </c>
      <c r="E117" s="448">
        <f>'6. Staff Loading'!E117</f>
        <v>0</v>
      </c>
      <c r="F117" s="154"/>
      <c r="G117" s="154"/>
      <c r="H117" s="154"/>
      <c r="I117" s="154"/>
      <c r="J117" s="154"/>
      <c r="K117" s="154"/>
      <c r="L117" s="154"/>
      <c r="M117" s="154"/>
      <c r="N117" s="154"/>
      <c r="O117" s="154"/>
      <c r="P117" s="154"/>
      <c r="Q117" s="154"/>
      <c r="R117" s="276">
        <f t="shared" si="121"/>
        <v>0</v>
      </c>
      <c r="S117" s="316">
        <f t="shared" si="122"/>
        <v>0</v>
      </c>
      <c r="T117" s="106"/>
      <c r="U117" s="106"/>
      <c r="V117" s="106"/>
      <c r="W117" s="452">
        <f t="shared" si="123"/>
        <v>0</v>
      </c>
      <c r="X117" s="452">
        <f t="shared" si="124"/>
        <v>0</v>
      </c>
      <c r="Z117" s="452">
        <f t="shared" si="125"/>
        <v>0</v>
      </c>
      <c r="AA117" s="452">
        <f t="shared" si="126"/>
        <v>0</v>
      </c>
      <c r="AB117" s="453" t="e">
        <f t="shared" si="127"/>
        <v>#DIV/0!</v>
      </c>
    </row>
    <row r="118" spans="1:28" s="110" customFormat="1" ht="12" x14ac:dyDescent="0.3">
      <c r="A118" s="269"/>
      <c r="B118" s="270"/>
      <c r="C118" s="446">
        <f>'6. Staff Loading'!C118</f>
        <v>0</v>
      </c>
      <c r="D118" s="447">
        <f>'6. Staff Loading'!D118</f>
        <v>0</v>
      </c>
      <c r="E118" s="448">
        <f>'6. Staff Loading'!E118</f>
        <v>0</v>
      </c>
      <c r="F118" s="154"/>
      <c r="G118" s="154"/>
      <c r="H118" s="154"/>
      <c r="I118" s="154"/>
      <c r="J118" s="154"/>
      <c r="K118" s="154"/>
      <c r="L118" s="154"/>
      <c r="M118" s="154"/>
      <c r="N118" s="154"/>
      <c r="O118" s="154"/>
      <c r="P118" s="154"/>
      <c r="Q118" s="154"/>
      <c r="R118" s="276">
        <f t="shared" si="121"/>
        <v>0</v>
      </c>
      <c r="S118" s="316">
        <f t="shared" si="122"/>
        <v>0</v>
      </c>
      <c r="T118" s="106"/>
      <c r="U118" s="106"/>
      <c r="V118" s="106"/>
      <c r="W118" s="452">
        <f t="shared" si="123"/>
        <v>0</v>
      </c>
      <c r="X118" s="452">
        <f t="shared" si="124"/>
        <v>0</v>
      </c>
      <c r="Z118" s="452">
        <f t="shared" si="125"/>
        <v>0</v>
      </c>
      <c r="AA118" s="452">
        <f t="shared" si="126"/>
        <v>0</v>
      </c>
      <c r="AB118" s="453" t="e">
        <f t="shared" si="127"/>
        <v>#DIV/0!</v>
      </c>
    </row>
    <row r="119" spans="1:28" ht="14.25" customHeight="1" x14ac:dyDescent="0.3">
      <c r="A119" s="269"/>
      <c r="B119" s="270"/>
      <c r="C119" s="446">
        <f>'6. Staff Loading'!C119</f>
        <v>0</v>
      </c>
      <c r="D119" s="447">
        <f>'6. Staff Loading'!D119</f>
        <v>0</v>
      </c>
      <c r="E119" s="448">
        <f>'6. Staff Loading'!E119</f>
        <v>0</v>
      </c>
      <c r="F119" s="154"/>
      <c r="G119" s="154"/>
      <c r="H119" s="154"/>
      <c r="I119" s="154"/>
      <c r="J119" s="154"/>
      <c r="K119" s="154"/>
      <c r="L119" s="154"/>
      <c r="M119" s="154"/>
      <c r="N119" s="154"/>
      <c r="O119" s="154"/>
      <c r="P119" s="154"/>
      <c r="Q119" s="154"/>
      <c r="R119" s="276">
        <f t="shared" si="121"/>
        <v>0</v>
      </c>
      <c r="S119" s="316">
        <f t="shared" si="122"/>
        <v>0</v>
      </c>
      <c r="W119" s="452">
        <f t="shared" si="123"/>
        <v>0</v>
      </c>
      <c r="X119" s="452">
        <f t="shared" si="124"/>
        <v>0</v>
      </c>
      <c r="Z119" s="452">
        <f t="shared" si="125"/>
        <v>0</v>
      </c>
      <c r="AA119" s="452">
        <f t="shared" si="126"/>
        <v>0</v>
      </c>
      <c r="AB119" s="453" t="e">
        <f t="shared" si="127"/>
        <v>#DIV/0!</v>
      </c>
    </row>
    <row r="120" spans="1:28" s="109" customFormat="1" ht="13.5" thickBot="1" x14ac:dyDescent="0.35">
      <c r="A120" s="228"/>
      <c r="B120" s="229" t="s">
        <v>170</v>
      </c>
      <c r="C120" s="230"/>
      <c r="D120" s="438"/>
      <c r="E120" s="427"/>
      <c r="F120" s="233">
        <f>SUM(F115:F119)</f>
        <v>97</v>
      </c>
      <c r="G120" s="233">
        <f t="shared" ref="G120:R120" si="128">SUM(G115:G119)</f>
        <v>97</v>
      </c>
      <c r="H120" s="233">
        <f t="shared" si="128"/>
        <v>97</v>
      </c>
      <c r="I120" s="233">
        <f t="shared" si="128"/>
        <v>97</v>
      </c>
      <c r="J120" s="233">
        <f t="shared" si="128"/>
        <v>97</v>
      </c>
      <c r="K120" s="233">
        <f t="shared" si="128"/>
        <v>97</v>
      </c>
      <c r="L120" s="233">
        <f t="shared" si="128"/>
        <v>97</v>
      </c>
      <c r="M120" s="233">
        <f t="shared" si="128"/>
        <v>97</v>
      </c>
      <c r="N120" s="233">
        <f t="shared" si="128"/>
        <v>97</v>
      </c>
      <c r="O120" s="233">
        <f t="shared" si="128"/>
        <v>97</v>
      </c>
      <c r="P120" s="233">
        <f t="shared" si="128"/>
        <v>97</v>
      </c>
      <c r="Q120" s="233">
        <f t="shared" si="128"/>
        <v>97</v>
      </c>
      <c r="R120" s="233">
        <f t="shared" si="128"/>
        <v>1164</v>
      </c>
      <c r="S120" s="317">
        <f>SUM(S115:S119)</f>
        <v>116400</v>
      </c>
      <c r="T120" s="106"/>
      <c r="U120" s="106"/>
      <c r="V120" s="106"/>
      <c r="W120" s="235">
        <f>SUM(W115:W119)</f>
        <v>0.58433734939759041</v>
      </c>
      <c r="X120" s="235">
        <f>SUM(X115:X119)</f>
        <v>97</v>
      </c>
      <c r="Z120" s="231">
        <f>SUM(Z115:Z119)</f>
        <v>1164</v>
      </c>
      <c r="AA120" s="231">
        <f>SUM(AA115:AA119)</f>
        <v>0</v>
      </c>
      <c r="AB120" s="413">
        <f>Z120/(Z120+AA120)</f>
        <v>1</v>
      </c>
    </row>
    <row r="121" spans="1:28" ht="10.15" customHeight="1" x14ac:dyDescent="0.3">
      <c r="A121" s="149"/>
      <c r="B121" s="150"/>
      <c r="C121" s="158"/>
      <c r="D121" s="437"/>
      <c r="E121" s="426"/>
      <c r="F121" s="154"/>
      <c r="G121" s="154"/>
      <c r="H121" s="154"/>
      <c r="I121" s="154"/>
      <c r="J121" s="154"/>
      <c r="K121" s="154"/>
      <c r="L121" s="154"/>
      <c r="M121" s="154"/>
      <c r="N121" s="154"/>
      <c r="O121" s="154"/>
      <c r="P121" s="154"/>
      <c r="Q121" s="154"/>
      <c r="R121" s="154"/>
      <c r="S121" s="322"/>
      <c r="W121" s="152"/>
      <c r="X121" s="152"/>
      <c r="Z121" s="152"/>
      <c r="AA121" s="152"/>
      <c r="AB121" s="412"/>
    </row>
    <row r="122" spans="1:28" ht="13.5" thickBot="1" x14ac:dyDescent="0.35">
      <c r="A122" s="251"/>
      <c r="B122" s="252" t="s">
        <v>164</v>
      </c>
      <c r="C122" s="253"/>
      <c r="D122" s="440"/>
      <c r="E122" s="429"/>
      <c r="F122" s="254">
        <f t="shared" ref="F122:S122" si="129">SUM(F102,F108,F114,F120)</f>
        <v>323</v>
      </c>
      <c r="G122" s="254">
        <f t="shared" si="129"/>
        <v>323</v>
      </c>
      <c r="H122" s="254">
        <f t="shared" si="129"/>
        <v>323</v>
      </c>
      <c r="I122" s="254">
        <f t="shared" si="129"/>
        <v>323</v>
      </c>
      <c r="J122" s="254">
        <f t="shared" si="129"/>
        <v>323</v>
      </c>
      <c r="K122" s="254">
        <f t="shared" si="129"/>
        <v>323</v>
      </c>
      <c r="L122" s="254">
        <f t="shared" si="129"/>
        <v>323</v>
      </c>
      <c r="M122" s="254">
        <f t="shared" si="129"/>
        <v>323</v>
      </c>
      <c r="N122" s="254">
        <f t="shared" si="129"/>
        <v>323</v>
      </c>
      <c r="O122" s="254">
        <f t="shared" si="129"/>
        <v>323</v>
      </c>
      <c r="P122" s="254">
        <f t="shared" si="129"/>
        <v>323</v>
      </c>
      <c r="Q122" s="254">
        <f t="shared" si="129"/>
        <v>323</v>
      </c>
      <c r="R122" s="254">
        <f t="shared" si="129"/>
        <v>3876</v>
      </c>
      <c r="S122" s="319">
        <f t="shared" si="129"/>
        <v>482640</v>
      </c>
      <c r="W122" s="254">
        <f>SUM(W102,W108,W114,W120)</f>
        <v>1.9457831325301207</v>
      </c>
      <c r="X122" s="254">
        <f>SUM(X102,X108,X114,X120)</f>
        <v>323</v>
      </c>
      <c r="Z122" s="254">
        <f>SUM(Z102,Z108,Z114,Z120)</f>
        <v>1164</v>
      </c>
      <c r="AA122" s="254">
        <f>SUM(AA102,AA108,AA114,AA120)</f>
        <v>2712</v>
      </c>
      <c r="AB122" s="418">
        <f>Z122/(Z122+AA122)</f>
        <v>0.30030959752321984</v>
      </c>
    </row>
    <row r="123" spans="1:28" ht="12" x14ac:dyDescent="0.3">
      <c r="A123" s="160"/>
      <c r="B123" s="150"/>
      <c r="C123" s="151"/>
      <c r="D123" s="437"/>
      <c r="E123" s="432"/>
      <c r="F123" s="154"/>
      <c r="G123" s="154"/>
      <c r="H123" s="154"/>
      <c r="I123" s="154"/>
      <c r="J123" s="154"/>
      <c r="K123" s="154"/>
      <c r="L123" s="154"/>
      <c r="M123" s="154"/>
      <c r="N123" s="154"/>
      <c r="O123" s="154"/>
      <c r="P123" s="154"/>
      <c r="Q123" s="154"/>
      <c r="R123" s="154"/>
      <c r="S123" s="322"/>
      <c r="W123" s="151"/>
      <c r="X123" s="151"/>
      <c r="Z123" s="151"/>
      <c r="AA123" s="151"/>
      <c r="AB123" s="412"/>
    </row>
    <row r="124" spans="1:28" ht="13" x14ac:dyDescent="0.3">
      <c r="A124" s="237">
        <v>6</v>
      </c>
      <c r="B124" s="266" t="s">
        <v>171</v>
      </c>
      <c r="C124" s="239"/>
      <c r="D124" s="436"/>
      <c r="E124" s="425"/>
      <c r="F124" s="244"/>
      <c r="G124" s="244"/>
      <c r="H124" s="244"/>
      <c r="I124" s="244"/>
      <c r="J124" s="244"/>
      <c r="K124" s="244"/>
      <c r="L124" s="244"/>
      <c r="M124" s="244"/>
      <c r="N124" s="244"/>
      <c r="O124" s="244"/>
      <c r="P124" s="244"/>
      <c r="Q124" s="244"/>
      <c r="R124" s="240"/>
      <c r="S124" s="323"/>
      <c r="W124" s="239"/>
      <c r="X124" s="239"/>
      <c r="Z124" s="239"/>
      <c r="AA124" s="239"/>
      <c r="AB124" s="416"/>
    </row>
    <row r="125" spans="1:28" ht="12" x14ac:dyDescent="0.3">
      <c r="A125" s="269">
        <v>6.1</v>
      </c>
      <c r="B125" s="274" t="s">
        <v>172</v>
      </c>
      <c r="C125" s="446" t="str">
        <f>'6. Staff Loading'!C125</f>
        <v>BenefitsCal Application Manager-Onshore</v>
      </c>
      <c r="D125" s="447">
        <f>'6. Staff Loading'!D125</f>
        <v>140</v>
      </c>
      <c r="E125" s="448" t="str">
        <f>'6. Staff Loading'!E125</f>
        <v>N</v>
      </c>
      <c r="F125" s="154">
        <v>40</v>
      </c>
      <c r="G125" s="154">
        <v>40</v>
      </c>
      <c r="H125" s="154">
        <v>40</v>
      </c>
      <c r="I125" s="154">
        <v>40</v>
      </c>
      <c r="J125" s="154">
        <v>40</v>
      </c>
      <c r="K125" s="154">
        <v>40</v>
      </c>
      <c r="L125" s="154">
        <v>40</v>
      </c>
      <c r="M125" s="154">
        <v>40</v>
      </c>
      <c r="N125" s="154">
        <v>40</v>
      </c>
      <c r="O125" s="154">
        <v>40</v>
      </c>
      <c r="P125" s="154">
        <v>40</v>
      </c>
      <c r="Q125" s="154">
        <v>40</v>
      </c>
      <c r="R125" s="276">
        <f t="shared" ref="R125:R129" si="130">SUM(F125:Q125)</f>
        <v>480</v>
      </c>
      <c r="S125" s="316">
        <f>D125*R125</f>
        <v>67200</v>
      </c>
      <c r="W125" s="452">
        <f>X125/$U$7</f>
        <v>0.24096385542168675</v>
      </c>
      <c r="X125" s="452">
        <f>R125/12</f>
        <v>40</v>
      </c>
      <c r="Z125" s="452">
        <f>IF($E125="Y",$R125,0)</f>
        <v>0</v>
      </c>
      <c r="AA125" s="452">
        <f>IF($E125="N",$R125,0)</f>
        <v>480</v>
      </c>
      <c r="AB125" s="453">
        <f>Z125/(AA125+Z125)</f>
        <v>0</v>
      </c>
    </row>
    <row r="126" spans="1:28" s="110" customFormat="1" ht="12" x14ac:dyDescent="0.3">
      <c r="A126" s="269"/>
      <c r="B126" s="270"/>
      <c r="C126" s="446">
        <f>'6. Staff Loading'!C126</f>
        <v>0</v>
      </c>
      <c r="D126" s="447">
        <f>'6. Staff Loading'!D126</f>
        <v>0</v>
      </c>
      <c r="E126" s="448">
        <f>'6. Staff Loading'!E126</f>
        <v>0</v>
      </c>
      <c r="F126" s="154"/>
      <c r="G126" s="154"/>
      <c r="H126" s="154"/>
      <c r="I126" s="154"/>
      <c r="J126" s="154"/>
      <c r="K126" s="154"/>
      <c r="L126" s="154"/>
      <c r="M126" s="154"/>
      <c r="N126" s="154"/>
      <c r="O126" s="154"/>
      <c r="P126" s="154"/>
      <c r="Q126" s="154"/>
      <c r="R126" s="276">
        <f t="shared" si="130"/>
        <v>0</v>
      </c>
      <c r="S126" s="316">
        <f t="shared" ref="S126:S129" si="131">D126*R126</f>
        <v>0</v>
      </c>
      <c r="T126" s="106"/>
      <c r="U126" s="106"/>
      <c r="V126" s="106"/>
      <c r="W126" s="452">
        <f t="shared" ref="W126:W129" si="132">X126/$U$7</f>
        <v>0</v>
      </c>
      <c r="X126" s="452">
        <f t="shared" ref="X126:X129" si="133">R126/12</f>
        <v>0</v>
      </c>
      <c r="Z126" s="452">
        <f t="shared" ref="Z126:Z129" si="134">IF($E126="Y",$R126,0)</f>
        <v>0</v>
      </c>
      <c r="AA126" s="452">
        <f t="shared" ref="AA126:AA129" si="135">IF($E126="N",$R126,0)</f>
        <v>0</v>
      </c>
      <c r="AB126" s="453" t="e">
        <f t="shared" ref="AB126:AB129" si="136">Z126/(AA126+Z126)</f>
        <v>#DIV/0!</v>
      </c>
    </row>
    <row r="127" spans="1:28" ht="12" x14ac:dyDescent="0.3">
      <c r="A127" s="269"/>
      <c r="B127" s="270"/>
      <c r="C127" s="446">
        <f>'6. Staff Loading'!C127</f>
        <v>0</v>
      </c>
      <c r="D127" s="447">
        <f>'6. Staff Loading'!D127</f>
        <v>0</v>
      </c>
      <c r="E127" s="448">
        <f>'6. Staff Loading'!E127</f>
        <v>0</v>
      </c>
      <c r="F127" s="154"/>
      <c r="G127" s="154"/>
      <c r="H127" s="154"/>
      <c r="I127" s="154"/>
      <c r="J127" s="154"/>
      <c r="K127" s="154"/>
      <c r="L127" s="154"/>
      <c r="M127" s="154"/>
      <c r="N127" s="154"/>
      <c r="O127" s="154"/>
      <c r="P127" s="154"/>
      <c r="Q127" s="154"/>
      <c r="R127" s="276">
        <f t="shared" si="130"/>
        <v>0</v>
      </c>
      <c r="S127" s="316">
        <f t="shared" si="131"/>
        <v>0</v>
      </c>
      <c r="W127" s="452">
        <f t="shared" si="132"/>
        <v>0</v>
      </c>
      <c r="X127" s="452">
        <f t="shared" si="133"/>
        <v>0</v>
      </c>
      <c r="Z127" s="452">
        <f t="shared" si="134"/>
        <v>0</v>
      </c>
      <c r="AA127" s="452">
        <f t="shared" si="135"/>
        <v>0</v>
      </c>
      <c r="AB127" s="453" t="e">
        <f t="shared" si="136"/>
        <v>#DIV/0!</v>
      </c>
    </row>
    <row r="128" spans="1:28" ht="12" x14ac:dyDescent="0.3">
      <c r="A128" s="269"/>
      <c r="B128" s="270"/>
      <c r="C128" s="446">
        <f>'6. Staff Loading'!C128</f>
        <v>0</v>
      </c>
      <c r="D128" s="447">
        <f>'6. Staff Loading'!D128</f>
        <v>0</v>
      </c>
      <c r="E128" s="448">
        <f>'6. Staff Loading'!E128</f>
        <v>0</v>
      </c>
      <c r="F128" s="154"/>
      <c r="G128" s="154"/>
      <c r="H128" s="154"/>
      <c r="I128" s="154"/>
      <c r="J128" s="154"/>
      <c r="K128" s="154"/>
      <c r="L128" s="154"/>
      <c r="M128" s="154"/>
      <c r="N128" s="154"/>
      <c r="O128" s="154"/>
      <c r="P128" s="154"/>
      <c r="Q128" s="154"/>
      <c r="R128" s="276">
        <f t="shared" si="130"/>
        <v>0</v>
      </c>
      <c r="S128" s="316">
        <f t="shared" si="131"/>
        <v>0</v>
      </c>
      <c r="W128" s="452">
        <f t="shared" si="132"/>
        <v>0</v>
      </c>
      <c r="X128" s="452">
        <f t="shared" si="133"/>
        <v>0</v>
      </c>
      <c r="Z128" s="452">
        <f t="shared" si="134"/>
        <v>0</v>
      </c>
      <c r="AA128" s="452">
        <f t="shared" si="135"/>
        <v>0</v>
      </c>
      <c r="AB128" s="453" t="e">
        <f t="shared" si="136"/>
        <v>#DIV/0!</v>
      </c>
    </row>
    <row r="129" spans="1:28" ht="12" x14ac:dyDescent="0.3">
      <c r="A129" s="269"/>
      <c r="B129" s="270"/>
      <c r="C129" s="446">
        <f>'6. Staff Loading'!C129</f>
        <v>0</v>
      </c>
      <c r="D129" s="447">
        <f>'6. Staff Loading'!D129</f>
        <v>0</v>
      </c>
      <c r="E129" s="448">
        <f>'6. Staff Loading'!E129</f>
        <v>0</v>
      </c>
      <c r="F129" s="154"/>
      <c r="G129" s="154"/>
      <c r="H129" s="154"/>
      <c r="I129" s="154"/>
      <c r="J129" s="154"/>
      <c r="K129" s="154"/>
      <c r="L129" s="154"/>
      <c r="M129" s="154"/>
      <c r="N129" s="154"/>
      <c r="O129" s="154"/>
      <c r="P129" s="154"/>
      <c r="Q129" s="154"/>
      <c r="R129" s="276">
        <f t="shared" si="130"/>
        <v>0</v>
      </c>
      <c r="S129" s="316">
        <f t="shared" si="131"/>
        <v>0</v>
      </c>
      <c r="W129" s="452">
        <f t="shared" si="132"/>
        <v>0</v>
      </c>
      <c r="X129" s="452">
        <f t="shared" si="133"/>
        <v>0</v>
      </c>
      <c r="Z129" s="452">
        <f t="shared" si="134"/>
        <v>0</v>
      </c>
      <c r="AA129" s="452">
        <f t="shared" si="135"/>
        <v>0</v>
      </c>
      <c r="AB129" s="453" t="e">
        <f t="shared" si="136"/>
        <v>#DIV/0!</v>
      </c>
    </row>
    <row r="130" spans="1:28" ht="12.5" thickBot="1" x14ac:dyDescent="0.35">
      <c r="A130" s="228"/>
      <c r="B130" s="229" t="s">
        <v>173</v>
      </c>
      <c r="C130" s="230"/>
      <c r="D130" s="438"/>
      <c r="E130" s="427"/>
      <c r="F130" s="233">
        <f>SUM(F125:F129)</f>
        <v>40</v>
      </c>
      <c r="G130" s="233">
        <f t="shared" ref="G130:R130" si="137">SUM(G125:G129)</f>
        <v>40</v>
      </c>
      <c r="H130" s="233">
        <f t="shared" si="137"/>
        <v>40</v>
      </c>
      <c r="I130" s="233">
        <f t="shared" si="137"/>
        <v>40</v>
      </c>
      <c r="J130" s="233">
        <f t="shared" si="137"/>
        <v>40</v>
      </c>
      <c r="K130" s="233">
        <f t="shared" si="137"/>
        <v>40</v>
      </c>
      <c r="L130" s="233">
        <f t="shared" si="137"/>
        <v>40</v>
      </c>
      <c r="M130" s="233">
        <f t="shared" si="137"/>
        <v>40</v>
      </c>
      <c r="N130" s="233">
        <f t="shared" si="137"/>
        <v>40</v>
      </c>
      <c r="O130" s="233">
        <f t="shared" si="137"/>
        <v>40</v>
      </c>
      <c r="P130" s="233">
        <f t="shared" si="137"/>
        <v>40</v>
      </c>
      <c r="Q130" s="233">
        <f t="shared" si="137"/>
        <v>40</v>
      </c>
      <c r="R130" s="233">
        <f t="shared" si="137"/>
        <v>480</v>
      </c>
      <c r="S130" s="317">
        <f>SUM(S125:S129)</f>
        <v>67200</v>
      </c>
      <c r="W130" s="235">
        <f>SUM(W125:W129)</f>
        <v>0.24096385542168675</v>
      </c>
      <c r="X130" s="235">
        <f>SUM(X125:X129)</f>
        <v>40</v>
      </c>
      <c r="Z130" s="231">
        <f>SUM(Z125:Z129)</f>
        <v>0</v>
      </c>
      <c r="AA130" s="231">
        <f>SUM(AA125:AA129)</f>
        <v>480</v>
      </c>
      <c r="AB130" s="413">
        <f>Z130/(Z130+AA130)</f>
        <v>0</v>
      </c>
    </row>
    <row r="131" spans="1:28" ht="12" x14ac:dyDescent="0.3">
      <c r="A131" s="269">
        <v>6.2</v>
      </c>
      <c r="B131" s="274" t="s">
        <v>174</v>
      </c>
      <c r="C131" s="446" t="str">
        <f>'6. Staff Loading'!C131</f>
        <v>DevOps/Tools Engineer-Onshore</v>
      </c>
      <c r="D131" s="447">
        <f>'6. Staff Loading'!D131</f>
        <v>100</v>
      </c>
      <c r="E131" s="448" t="str">
        <f>'6. Staff Loading'!E131</f>
        <v>N</v>
      </c>
      <c r="F131" s="154">
        <v>80</v>
      </c>
      <c r="G131" s="154">
        <v>80</v>
      </c>
      <c r="H131" s="154">
        <v>80</v>
      </c>
      <c r="I131" s="154">
        <v>80</v>
      </c>
      <c r="J131" s="154">
        <v>80</v>
      </c>
      <c r="K131" s="154">
        <v>80</v>
      </c>
      <c r="L131" s="154">
        <v>80</v>
      </c>
      <c r="M131" s="154">
        <v>80</v>
      </c>
      <c r="N131" s="154">
        <v>80</v>
      </c>
      <c r="O131" s="154">
        <v>80</v>
      </c>
      <c r="P131" s="154">
        <v>80</v>
      </c>
      <c r="Q131" s="154">
        <v>80</v>
      </c>
      <c r="R131" s="276">
        <f t="shared" ref="R131:R135" si="138">SUM(F131:Q131)</f>
        <v>960</v>
      </c>
      <c r="S131" s="316">
        <f>D131*R131</f>
        <v>96000</v>
      </c>
      <c r="W131" s="452">
        <f>X131/$U$7</f>
        <v>0.48192771084337349</v>
      </c>
      <c r="X131" s="452">
        <f>R131/12</f>
        <v>80</v>
      </c>
      <c r="Z131" s="452">
        <f>IF($E131="Y",$R131,0)</f>
        <v>0</v>
      </c>
      <c r="AA131" s="452">
        <f>IF($E131="N",$R131,0)</f>
        <v>960</v>
      </c>
      <c r="AB131" s="453">
        <f>Z131/(AA131+Z131)</f>
        <v>0</v>
      </c>
    </row>
    <row r="132" spans="1:28" s="110" customFormat="1" ht="12" x14ac:dyDescent="0.3">
      <c r="A132" s="269"/>
      <c r="B132" s="270"/>
      <c r="C132" s="446">
        <f>'6. Staff Loading'!C132</f>
        <v>0</v>
      </c>
      <c r="D132" s="447">
        <f>'6. Staff Loading'!D132</f>
        <v>0</v>
      </c>
      <c r="E132" s="448">
        <f>'6. Staff Loading'!E132</f>
        <v>0</v>
      </c>
      <c r="F132" s="154"/>
      <c r="G132" s="154"/>
      <c r="H132" s="154"/>
      <c r="I132" s="154"/>
      <c r="J132" s="154"/>
      <c r="K132" s="154"/>
      <c r="L132" s="154"/>
      <c r="M132" s="154"/>
      <c r="N132" s="154"/>
      <c r="O132" s="154"/>
      <c r="P132" s="154"/>
      <c r="Q132" s="154"/>
      <c r="R132" s="276">
        <f t="shared" si="138"/>
        <v>0</v>
      </c>
      <c r="S132" s="316">
        <f t="shared" ref="S132:S135" si="139">D132*R132</f>
        <v>0</v>
      </c>
      <c r="T132" s="106"/>
      <c r="U132" s="106"/>
      <c r="V132" s="106"/>
      <c r="W132" s="452">
        <f t="shared" ref="W132:W135" si="140">X132/$U$7</f>
        <v>0</v>
      </c>
      <c r="X132" s="452">
        <f t="shared" ref="X132:X135" si="141">R132/12</f>
        <v>0</v>
      </c>
      <c r="Z132" s="452">
        <f t="shared" ref="Z132:Z135" si="142">IF($E132="Y",$R132,0)</f>
        <v>0</v>
      </c>
      <c r="AA132" s="452">
        <f t="shared" ref="AA132:AA135" si="143">IF($E132="N",$R132,0)</f>
        <v>0</v>
      </c>
      <c r="AB132" s="453" t="e">
        <f t="shared" ref="AB132:AB135" si="144">Z132/(AA132+Z132)</f>
        <v>#DIV/0!</v>
      </c>
    </row>
    <row r="133" spans="1:28" ht="12" x14ac:dyDescent="0.3">
      <c r="A133" s="269"/>
      <c r="B133" s="270"/>
      <c r="C133" s="446">
        <f>'6. Staff Loading'!C133</f>
        <v>0</v>
      </c>
      <c r="D133" s="447">
        <f>'6. Staff Loading'!D133</f>
        <v>0</v>
      </c>
      <c r="E133" s="448">
        <f>'6. Staff Loading'!E133</f>
        <v>0</v>
      </c>
      <c r="F133" s="154"/>
      <c r="G133" s="154"/>
      <c r="H133" s="154"/>
      <c r="I133" s="154"/>
      <c r="J133" s="154"/>
      <c r="K133" s="154"/>
      <c r="L133" s="154"/>
      <c r="M133" s="154"/>
      <c r="N133" s="154"/>
      <c r="O133" s="154"/>
      <c r="P133" s="154"/>
      <c r="Q133" s="154"/>
      <c r="R133" s="276">
        <f t="shared" si="138"/>
        <v>0</v>
      </c>
      <c r="S133" s="316">
        <f t="shared" si="139"/>
        <v>0</v>
      </c>
      <c r="W133" s="452">
        <f t="shared" si="140"/>
        <v>0</v>
      </c>
      <c r="X133" s="452">
        <f t="shared" si="141"/>
        <v>0</v>
      </c>
      <c r="Z133" s="452">
        <f t="shared" si="142"/>
        <v>0</v>
      </c>
      <c r="AA133" s="452">
        <f t="shared" si="143"/>
        <v>0</v>
      </c>
      <c r="AB133" s="453" t="e">
        <f t="shared" si="144"/>
        <v>#DIV/0!</v>
      </c>
    </row>
    <row r="134" spans="1:28" s="110" customFormat="1" ht="12" x14ac:dyDescent="0.3">
      <c r="A134" s="269"/>
      <c r="B134" s="270"/>
      <c r="C134" s="446">
        <f>'6. Staff Loading'!C134</f>
        <v>0</v>
      </c>
      <c r="D134" s="447">
        <f>'6. Staff Loading'!D134</f>
        <v>0</v>
      </c>
      <c r="E134" s="448">
        <f>'6. Staff Loading'!E134</f>
        <v>0</v>
      </c>
      <c r="F134" s="154"/>
      <c r="G134" s="154"/>
      <c r="H134" s="154"/>
      <c r="I134" s="154"/>
      <c r="J134" s="154"/>
      <c r="K134" s="154"/>
      <c r="L134" s="154"/>
      <c r="M134" s="154"/>
      <c r="N134" s="154"/>
      <c r="O134" s="154"/>
      <c r="P134" s="154"/>
      <c r="Q134" s="154"/>
      <c r="R134" s="276">
        <f t="shared" si="138"/>
        <v>0</v>
      </c>
      <c r="S134" s="316">
        <f t="shared" si="139"/>
        <v>0</v>
      </c>
      <c r="T134" s="106"/>
      <c r="U134" s="106"/>
      <c r="V134" s="106"/>
      <c r="W134" s="452">
        <f t="shared" si="140"/>
        <v>0</v>
      </c>
      <c r="X134" s="452">
        <f t="shared" si="141"/>
        <v>0</v>
      </c>
      <c r="Z134" s="452">
        <f t="shared" si="142"/>
        <v>0</v>
      </c>
      <c r="AA134" s="452">
        <f t="shared" si="143"/>
        <v>0</v>
      </c>
      <c r="AB134" s="453" t="e">
        <f t="shared" si="144"/>
        <v>#DIV/0!</v>
      </c>
    </row>
    <row r="135" spans="1:28" ht="12" x14ac:dyDescent="0.3">
      <c r="A135" s="269"/>
      <c r="B135" s="270"/>
      <c r="C135" s="446">
        <f>'6. Staff Loading'!C135</f>
        <v>0</v>
      </c>
      <c r="D135" s="447">
        <f>'6. Staff Loading'!D135</f>
        <v>0</v>
      </c>
      <c r="E135" s="448">
        <f>'6. Staff Loading'!E135</f>
        <v>0</v>
      </c>
      <c r="F135" s="154"/>
      <c r="G135" s="154"/>
      <c r="H135" s="154"/>
      <c r="I135" s="154"/>
      <c r="J135" s="154"/>
      <c r="K135" s="154"/>
      <c r="L135" s="154"/>
      <c r="M135" s="154"/>
      <c r="N135" s="154"/>
      <c r="O135" s="154"/>
      <c r="P135" s="154"/>
      <c r="Q135" s="154"/>
      <c r="R135" s="276">
        <f t="shared" si="138"/>
        <v>0</v>
      </c>
      <c r="S135" s="316">
        <f t="shared" si="139"/>
        <v>0</v>
      </c>
      <c r="W135" s="452">
        <f t="shared" si="140"/>
        <v>0</v>
      </c>
      <c r="X135" s="452">
        <f t="shared" si="141"/>
        <v>0</v>
      </c>
      <c r="Z135" s="452">
        <f t="shared" si="142"/>
        <v>0</v>
      </c>
      <c r="AA135" s="452">
        <f t="shared" si="143"/>
        <v>0</v>
      </c>
      <c r="AB135" s="453" t="e">
        <f t="shared" si="144"/>
        <v>#DIV/0!</v>
      </c>
    </row>
    <row r="136" spans="1:28" ht="12.5" thickBot="1" x14ac:dyDescent="0.35">
      <c r="A136" s="228"/>
      <c r="B136" s="229" t="s">
        <v>175</v>
      </c>
      <c r="C136" s="230"/>
      <c r="D136" s="438"/>
      <c r="E136" s="427"/>
      <c r="F136" s="233">
        <f>SUM(F131:F135)</f>
        <v>80</v>
      </c>
      <c r="G136" s="233">
        <f t="shared" ref="G136:R136" si="145">SUM(G131:G135)</f>
        <v>80</v>
      </c>
      <c r="H136" s="233">
        <f t="shared" si="145"/>
        <v>80</v>
      </c>
      <c r="I136" s="233">
        <f t="shared" si="145"/>
        <v>80</v>
      </c>
      <c r="J136" s="233">
        <f t="shared" si="145"/>
        <v>80</v>
      </c>
      <c r="K136" s="233">
        <f t="shared" si="145"/>
        <v>80</v>
      </c>
      <c r="L136" s="233">
        <f t="shared" si="145"/>
        <v>80</v>
      </c>
      <c r="M136" s="233">
        <f t="shared" si="145"/>
        <v>80</v>
      </c>
      <c r="N136" s="233">
        <f t="shared" si="145"/>
        <v>80</v>
      </c>
      <c r="O136" s="233">
        <f t="shared" si="145"/>
        <v>80</v>
      </c>
      <c r="P136" s="233">
        <f t="shared" si="145"/>
        <v>80</v>
      </c>
      <c r="Q136" s="233">
        <f t="shared" si="145"/>
        <v>80</v>
      </c>
      <c r="R136" s="233">
        <f t="shared" si="145"/>
        <v>960</v>
      </c>
      <c r="S136" s="317">
        <f>SUM(S131:S135)</f>
        <v>96000</v>
      </c>
      <c r="W136" s="235">
        <f>SUM(W131:W135)</f>
        <v>0.48192771084337349</v>
      </c>
      <c r="X136" s="235">
        <f>SUM(X131:X135)</f>
        <v>80</v>
      </c>
      <c r="Z136" s="231">
        <f>SUM(Z131:Z135)</f>
        <v>0</v>
      </c>
      <c r="AA136" s="231">
        <f>SUM(AA131:AA135)</f>
        <v>960</v>
      </c>
      <c r="AB136" s="413">
        <f>Z136/(Z136+AA136)</f>
        <v>0</v>
      </c>
    </row>
    <row r="137" spans="1:28" ht="12" x14ac:dyDescent="0.3">
      <c r="A137" s="269">
        <v>6.3</v>
      </c>
      <c r="B137" s="274" t="s">
        <v>176</v>
      </c>
      <c r="C137" s="446" t="str">
        <f>'6. Staff Loading'!C137</f>
        <v>Cloud Engineer-Onshore</v>
      </c>
      <c r="D137" s="447">
        <f>'6. Staff Loading'!D137</f>
        <v>130</v>
      </c>
      <c r="E137" s="448" t="str">
        <f>'6. Staff Loading'!E137</f>
        <v>N</v>
      </c>
      <c r="F137" s="154">
        <v>160</v>
      </c>
      <c r="G137" s="154">
        <v>160</v>
      </c>
      <c r="H137" s="154">
        <v>160</v>
      </c>
      <c r="I137" s="154">
        <v>160</v>
      </c>
      <c r="J137" s="154">
        <v>160</v>
      </c>
      <c r="K137" s="154">
        <v>160</v>
      </c>
      <c r="L137" s="154">
        <v>160</v>
      </c>
      <c r="M137" s="154">
        <v>160</v>
      </c>
      <c r="N137" s="154">
        <v>160</v>
      </c>
      <c r="O137" s="154">
        <v>160</v>
      </c>
      <c r="P137" s="154">
        <v>160</v>
      </c>
      <c r="Q137" s="154">
        <v>160</v>
      </c>
      <c r="R137" s="276">
        <f t="shared" ref="R137:R141" si="146">SUM(F137:Q137)</f>
        <v>1920</v>
      </c>
      <c r="S137" s="316">
        <f>D137*R137</f>
        <v>249600</v>
      </c>
      <c r="W137" s="452">
        <f>X137/$U$7</f>
        <v>0.96385542168674698</v>
      </c>
      <c r="X137" s="452">
        <f>R137/12</f>
        <v>160</v>
      </c>
      <c r="Z137" s="452">
        <f>IF($E137="Y",$R137,0)</f>
        <v>0</v>
      </c>
      <c r="AA137" s="452">
        <f>IF($E137="N",$R137,0)</f>
        <v>1920</v>
      </c>
      <c r="AB137" s="453">
        <f>Z137/(AA137+Z137)</f>
        <v>0</v>
      </c>
    </row>
    <row r="138" spans="1:28" s="110" customFormat="1" ht="12" x14ac:dyDescent="0.3">
      <c r="A138" s="269"/>
      <c r="B138" s="270"/>
      <c r="C138" s="446">
        <f>'6. Staff Loading'!C138</f>
        <v>0</v>
      </c>
      <c r="D138" s="447">
        <f>'6. Staff Loading'!D138</f>
        <v>0</v>
      </c>
      <c r="E138" s="448">
        <f>'6. Staff Loading'!E138</f>
        <v>0</v>
      </c>
      <c r="F138" s="154"/>
      <c r="G138" s="154"/>
      <c r="H138" s="154"/>
      <c r="I138" s="154"/>
      <c r="J138" s="154"/>
      <c r="K138" s="154"/>
      <c r="L138" s="154"/>
      <c r="M138" s="154"/>
      <c r="N138" s="154"/>
      <c r="O138" s="154"/>
      <c r="P138" s="154"/>
      <c r="Q138" s="154"/>
      <c r="R138" s="276">
        <f t="shared" si="146"/>
        <v>0</v>
      </c>
      <c r="S138" s="316">
        <f t="shared" ref="S138:S141" si="147">D138*R138</f>
        <v>0</v>
      </c>
      <c r="T138" s="106"/>
      <c r="U138" s="106"/>
      <c r="V138" s="106"/>
      <c r="W138" s="452">
        <f t="shared" ref="W138:W141" si="148">X138/$U$7</f>
        <v>0</v>
      </c>
      <c r="X138" s="452">
        <f t="shared" ref="X138:X141" si="149">R138/12</f>
        <v>0</v>
      </c>
      <c r="Z138" s="452">
        <f t="shared" ref="Z138:Z141" si="150">IF($E138="Y",$R138,0)</f>
        <v>0</v>
      </c>
      <c r="AA138" s="452">
        <f t="shared" ref="AA138:AA141" si="151">IF($E138="N",$R138,0)</f>
        <v>0</v>
      </c>
      <c r="AB138" s="453" t="e">
        <f t="shared" ref="AB138:AB141" si="152">Z138/(AA138+Z138)</f>
        <v>#DIV/0!</v>
      </c>
    </row>
    <row r="139" spans="1:28" s="110" customFormat="1" ht="12" x14ac:dyDescent="0.3">
      <c r="A139" s="269"/>
      <c r="B139" s="270"/>
      <c r="C139" s="446">
        <f>'6. Staff Loading'!C139</f>
        <v>0</v>
      </c>
      <c r="D139" s="447">
        <f>'6. Staff Loading'!D139</f>
        <v>0</v>
      </c>
      <c r="E139" s="448">
        <f>'6. Staff Loading'!E139</f>
        <v>0</v>
      </c>
      <c r="F139" s="154"/>
      <c r="G139" s="154"/>
      <c r="H139" s="154"/>
      <c r="I139" s="154"/>
      <c r="J139" s="154"/>
      <c r="K139" s="154"/>
      <c r="L139" s="154"/>
      <c r="M139" s="154"/>
      <c r="N139" s="154"/>
      <c r="O139" s="154"/>
      <c r="P139" s="154"/>
      <c r="Q139" s="154"/>
      <c r="R139" s="276">
        <f t="shared" si="146"/>
        <v>0</v>
      </c>
      <c r="S139" s="316">
        <f t="shared" si="147"/>
        <v>0</v>
      </c>
      <c r="T139" s="106"/>
      <c r="U139" s="106"/>
      <c r="V139" s="106"/>
      <c r="W139" s="452">
        <f t="shared" si="148"/>
        <v>0</v>
      </c>
      <c r="X139" s="452">
        <f t="shared" si="149"/>
        <v>0</v>
      </c>
      <c r="Z139" s="452">
        <f t="shared" si="150"/>
        <v>0</v>
      </c>
      <c r="AA139" s="452">
        <f t="shared" si="151"/>
        <v>0</v>
      </c>
      <c r="AB139" s="453" t="e">
        <f t="shared" si="152"/>
        <v>#DIV/0!</v>
      </c>
    </row>
    <row r="140" spans="1:28" s="110" customFormat="1" ht="12" x14ac:dyDescent="0.3">
      <c r="A140" s="269"/>
      <c r="B140" s="270"/>
      <c r="C140" s="446">
        <f>'6. Staff Loading'!C140</f>
        <v>0</v>
      </c>
      <c r="D140" s="447">
        <f>'6. Staff Loading'!D140</f>
        <v>0</v>
      </c>
      <c r="E140" s="448">
        <f>'6. Staff Loading'!E140</f>
        <v>0</v>
      </c>
      <c r="F140" s="154"/>
      <c r="G140" s="154"/>
      <c r="H140" s="154"/>
      <c r="I140" s="154"/>
      <c r="J140" s="154"/>
      <c r="K140" s="154"/>
      <c r="L140" s="154"/>
      <c r="M140" s="154"/>
      <c r="N140" s="154"/>
      <c r="O140" s="154"/>
      <c r="P140" s="154"/>
      <c r="Q140" s="154"/>
      <c r="R140" s="276">
        <f t="shared" si="146"/>
        <v>0</v>
      </c>
      <c r="S140" s="316">
        <f t="shared" si="147"/>
        <v>0</v>
      </c>
      <c r="T140" s="106"/>
      <c r="U140" s="106"/>
      <c r="V140" s="106"/>
      <c r="W140" s="452">
        <f t="shared" si="148"/>
        <v>0</v>
      </c>
      <c r="X140" s="452">
        <f t="shared" si="149"/>
        <v>0</v>
      </c>
      <c r="Z140" s="452">
        <f t="shared" si="150"/>
        <v>0</v>
      </c>
      <c r="AA140" s="452">
        <f t="shared" si="151"/>
        <v>0</v>
      </c>
      <c r="AB140" s="453" t="e">
        <f t="shared" si="152"/>
        <v>#DIV/0!</v>
      </c>
    </row>
    <row r="141" spans="1:28" ht="14.25" customHeight="1" x14ac:dyDescent="0.3">
      <c r="A141" s="269"/>
      <c r="B141" s="270"/>
      <c r="C141" s="446">
        <f>'6. Staff Loading'!C141</f>
        <v>0</v>
      </c>
      <c r="D141" s="447">
        <f>'6. Staff Loading'!D141</f>
        <v>0</v>
      </c>
      <c r="E141" s="448">
        <f>'6. Staff Loading'!E141</f>
        <v>0</v>
      </c>
      <c r="F141" s="154"/>
      <c r="G141" s="154"/>
      <c r="H141" s="154"/>
      <c r="I141" s="154"/>
      <c r="J141" s="154"/>
      <c r="K141" s="154"/>
      <c r="L141" s="154"/>
      <c r="M141" s="154"/>
      <c r="N141" s="154"/>
      <c r="O141" s="154"/>
      <c r="P141" s="154"/>
      <c r="Q141" s="154"/>
      <c r="R141" s="276">
        <f t="shared" si="146"/>
        <v>0</v>
      </c>
      <c r="S141" s="316">
        <f t="shared" si="147"/>
        <v>0</v>
      </c>
      <c r="W141" s="452">
        <f t="shared" si="148"/>
        <v>0</v>
      </c>
      <c r="X141" s="452">
        <f t="shared" si="149"/>
        <v>0</v>
      </c>
      <c r="Z141" s="452">
        <f t="shared" si="150"/>
        <v>0</v>
      </c>
      <c r="AA141" s="452">
        <f t="shared" si="151"/>
        <v>0</v>
      </c>
      <c r="AB141" s="453" t="e">
        <f t="shared" si="152"/>
        <v>#DIV/0!</v>
      </c>
    </row>
    <row r="142" spans="1:28" s="109" customFormat="1" ht="13.5" thickBot="1" x14ac:dyDescent="0.35">
      <c r="A142" s="228"/>
      <c r="B142" s="229" t="s">
        <v>177</v>
      </c>
      <c r="C142" s="230"/>
      <c r="D142" s="438"/>
      <c r="E142" s="427"/>
      <c r="F142" s="233">
        <f>SUM(F137:F141)</f>
        <v>160</v>
      </c>
      <c r="G142" s="233">
        <f t="shared" ref="G142:R142" si="153">SUM(G137:G141)</f>
        <v>160</v>
      </c>
      <c r="H142" s="233">
        <f t="shared" si="153"/>
        <v>160</v>
      </c>
      <c r="I142" s="233">
        <f t="shared" si="153"/>
        <v>160</v>
      </c>
      <c r="J142" s="233">
        <f t="shared" si="153"/>
        <v>160</v>
      </c>
      <c r="K142" s="233">
        <f t="shared" si="153"/>
        <v>160</v>
      </c>
      <c r="L142" s="233">
        <f t="shared" si="153"/>
        <v>160</v>
      </c>
      <c r="M142" s="233">
        <f t="shared" si="153"/>
        <v>160</v>
      </c>
      <c r="N142" s="233">
        <f t="shared" si="153"/>
        <v>160</v>
      </c>
      <c r="O142" s="233">
        <f t="shared" si="153"/>
        <v>160</v>
      </c>
      <c r="P142" s="233">
        <f t="shared" si="153"/>
        <v>160</v>
      </c>
      <c r="Q142" s="233">
        <f t="shared" si="153"/>
        <v>160</v>
      </c>
      <c r="R142" s="233">
        <f t="shared" si="153"/>
        <v>1920</v>
      </c>
      <c r="S142" s="317">
        <f>SUM(S137:S141)</f>
        <v>249600</v>
      </c>
      <c r="T142" s="106"/>
      <c r="U142" s="106"/>
      <c r="V142" s="106"/>
      <c r="W142" s="235">
        <f>SUM(W137:W141)</f>
        <v>0.96385542168674698</v>
      </c>
      <c r="X142" s="235">
        <f>SUM(X137:X141)</f>
        <v>160</v>
      </c>
      <c r="Z142" s="231">
        <f>SUM(Z137:Z141)</f>
        <v>0</v>
      </c>
      <c r="AA142" s="231">
        <f>SUM(AA137:AA141)</f>
        <v>1920</v>
      </c>
      <c r="AB142" s="413">
        <f>Z142/(Z142+AA142)</f>
        <v>0</v>
      </c>
    </row>
    <row r="143" spans="1:28" ht="10.15" customHeight="1" x14ac:dyDescent="0.3">
      <c r="A143" s="149"/>
      <c r="B143" s="150"/>
      <c r="C143" s="158"/>
      <c r="D143" s="437"/>
      <c r="E143" s="426"/>
      <c r="F143" s="154"/>
      <c r="G143" s="154"/>
      <c r="H143" s="154"/>
      <c r="I143" s="154"/>
      <c r="J143" s="154"/>
      <c r="K143" s="154"/>
      <c r="L143" s="154"/>
      <c r="M143" s="154"/>
      <c r="N143" s="154"/>
      <c r="O143" s="154"/>
      <c r="P143" s="154"/>
      <c r="Q143" s="154"/>
      <c r="R143" s="154"/>
      <c r="S143" s="322"/>
      <c r="W143" s="152"/>
      <c r="X143" s="152"/>
      <c r="Z143" s="152"/>
      <c r="AA143" s="152"/>
      <c r="AB143" s="412"/>
    </row>
    <row r="144" spans="1:28" ht="13.5" thickBot="1" x14ac:dyDescent="0.35">
      <c r="A144" s="251"/>
      <c r="B144" s="508" t="s">
        <v>178</v>
      </c>
      <c r="C144" s="509"/>
      <c r="D144" s="440"/>
      <c r="E144" s="429"/>
      <c r="F144" s="254">
        <f t="shared" ref="F144:S144" si="154">SUM(F130,F136,F142)</f>
        <v>280</v>
      </c>
      <c r="G144" s="254">
        <f t="shared" si="154"/>
        <v>280</v>
      </c>
      <c r="H144" s="254">
        <f t="shared" si="154"/>
        <v>280</v>
      </c>
      <c r="I144" s="254">
        <f t="shared" si="154"/>
        <v>280</v>
      </c>
      <c r="J144" s="254">
        <f t="shared" si="154"/>
        <v>280</v>
      </c>
      <c r="K144" s="254">
        <f t="shared" si="154"/>
        <v>280</v>
      </c>
      <c r="L144" s="254">
        <f t="shared" si="154"/>
        <v>280</v>
      </c>
      <c r="M144" s="254">
        <f t="shared" si="154"/>
        <v>280</v>
      </c>
      <c r="N144" s="254">
        <f t="shared" si="154"/>
        <v>280</v>
      </c>
      <c r="O144" s="254">
        <f t="shared" si="154"/>
        <v>280</v>
      </c>
      <c r="P144" s="254">
        <f t="shared" si="154"/>
        <v>280</v>
      </c>
      <c r="Q144" s="254">
        <f t="shared" si="154"/>
        <v>280</v>
      </c>
      <c r="R144" s="254">
        <f t="shared" si="154"/>
        <v>3360</v>
      </c>
      <c r="S144" s="319">
        <f t="shared" si="154"/>
        <v>412800</v>
      </c>
      <c r="W144" s="254">
        <f>SUM(W130,W136,W142)</f>
        <v>1.6867469879518073</v>
      </c>
      <c r="X144" s="254">
        <f>SUM(X130,X136,X142)</f>
        <v>280</v>
      </c>
      <c r="Z144" s="254">
        <f>SUM(Z130,Z136,Z142)</f>
        <v>0</v>
      </c>
      <c r="AA144" s="254">
        <f>SUM(AA130,AA136,AA142)</f>
        <v>3360</v>
      </c>
      <c r="AB144" s="418">
        <f>Z144/(Z144+AA144)</f>
        <v>0</v>
      </c>
    </row>
    <row r="145" spans="1:28" ht="12" x14ac:dyDescent="0.3">
      <c r="A145" s="160"/>
      <c r="B145" s="150"/>
      <c r="C145" s="151"/>
      <c r="D145" s="437"/>
      <c r="E145" s="432"/>
      <c r="F145" s="154"/>
      <c r="G145" s="154"/>
      <c r="H145" s="154"/>
      <c r="I145" s="154"/>
      <c r="J145" s="154"/>
      <c r="K145" s="154"/>
      <c r="L145" s="154"/>
      <c r="M145" s="154"/>
      <c r="N145" s="154"/>
      <c r="O145" s="154"/>
      <c r="P145" s="154"/>
      <c r="Q145" s="154"/>
      <c r="R145" s="154"/>
      <c r="S145" s="322"/>
      <c r="W145" s="151"/>
      <c r="X145" s="151"/>
      <c r="Z145" s="151"/>
      <c r="AA145" s="151"/>
      <c r="AB145" s="412"/>
    </row>
    <row r="146" spans="1:28" ht="13" x14ac:dyDescent="0.3">
      <c r="A146" s="237">
        <v>7</v>
      </c>
      <c r="B146" s="246" t="s">
        <v>179</v>
      </c>
      <c r="C146" s="239"/>
      <c r="D146" s="436"/>
      <c r="E146" s="425"/>
      <c r="F146" s="244"/>
      <c r="G146" s="244"/>
      <c r="H146" s="244"/>
      <c r="I146" s="244"/>
      <c r="J146" s="244"/>
      <c r="K146" s="244"/>
      <c r="L146" s="244"/>
      <c r="M146" s="244"/>
      <c r="N146" s="244"/>
      <c r="O146" s="244"/>
      <c r="P146" s="244"/>
      <c r="Q146" s="244"/>
      <c r="R146" s="240"/>
      <c r="S146" s="323"/>
      <c r="W146" s="239"/>
      <c r="X146" s="239"/>
      <c r="Z146" s="239"/>
      <c r="AA146" s="239"/>
      <c r="AB146" s="416"/>
    </row>
    <row r="147" spans="1:28" ht="12" x14ac:dyDescent="0.3">
      <c r="A147" s="275">
        <v>7.1</v>
      </c>
      <c r="B147" s="270" t="s">
        <v>180</v>
      </c>
      <c r="C147" s="446" t="str">
        <f>'6. Staff Loading'!C147</f>
        <v>Innovation Lead-Onshore</v>
      </c>
      <c r="D147" s="447">
        <f>'6. Staff Loading'!D147</f>
        <v>150</v>
      </c>
      <c r="E147" s="448" t="str">
        <f>'6. Staff Loading'!E147</f>
        <v>N</v>
      </c>
      <c r="F147" s="154">
        <v>24</v>
      </c>
      <c r="G147" s="154">
        <v>24</v>
      </c>
      <c r="H147" s="154">
        <v>24</v>
      </c>
      <c r="I147" s="154">
        <v>24</v>
      </c>
      <c r="J147" s="154">
        <v>24</v>
      </c>
      <c r="K147" s="154">
        <v>24</v>
      </c>
      <c r="L147" s="154">
        <v>24</v>
      </c>
      <c r="M147" s="154">
        <v>24</v>
      </c>
      <c r="N147" s="154">
        <v>24</v>
      </c>
      <c r="O147" s="154">
        <v>24</v>
      </c>
      <c r="P147" s="154">
        <v>24</v>
      </c>
      <c r="Q147" s="154">
        <v>24</v>
      </c>
      <c r="R147" s="276">
        <f t="shared" ref="R147:R151" si="155">SUM(F147:Q147)</f>
        <v>288</v>
      </c>
      <c r="S147" s="316">
        <f>D147*R147</f>
        <v>43200</v>
      </c>
      <c r="W147" s="452">
        <f>X147/$U$7</f>
        <v>0.14457831325301204</v>
      </c>
      <c r="X147" s="452">
        <f>R147/12</f>
        <v>24</v>
      </c>
      <c r="Z147" s="452">
        <f>IF($E147="Y",$R147,0)</f>
        <v>0</v>
      </c>
      <c r="AA147" s="452">
        <f>IF($E147="N",$R147,0)</f>
        <v>288</v>
      </c>
      <c r="AB147" s="453">
        <f>Z147/(AA147+Z147)</f>
        <v>0</v>
      </c>
    </row>
    <row r="148" spans="1:28" s="110" customFormat="1" ht="12" x14ac:dyDescent="0.3">
      <c r="A148" s="269"/>
      <c r="B148" s="270"/>
      <c r="C148" s="446">
        <f>'6. Staff Loading'!C148</f>
        <v>0</v>
      </c>
      <c r="D148" s="447">
        <f>'6. Staff Loading'!D148</f>
        <v>0</v>
      </c>
      <c r="E148" s="448">
        <f>'6. Staff Loading'!E148</f>
        <v>0</v>
      </c>
      <c r="F148" s="154"/>
      <c r="G148" s="154"/>
      <c r="H148" s="154"/>
      <c r="I148" s="154"/>
      <c r="J148" s="154"/>
      <c r="K148" s="154"/>
      <c r="L148" s="154"/>
      <c r="M148" s="154"/>
      <c r="N148" s="154"/>
      <c r="O148" s="154"/>
      <c r="P148" s="154"/>
      <c r="Q148" s="154"/>
      <c r="R148" s="276">
        <f t="shared" si="155"/>
        <v>0</v>
      </c>
      <c r="S148" s="316">
        <f t="shared" ref="S148:S151" si="156">D148*R148</f>
        <v>0</v>
      </c>
      <c r="T148" s="107"/>
      <c r="U148" s="107"/>
      <c r="V148" s="107"/>
      <c r="W148" s="452">
        <f t="shared" ref="W148:W151" si="157">X148/$U$7</f>
        <v>0</v>
      </c>
      <c r="X148" s="452">
        <f t="shared" ref="X148:X151" si="158">R148/12</f>
        <v>0</v>
      </c>
      <c r="Z148" s="452">
        <f t="shared" ref="Z148:Z151" si="159">IF($E148="Y",$R148,0)</f>
        <v>0</v>
      </c>
      <c r="AA148" s="452">
        <f t="shared" ref="AA148:AA151" si="160">IF($E148="N",$R148,0)</f>
        <v>0</v>
      </c>
      <c r="AB148" s="453" t="e">
        <f t="shared" ref="AB148:AB151" si="161">Z148/(AA148+Z148)</f>
        <v>#DIV/0!</v>
      </c>
    </row>
    <row r="149" spans="1:28" s="110" customFormat="1" ht="12" x14ac:dyDescent="0.3">
      <c r="A149" s="269"/>
      <c r="B149" s="270"/>
      <c r="C149" s="446">
        <f>'6. Staff Loading'!C149</f>
        <v>0</v>
      </c>
      <c r="D149" s="447">
        <f>'6. Staff Loading'!D149</f>
        <v>0</v>
      </c>
      <c r="E149" s="448">
        <f>'6. Staff Loading'!E149</f>
        <v>0</v>
      </c>
      <c r="F149" s="154"/>
      <c r="G149" s="154"/>
      <c r="H149" s="154"/>
      <c r="I149" s="154"/>
      <c r="J149" s="154"/>
      <c r="K149" s="154"/>
      <c r="L149" s="154"/>
      <c r="M149" s="154"/>
      <c r="N149" s="154"/>
      <c r="O149" s="154"/>
      <c r="P149" s="154"/>
      <c r="Q149" s="154"/>
      <c r="R149" s="276">
        <f t="shared" si="155"/>
        <v>0</v>
      </c>
      <c r="S149" s="316">
        <f t="shared" si="156"/>
        <v>0</v>
      </c>
      <c r="T149" s="107"/>
      <c r="U149" s="107"/>
      <c r="V149" s="107"/>
      <c r="W149" s="452">
        <f t="shared" si="157"/>
        <v>0</v>
      </c>
      <c r="X149" s="452">
        <f t="shared" si="158"/>
        <v>0</v>
      </c>
      <c r="Z149" s="452">
        <f t="shared" si="159"/>
        <v>0</v>
      </c>
      <c r="AA149" s="452">
        <f t="shared" si="160"/>
        <v>0</v>
      </c>
      <c r="AB149" s="453" t="e">
        <f t="shared" si="161"/>
        <v>#DIV/0!</v>
      </c>
    </row>
    <row r="150" spans="1:28" ht="12" x14ac:dyDescent="0.3">
      <c r="A150" s="269"/>
      <c r="B150" s="270"/>
      <c r="C150" s="446">
        <f>'6. Staff Loading'!C150</f>
        <v>0</v>
      </c>
      <c r="D150" s="447">
        <f>'6. Staff Loading'!D150</f>
        <v>0</v>
      </c>
      <c r="E150" s="448">
        <f>'6. Staff Loading'!E150</f>
        <v>0</v>
      </c>
      <c r="F150" s="154"/>
      <c r="G150" s="154"/>
      <c r="H150" s="154"/>
      <c r="I150" s="154"/>
      <c r="J150" s="154"/>
      <c r="K150" s="154"/>
      <c r="L150" s="154"/>
      <c r="M150" s="154"/>
      <c r="N150" s="154"/>
      <c r="O150" s="154"/>
      <c r="P150" s="154"/>
      <c r="Q150" s="154"/>
      <c r="R150" s="276">
        <f t="shared" si="155"/>
        <v>0</v>
      </c>
      <c r="S150" s="316">
        <f t="shared" si="156"/>
        <v>0</v>
      </c>
      <c r="T150" s="107"/>
      <c r="U150" s="107"/>
      <c r="V150" s="107"/>
      <c r="W150" s="452">
        <f t="shared" si="157"/>
        <v>0</v>
      </c>
      <c r="X150" s="452">
        <f t="shared" si="158"/>
        <v>0</v>
      </c>
      <c r="Z150" s="452">
        <f t="shared" si="159"/>
        <v>0</v>
      </c>
      <c r="AA150" s="452">
        <f t="shared" si="160"/>
        <v>0</v>
      </c>
      <c r="AB150" s="453" t="e">
        <f t="shared" si="161"/>
        <v>#DIV/0!</v>
      </c>
    </row>
    <row r="151" spans="1:28" ht="12" x14ac:dyDescent="0.3">
      <c r="A151" s="269"/>
      <c r="B151" s="270"/>
      <c r="C151" s="446">
        <f>'6. Staff Loading'!C151</f>
        <v>0</v>
      </c>
      <c r="D151" s="447">
        <f>'6. Staff Loading'!D151</f>
        <v>0</v>
      </c>
      <c r="E151" s="448">
        <f>'6. Staff Loading'!E151</f>
        <v>0</v>
      </c>
      <c r="F151" s="154"/>
      <c r="G151" s="154"/>
      <c r="H151" s="154"/>
      <c r="I151" s="154"/>
      <c r="J151" s="154"/>
      <c r="K151" s="154"/>
      <c r="L151" s="154"/>
      <c r="M151" s="154"/>
      <c r="N151" s="154"/>
      <c r="O151" s="154"/>
      <c r="P151" s="154"/>
      <c r="Q151" s="154"/>
      <c r="R151" s="276">
        <f t="shared" si="155"/>
        <v>0</v>
      </c>
      <c r="S151" s="316">
        <f t="shared" si="156"/>
        <v>0</v>
      </c>
      <c r="T151" s="107"/>
      <c r="U151" s="107"/>
      <c r="V151" s="107"/>
      <c r="W151" s="452">
        <f t="shared" si="157"/>
        <v>0</v>
      </c>
      <c r="X151" s="452">
        <f t="shared" si="158"/>
        <v>0</v>
      </c>
      <c r="Z151" s="452">
        <f t="shared" si="159"/>
        <v>0</v>
      </c>
      <c r="AA151" s="452">
        <f t="shared" si="160"/>
        <v>0</v>
      </c>
      <c r="AB151" s="453" t="e">
        <f t="shared" si="161"/>
        <v>#DIV/0!</v>
      </c>
    </row>
    <row r="152" spans="1:28" ht="12.5" thickBot="1" x14ac:dyDescent="0.35">
      <c r="A152" s="228"/>
      <c r="B152" s="229" t="s">
        <v>182</v>
      </c>
      <c r="C152" s="230"/>
      <c r="D152" s="438"/>
      <c r="E152" s="427"/>
      <c r="F152" s="233">
        <f>SUM(F147:F151)</f>
        <v>24</v>
      </c>
      <c r="G152" s="233">
        <f t="shared" ref="G152:R152" si="162">SUM(G147:G151)</f>
        <v>24</v>
      </c>
      <c r="H152" s="233">
        <f t="shared" si="162"/>
        <v>24</v>
      </c>
      <c r="I152" s="233">
        <f t="shared" si="162"/>
        <v>24</v>
      </c>
      <c r="J152" s="233">
        <f t="shared" si="162"/>
        <v>24</v>
      </c>
      <c r="K152" s="233">
        <f t="shared" si="162"/>
        <v>24</v>
      </c>
      <c r="L152" s="233">
        <f t="shared" si="162"/>
        <v>24</v>
      </c>
      <c r="M152" s="233">
        <f t="shared" si="162"/>
        <v>24</v>
      </c>
      <c r="N152" s="233">
        <f t="shared" si="162"/>
        <v>24</v>
      </c>
      <c r="O152" s="233">
        <f t="shared" si="162"/>
        <v>24</v>
      </c>
      <c r="P152" s="233">
        <f t="shared" si="162"/>
        <v>24</v>
      </c>
      <c r="Q152" s="233">
        <f t="shared" si="162"/>
        <v>24</v>
      </c>
      <c r="R152" s="233">
        <f t="shared" si="162"/>
        <v>288</v>
      </c>
      <c r="S152" s="317">
        <f>SUM(S147:S151)</f>
        <v>43200</v>
      </c>
      <c r="T152" s="107"/>
      <c r="U152" s="107"/>
      <c r="V152" s="107"/>
      <c r="W152" s="235">
        <f>SUM(W147:W151)</f>
        <v>0.14457831325301204</v>
      </c>
      <c r="X152" s="235">
        <f>SUM(X147:X151)</f>
        <v>24</v>
      </c>
      <c r="Z152" s="231">
        <f>SUM(Z147:Z151)</f>
        <v>0</v>
      </c>
      <c r="AA152" s="231">
        <f>SUM(AA147:AA151)</f>
        <v>288</v>
      </c>
      <c r="AB152" s="413">
        <f>Z152/(Z152+AA152)</f>
        <v>0</v>
      </c>
    </row>
    <row r="153" spans="1:28" ht="12" x14ac:dyDescent="0.3">
      <c r="A153" s="275">
        <v>7.2</v>
      </c>
      <c r="B153" s="270" t="s">
        <v>183</v>
      </c>
      <c r="C153" s="446" t="str">
        <f>'6. Staff Loading'!C153</f>
        <v>Innovation Analyst-Onshore</v>
      </c>
      <c r="D153" s="447">
        <f>'6. Staff Loading'!D153</f>
        <v>0</v>
      </c>
      <c r="E153" s="448" t="str">
        <f>'6. Staff Loading'!E153</f>
        <v>N</v>
      </c>
      <c r="F153" s="154">
        <v>24</v>
      </c>
      <c r="G153" s="154">
        <v>24</v>
      </c>
      <c r="H153" s="154">
        <v>24</v>
      </c>
      <c r="I153" s="154">
        <v>24</v>
      </c>
      <c r="J153" s="154">
        <v>24</v>
      </c>
      <c r="K153" s="154">
        <v>24</v>
      </c>
      <c r="L153" s="154">
        <v>24</v>
      </c>
      <c r="M153" s="154">
        <v>24</v>
      </c>
      <c r="N153" s="154">
        <v>24</v>
      </c>
      <c r="O153" s="154">
        <v>24</v>
      </c>
      <c r="P153" s="154">
        <v>24</v>
      </c>
      <c r="Q153" s="154">
        <v>24</v>
      </c>
      <c r="R153" s="276">
        <f t="shared" ref="R153:R157" si="163">SUM(F153:Q153)</f>
        <v>288</v>
      </c>
      <c r="S153" s="316">
        <f>D153*R153</f>
        <v>0</v>
      </c>
      <c r="T153" s="107"/>
      <c r="U153" s="107"/>
      <c r="V153" s="107"/>
      <c r="W153" s="452">
        <f>X153/$U$7</f>
        <v>0.14457831325301204</v>
      </c>
      <c r="X153" s="452">
        <f>R153/12</f>
        <v>24</v>
      </c>
      <c r="Z153" s="452">
        <f>IF($E153="Y",$R153,0)</f>
        <v>0</v>
      </c>
      <c r="AA153" s="452">
        <f>IF($E153="N",$R153,0)</f>
        <v>288</v>
      </c>
      <c r="AB153" s="453">
        <f>Z153/(AA153+Z153)</f>
        <v>0</v>
      </c>
    </row>
    <row r="154" spans="1:28" s="110" customFormat="1" ht="12" x14ac:dyDescent="0.3">
      <c r="A154" s="269"/>
      <c r="B154" s="270"/>
      <c r="C154" s="446">
        <f>'6. Staff Loading'!C154</f>
        <v>0</v>
      </c>
      <c r="D154" s="447">
        <f>'6. Staff Loading'!D154</f>
        <v>0</v>
      </c>
      <c r="E154" s="448">
        <f>'6. Staff Loading'!E154</f>
        <v>0</v>
      </c>
      <c r="F154" s="154"/>
      <c r="G154" s="154"/>
      <c r="H154" s="154"/>
      <c r="I154" s="154"/>
      <c r="J154" s="154"/>
      <c r="K154" s="154"/>
      <c r="L154" s="154"/>
      <c r="M154" s="154"/>
      <c r="N154" s="154"/>
      <c r="O154" s="154"/>
      <c r="P154" s="154"/>
      <c r="Q154" s="154"/>
      <c r="R154" s="276">
        <f t="shared" si="163"/>
        <v>0</v>
      </c>
      <c r="S154" s="316">
        <f t="shared" ref="S154:S157" si="164">D154*R154</f>
        <v>0</v>
      </c>
      <c r="T154" s="107"/>
      <c r="U154" s="107"/>
      <c r="V154" s="107"/>
      <c r="W154" s="452">
        <f t="shared" ref="W154:W157" si="165">X154/$U$7</f>
        <v>0</v>
      </c>
      <c r="X154" s="452">
        <f t="shared" ref="X154:X157" si="166">R154/12</f>
        <v>0</v>
      </c>
      <c r="Z154" s="452">
        <f t="shared" ref="Z154:Z157" si="167">IF($E154="Y",$R154,0)</f>
        <v>0</v>
      </c>
      <c r="AA154" s="452">
        <f t="shared" ref="AA154:AA157" si="168">IF($E154="N",$R154,0)</f>
        <v>0</v>
      </c>
      <c r="AB154" s="453" t="e">
        <f t="shared" ref="AB154:AB157" si="169">Z154/(AA154+Z154)</f>
        <v>#DIV/0!</v>
      </c>
    </row>
    <row r="155" spans="1:28" ht="12" x14ac:dyDescent="0.3">
      <c r="A155" s="269"/>
      <c r="B155" s="270"/>
      <c r="C155" s="446">
        <f>'6. Staff Loading'!C155</f>
        <v>0</v>
      </c>
      <c r="D155" s="447">
        <f>'6. Staff Loading'!D155</f>
        <v>0</v>
      </c>
      <c r="E155" s="448">
        <f>'6. Staff Loading'!E155</f>
        <v>0</v>
      </c>
      <c r="F155" s="154"/>
      <c r="G155" s="154"/>
      <c r="H155" s="154"/>
      <c r="I155" s="154"/>
      <c r="J155" s="154"/>
      <c r="K155" s="154"/>
      <c r="L155" s="154"/>
      <c r="M155" s="154"/>
      <c r="N155" s="154"/>
      <c r="O155" s="154"/>
      <c r="P155" s="154"/>
      <c r="Q155" s="154"/>
      <c r="R155" s="276">
        <f t="shared" si="163"/>
        <v>0</v>
      </c>
      <c r="S155" s="316">
        <f t="shared" si="164"/>
        <v>0</v>
      </c>
      <c r="T155" s="107"/>
      <c r="U155" s="107"/>
      <c r="V155" s="107"/>
      <c r="W155" s="452">
        <f t="shared" si="165"/>
        <v>0</v>
      </c>
      <c r="X155" s="452">
        <f t="shared" si="166"/>
        <v>0</v>
      </c>
      <c r="Z155" s="452">
        <f t="shared" si="167"/>
        <v>0</v>
      </c>
      <c r="AA155" s="452">
        <f t="shared" si="168"/>
        <v>0</v>
      </c>
      <c r="AB155" s="453" t="e">
        <f t="shared" si="169"/>
        <v>#DIV/0!</v>
      </c>
    </row>
    <row r="156" spans="1:28" ht="12" x14ac:dyDescent="0.3">
      <c r="A156" s="269"/>
      <c r="B156" s="270"/>
      <c r="C156" s="446">
        <f>'6. Staff Loading'!C156</f>
        <v>0</v>
      </c>
      <c r="D156" s="447">
        <f>'6. Staff Loading'!D156</f>
        <v>0</v>
      </c>
      <c r="E156" s="448">
        <f>'6. Staff Loading'!E156</f>
        <v>0</v>
      </c>
      <c r="F156" s="154"/>
      <c r="G156" s="154"/>
      <c r="H156" s="154"/>
      <c r="I156" s="154"/>
      <c r="J156" s="154"/>
      <c r="K156" s="154"/>
      <c r="L156" s="154"/>
      <c r="M156" s="154"/>
      <c r="N156" s="154"/>
      <c r="O156" s="154"/>
      <c r="P156" s="154"/>
      <c r="Q156" s="154"/>
      <c r="R156" s="276">
        <f t="shared" si="163"/>
        <v>0</v>
      </c>
      <c r="S156" s="316">
        <f t="shared" si="164"/>
        <v>0</v>
      </c>
      <c r="T156" s="107"/>
      <c r="U156" s="107"/>
      <c r="V156" s="107"/>
      <c r="W156" s="452">
        <f t="shared" si="165"/>
        <v>0</v>
      </c>
      <c r="X156" s="452">
        <f t="shared" si="166"/>
        <v>0</v>
      </c>
      <c r="Z156" s="452">
        <f t="shared" si="167"/>
        <v>0</v>
      </c>
      <c r="AA156" s="452">
        <f t="shared" si="168"/>
        <v>0</v>
      </c>
      <c r="AB156" s="453" t="e">
        <f t="shared" si="169"/>
        <v>#DIV/0!</v>
      </c>
    </row>
    <row r="157" spans="1:28" ht="12" x14ac:dyDescent="0.3">
      <c r="A157" s="269"/>
      <c r="B157" s="270"/>
      <c r="C157" s="446">
        <f>'6. Staff Loading'!C157</f>
        <v>0</v>
      </c>
      <c r="D157" s="447">
        <f>'6. Staff Loading'!D157</f>
        <v>0</v>
      </c>
      <c r="E157" s="448">
        <f>'6. Staff Loading'!E157</f>
        <v>0</v>
      </c>
      <c r="F157" s="154"/>
      <c r="G157" s="154"/>
      <c r="H157" s="154"/>
      <c r="I157" s="154"/>
      <c r="J157" s="154"/>
      <c r="K157" s="154"/>
      <c r="L157" s="154"/>
      <c r="M157" s="154"/>
      <c r="N157" s="154"/>
      <c r="O157" s="154"/>
      <c r="P157" s="154"/>
      <c r="Q157" s="154"/>
      <c r="R157" s="276">
        <f t="shared" si="163"/>
        <v>0</v>
      </c>
      <c r="S157" s="316">
        <f t="shared" si="164"/>
        <v>0</v>
      </c>
      <c r="T157" s="107"/>
      <c r="U157" s="107"/>
      <c r="V157" s="107"/>
      <c r="W157" s="452">
        <f t="shared" si="165"/>
        <v>0</v>
      </c>
      <c r="X157" s="452">
        <f t="shared" si="166"/>
        <v>0</v>
      </c>
      <c r="Z157" s="452">
        <f t="shared" si="167"/>
        <v>0</v>
      </c>
      <c r="AA157" s="452">
        <f t="shared" si="168"/>
        <v>0</v>
      </c>
      <c r="AB157" s="453" t="e">
        <f t="shared" si="169"/>
        <v>#DIV/0!</v>
      </c>
    </row>
    <row r="158" spans="1:28" ht="12.5" thickBot="1" x14ac:dyDescent="0.35">
      <c r="A158" s="228"/>
      <c r="B158" s="229" t="s">
        <v>185</v>
      </c>
      <c r="C158" s="230"/>
      <c r="D158" s="438"/>
      <c r="E158" s="427"/>
      <c r="F158" s="233">
        <f>SUM(F153:F157)</f>
        <v>24</v>
      </c>
      <c r="G158" s="233">
        <f t="shared" ref="G158:R158" si="170">SUM(G153:G157)</f>
        <v>24</v>
      </c>
      <c r="H158" s="233">
        <f t="shared" si="170"/>
        <v>24</v>
      </c>
      <c r="I158" s="233">
        <f t="shared" si="170"/>
        <v>24</v>
      </c>
      <c r="J158" s="233">
        <f t="shared" si="170"/>
        <v>24</v>
      </c>
      <c r="K158" s="233">
        <f t="shared" si="170"/>
        <v>24</v>
      </c>
      <c r="L158" s="233">
        <f t="shared" si="170"/>
        <v>24</v>
      </c>
      <c r="M158" s="233">
        <f t="shared" si="170"/>
        <v>24</v>
      </c>
      <c r="N158" s="233">
        <f t="shared" si="170"/>
        <v>24</v>
      </c>
      <c r="O158" s="233">
        <f t="shared" si="170"/>
        <v>24</v>
      </c>
      <c r="P158" s="233">
        <f t="shared" si="170"/>
        <v>24</v>
      </c>
      <c r="Q158" s="233">
        <f t="shared" si="170"/>
        <v>24</v>
      </c>
      <c r="R158" s="233">
        <f t="shared" si="170"/>
        <v>288</v>
      </c>
      <c r="S158" s="317">
        <f>SUM(S153:S157)</f>
        <v>0</v>
      </c>
      <c r="T158" s="107"/>
      <c r="U158" s="107"/>
      <c r="V158" s="107"/>
      <c r="W158" s="235">
        <f>SUM(W153:W157)</f>
        <v>0.14457831325301204</v>
      </c>
      <c r="X158" s="235">
        <f>SUM(X153:X157)</f>
        <v>24</v>
      </c>
      <c r="Z158" s="231">
        <f>SUM(Z153:Z157)</f>
        <v>0</v>
      </c>
      <c r="AA158" s="231">
        <f>SUM(AA153:AA157)</f>
        <v>288</v>
      </c>
      <c r="AB158" s="413">
        <f>Z158/(Z158+AA158)</f>
        <v>0</v>
      </c>
    </row>
    <row r="159" spans="1:28" ht="12" x14ac:dyDescent="0.3">
      <c r="A159" s="275">
        <v>7.3</v>
      </c>
      <c r="B159" s="270" t="s">
        <v>186</v>
      </c>
      <c r="C159" s="446" t="str">
        <f>'6. Staff Loading'!C159</f>
        <v>Innovation Analyst-Onshore</v>
      </c>
      <c r="D159" s="447">
        <f>'6. Staff Loading'!D159</f>
        <v>0</v>
      </c>
      <c r="E159" s="448" t="str">
        <f>'6. Staff Loading'!E159</f>
        <v>N</v>
      </c>
      <c r="F159" s="154">
        <v>115</v>
      </c>
      <c r="G159" s="154">
        <v>107</v>
      </c>
      <c r="H159" s="154">
        <v>107</v>
      </c>
      <c r="I159" s="154">
        <v>107</v>
      </c>
      <c r="J159" s="154">
        <v>107</v>
      </c>
      <c r="K159" s="154">
        <v>107</v>
      </c>
      <c r="L159" s="154">
        <v>107</v>
      </c>
      <c r="M159" s="154">
        <v>107</v>
      </c>
      <c r="N159" s="154">
        <v>107</v>
      </c>
      <c r="O159" s="154">
        <v>107</v>
      </c>
      <c r="P159" s="154">
        <v>107</v>
      </c>
      <c r="Q159" s="154">
        <v>107</v>
      </c>
      <c r="R159" s="276">
        <f t="shared" ref="R159:R163" si="171">SUM(F159:Q159)</f>
        <v>1292</v>
      </c>
      <c r="S159" s="316">
        <f>D159*R159</f>
        <v>0</v>
      </c>
      <c r="T159" s="107"/>
      <c r="U159" s="107"/>
      <c r="V159" s="107"/>
      <c r="W159" s="452">
        <f>X159/$U$7</f>
        <v>0.64859437751004023</v>
      </c>
      <c r="X159" s="452">
        <f>R159/12</f>
        <v>107.66666666666667</v>
      </c>
      <c r="Z159" s="452">
        <f>IF($E159="Y",$R159,0)</f>
        <v>0</v>
      </c>
      <c r="AA159" s="452">
        <f>IF($E159="N",$R159,0)</f>
        <v>1292</v>
      </c>
      <c r="AB159" s="453">
        <f>Z159/(AA159+Z159)</f>
        <v>0</v>
      </c>
    </row>
    <row r="160" spans="1:28" s="110" customFormat="1" ht="12" x14ac:dyDescent="0.3">
      <c r="A160" s="269"/>
      <c r="B160" s="270"/>
      <c r="C160" s="446">
        <f>'6. Staff Loading'!C160</f>
        <v>0</v>
      </c>
      <c r="D160" s="447">
        <f>'6. Staff Loading'!D160</f>
        <v>0</v>
      </c>
      <c r="E160" s="448">
        <f>'6. Staff Loading'!E160</f>
        <v>0</v>
      </c>
      <c r="F160" s="154"/>
      <c r="G160" s="154"/>
      <c r="H160" s="154"/>
      <c r="I160" s="154"/>
      <c r="J160" s="154"/>
      <c r="K160" s="154"/>
      <c r="L160" s="154"/>
      <c r="M160" s="154"/>
      <c r="N160" s="154"/>
      <c r="O160" s="154"/>
      <c r="P160" s="154"/>
      <c r="Q160" s="154"/>
      <c r="R160" s="276">
        <f t="shared" si="171"/>
        <v>0</v>
      </c>
      <c r="S160" s="316">
        <f t="shared" ref="S160:S163" si="172">D160*R160</f>
        <v>0</v>
      </c>
      <c r="T160" s="107"/>
      <c r="U160" s="107"/>
      <c r="V160" s="107"/>
      <c r="W160" s="452">
        <f t="shared" ref="W160:W163" si="173">X160/$U$7</f>
        <v>0</v>
      </c>
      <c r="X160" s="452">
        <f t="shared" ref="X160:X163" si="174">R160/12</f>
        <v>0</v>
      </c>
      <c r="Z160" s="452">
        <f t="shared" ref="Z160:Z163" si="175">IF($E160="Y",$R160,0)</f>
        <v>0</v>
      </c>
      <c r="AA160" s="452">
        <f t="shared" ref="AA160:AA163" si="176">IF($E160="N",$R160,0)</f>
        <v>0</v>
      </c>
      <c r="AB160" s="453" t="e">
        <f t="shared" ref="AB160:AB163" si="177">Z160/(AA160+Z160)</f>
        <v>#DIV/0!</v>
      </c>
    </row>
    <row r="161" spans="1:28" s="110" customFormat="1" ht="12" x14ac:dyDescent="0.3">
      <c r="A161" s="269"/>
      <c r="B161" s="270"/>
      <c r="C161" s="446">
        <f>'6. Staff Loading'!C161</f>
        <v>0</v>
      </c>
      <c r="D161" s="447">
        <f>'6. Staff Loading'!D161</f>
        <v>0</v>
      </c>
      <c r="E161" s="448">
        <f>'6. Staff Loading'!E161</f>
        <v>0</v>
      </c>
      <c r="F161" s="154"/>
      <c r="G161" s="154"/>
      <c r="H161" s="154"/>
      <c r="I161" s="154"/>
      <c r="J161" s="154"/>
      <c r="K161" s="154"/>
      <c r="L161" s="154"/>
      <c r="M161" s="154"/>
      <c r="N161" s="154"/>
      <c r="O161" s="154"/>
      <c r="P161" s="154"/>
      <c r="Q161" s="154"/>
      <c r="R161" s="276">
        <f t="shared" si="171"/>
        <v>0</v>
      </c>
      <c r="S161" s="316">
        <f t="shared" si="172"/>
        <v>0</v>
      </c>
      <c r="T161" s="107"/>
      <c r="U161" s="107"/>
      <c r="V161" s="107"/>
      <c r="W161" s="452">
        <f t="shared" si="173"/>
        <v>0</v>
      </c>
      <c r="X161" s="452">
        <f t="shared" si="174"/>
        <v>0</v>
      </c>
      <c r="Z161" s="452">
        <f t="shared" si="175"/>
        <v>0</v>
      </c>
      <c r="AA161" s="452">
        <f t="shared" si="176"/>
        <v>0</v>
      </c>
      <c r="AB161" s="453" t="e">
        <f t="shared" si="177"/>
        <v>#DIV/0!</v>
      </c>
    </row>
    <row r="162" spans="1:28" ht="12" x14ac:dyDescent="0.3">
      <c r="A162" s="269"/>
      <c r="B162" s="270"/>
      <c r="C162" s="446">
        <f>'6. Staff Loading'!C162</f>
        <v>0</v>
      </c>
      <c r="D162" s="447">
        <f>'6. Staff Loading'!D162</f>
        <v>0</v>
      </c>
      <c r="E162" s="448">
        <f>'6. Staff Loading'!E162</f>
        <v>0</v>
      </c>
      <c r="F162" s="154"/>
      <c r="G162" s="154"/>
      <c r="H162" s="154"/>
      <c r="I162" s="154"/>
      <c r="J162" s="154"/>
      <c r="K162" s="154"/>
      <c r="L162" s="154"/>
      <c r="M162" s="154"/>
      <c r="N162" s="154"/>
      <c r="O162" s="154"/>
      <c r="P162" s="154"/>
      <c r="Q162" s="154"/>
      <c r="R162" s="276">
        <f t="shared" si="171"/>
        <v>0</v>
      </c>
      <c r="S162" s="316">
        <f t="shared" si="172"/>
        <v>0</v>
      </c>
      <c r="T162" s="107"/>
      <c r="U162" s="107"/>
      <c r="V162" s="107"/>
      <c r="W162" s="452">
        <f t="shared" si="173"/>
        <v>0</v>
      </c>
      <c r="X162" s="452">
        <f t="shared" si="174"/>
        <v>0</v>
      </c>
      <c r="Z162" s="452">
        <f t="shared" si="175"/>
        <v>0</v>
      </c>
      <c r="AA162" s="452">
        <f t="shared" si="176"/>
        <v>0</v>
      </c>
      <c r="AB162" s="453" t="e">
        <f t="shared" si="177"/>
        <v>#DIV/0!</v>
      </c>
    </row>
    <row r="163" spans="1:28" ht="12" x14ac:dyDescent="0.3">
      <c r="A163" s="269"/>
      <c r="B163" s="270"/>
      <c r="C163" s="446">
        <f>'6. Staff Loading'!C163</f>
        <v>0</v>
      </c>
      <c r="D163" s="447">
        <f>'6. Staff Loading'!D163</f>
        <v>0</v>
      </c>
      <c r="E163" s="448">
        <f>'6. Staff Loading'!E163</f>
        <v>0</v>
      </c>
      <c r="F163" s="154"/>
      <c r="G163" s="154"/>
      <c r="H163" s="154"/>
      <c r="I163" s="154"/>
      <c r="J163" s="154"/>
      <c r="K163" s="154"/>
      <c r="L163" s="154"/>
      <c r="M163" s="154"/>
      <c r="N163" s="154"/>
      <c r="O163" s="154"/>
      <c r="P163" s="154"/>
      <c r="Q163" s="154"/>
      <c r="R163" s="276">
        <f t="shared" si="171"/>
        <v>0</v>
      </c>
      <c r="S163" s="316">
        <f t="shared" si="172"/>
        <v>0</v>
      </c>
      <c r="T163" s="107"/>
      <c r="U163" s="107"/>
      <c r="V163" s="107"/>
      <c r="W163" s="452">
        <f t="shared" si="173"/>
        <v>0</v>
      </c>
      <c r="X163" s="452">
        <f t="shared" si="174"/>
        <v>0</v>
      </c>
      <c r="Z163" s="452">
        <f t="shared" si="175"/>
        <v>0</v>
      </c>
      <c r="AA163" s="452">
        <f t="shared" si="176"/>
        <v>0</v>
      </c>
      <c r="AB163" s="453" t="e">
        <f t="shared" si="177"/>
        <v>#DIV/0!</v>
      </c>
    </row>
    <row r="164" spans="1:28" ht="12.5" thickBot="1" x14ac:dyDescent="0.35">
      <c r="A164" s="228"/>
      <c r="B164" s="229" t="s">
        <v>187</v>
      </c>
      <c r="C164" s="230"/>
      <c r="D164" s="438"/>
      <c r="E164" s="427"/>
      <c r="F164" s="233">
        <f>SUM(F159:F163)</f>
        <v>115</v>
      </c>
      <c r="G164" s="233">
        <f t="shared" ref="G164:R164" si="178">SUM(G159:G163)</f>
        <v>107</v>
      </c>
      <c r="H164" s="233">
        <f t="shared" si="178"/>
        <v>107</v>
      </c>
      <c r="I164" s="233">
        <f t="shared" si="178"/>
        <v>107</v>
      </c>
      <c r="J164" s="233">
        <f t="shared" si="178"/>
        <v>107</v>
      </c>
      <c r="K164" s="233">
        <f t="shared" si="178"/>
        <v>107</v>
      </c>
      <c r="L164" s="233">
        <f t="shared" si="178"/>
        <v>107</v>
      </c>
      <c r="M164" s="233">
        <f t="shared" si="178"/>
        <v>107</v>
      </c>
      <c r="N164" s="233">
        <f t="shared" si="178"/>
        <v>107</v>
      </c>
      <c r="O164" s="233">
        <f t="shared" si="178"/>
        <v>107</v>
      </c>
      <c r="P164" s="233">
        <f t="shared" si="178"/>
        <v>107</v>
      </c>
      <c r="Q164" s="233">
        <f t="shared" si="178"/>
        <v>107</v>
      </c>
      <c r="R164" s="233">
        <f t="shared" si="178"/>
        <v>1292</v>
      </c>
      <c r="S164" s="317">
        <f>SUM(S159:S163)</f>
        <v>0</v>
      </c>
      <c r="T164" s="107"/>
      <c r="U164" s="107"/>
      <c r="V164" s="107"/>
      <c r="W164" s="235">
        <f>SUM(W159:W163)</f>
        <v>0.64859437751004023</v>
      </c>
      <c r="X164" s="235">
        <f>SUM(X159:X163)</f>
        <v>107.66666666666667</v>
      </c>
      <c r="Z164" s="231">
        <f>SUM(Z159:Z163)</f>
        <v>0</v>
      </c>
      <c r="AA164" s="231">
        <f>SUM(AA159:AA163)</f>
        <v>1292</v>
      </c>
      <c r="AB164" s="413">
        <f>Z164/(Z164+AA164)</f>
        <v>0</v>
      </c>
    </row>
    <row r="165" spans="1:28" ht="12" x14ac:dyDescent="0.3">
      <c r="A165" s="269">
        <v>7.4</v>
      </c>
      <c r="B165" s="270" t="s">
        <v>188</v>
      </c>
      <c r="C165" s="446" t="str">
        <f>'6. Staff Loading'!C165</f>
        <v>Cloud Engineer-Offshore</v>
      </c>
      <c r="D165" s="447">
        <f>'6. Staff Loading'!D165</f>
        <v>80</v>
      </c>
      <c r="E165" s="448" t="str">
        <f>'6. Staff Loading'!E165</f>
        <v>Y</v>
      </c>
      <c r="F165" s="154">
        <v>60</v>
      </c>
      <c r="G165" s="154">
        <v>52</v>
      </c>
      <c r="H165" s="154">
        <v>52</v>
      </c>
      <c r="I165" s="154">
        <v>52</v>
      </c>
      <c r="J165" s="154">
        <v>52</v>
      </c>
      <c r="K165" s="154">
        <v>52</v>
      </c>
      <c r="L165" s="154">
        <v>52</v>
      </c>
      <c r="M165" s="154">
        <v>52</v>
      </c>
      <c r="N165" s="154">
        <v>52</v>
      </c>
      <c r="O165" s="154">
        <v>52</v>
      </c>
      <c r="P165" s="154">
        <v>52</v>
      </c>
      <c r="Q165" s="154">
        <v>52</v>
      </c>
      <c r="R165" s="276">
        <f t="shared" ref="R165:R169" si="179">SUM(F165:Q165)</f>
        <v>632</v>
      </c>
      <c r="S165" s="316">
        <f>D165*R165</f>
        <v>50560</v>
      </c>
      <c r="T165" s="107"/>
      <c r="U165" s="107"/>
      <c r="V165" s="107"/>
      <c r="W165" s="452">
        <f>X165/$U$7</f>
        <v>0.31726907630522089</v>
      </c>
      <c r="X165" s="452">
        <f>R165/12</f>
        <v>52.666666666666664</v>
      </c>
      <c r="Z165" s="452">
        <f>IF($E165="Y",$R165,0)</f>
        <v>632</v>
      </c>
      <c r="AA165" s="452">
        <f>IF($E165="N",$R165,0)</f>
        <v>0</v>
      </c>
      <c r="AB165" s="453">
        <f>Z165/(AA165+Z165)</f>
        <v>1</v>
      </c>
    </row>
    <row r="166" spans="1:28" s="110" customFormat="1" ht="12" x14ac:dyDescent="0.3">
      <c r="A166" s="269"/>
      <c r="B166" s="270"/>
      <c r="C166" s="446">
        <f>'6. Staff Loading'!C166</f>
        <v>0</v>
      </c>
      <c r="D166" s="447">
        <f>'6. Staff Loading'!D166</f>
        <v>0</v>
      </c>
      <c r="E166" s="448">
        <f>'6. Staff Loading'!E166</f>
        <v>0</v>
      </c>
      <c r="F166" s="154"/>
      <c r="G166" s="154"/>
      <c r="H166" s="154"/>
      <c r="I166" s="154"/>
      <c r="J166" s="154"/>
      <c r="K166" s="154"/>
      <c r="L166" s="154"/>
      <c r="M166" s="154"/>
      <c r="N166" s="154"/>
      <c r="O166" s="154"/>
      <c r="P166" s="154"/>
      <c r="Q166" s="154"/>
      <c r="R166" s="276">
        <f t="shared" si="179"/>
        <v>0</v>
      </c>
      <c r="S166" s="316">
        <f t="shared" ref="S166:S169" si="180">D166*R166</f>
        <v>0</v>
      </c>
      <c r="T166" s="107"/>
      <c r="U166" s="107"/>
      <c r="V166" s="107"/>
      <c r="W166" s="452">
        <f t="shared" ref="W166:W169" si="181">X166/$U$7</f>
        <v>0</v>
      </c>
      <c r="X166" s="452">
        <f t="shared" ref="X166:X169" si="182">R166/12</f>
        <v>0</v>
      </c>
      <c r="Z166" s="452">
        <f t="shared" ref="Z166:Z169" si="183">IF($E166="Y",$R166,0)</f>
        <v>0</v>
      </c>
      <c r="AA166" s="452">
        <f t="shared" ref="AA166:AA169" si="184">IF($E166="N",$R166,0)</f>
        <v>0</v>
      </c>
      <c r="AB166" s="453" t="e">
        <f t="shared" ref="AB166:AB169" si="185">Z166/(AA166+Z166)</f>
        <v>#DIV/0!</v>
      </c>
    </row>
    <row r="167" spans="1:28" s="110" customFormat="1" ht="12" x14ac:dyDescent="0.3">
      <c r="A167" s="269"/>
      <c r="B167" s="270"/>
      <c r="C167" s="446">
        <f>'6. Staff Loading'!C167</f>
        <v>0</v>
      </c>
      <c r="D167" s="447">
        <f>'6. Staff Loading'!D167</f>
        <v>0</v>
      </c>
      <c r="E167" s="448">
        <f>'6. Staff Loading'!E167</f>
        <v>0</v>
      </c>
      <c r="F167" s="154"/>
      <c r="G167" s="154"/>
      <c r="H167" s="154"/>
      <c r="I167" s="154"/>
      <c r="J167" s="154"/>
      <c r="K167" s="154"/>
      <c r="L167" s="154"/>
      <c r="M167" s="154"/>
      <c r="N167" s="154"/>
      <c r="O167" s="154"/>
      <c r="P167" s="154"/>
      <c r="Q167" s="154"/>
      <c r="R167" s="276">
        <f t="shared" si="179"/>
        <v>0</v>
      </c>
      <c r="S167" s="316">
        <f t="shared" si="180"/>
        <v>0</v>
      </c>
      <c r="T167" s="107"/>
      <c r="U167" s="107"/>
      <c r="V167" s="107"/>
      <c r="W167" s="452">
        <f t="shared" si="181"/>
        <v>0</v>
      </c>
      <c r="X167" s="452">
        <f t="shared" si="182"/>
        <v>0</v>
      </c>
      <c r="Z167" s="452">
        <f t="shared" si="183"/>
        <v>0</v>
      </c>
      <c r="AA167" s="452">
        <f t="shared" si="184"/>
        <v>0</v>
      </c>
      <c r="AB167" s="453" t="e">
        <f t="shared" si="185"/>
        <v>#DIV/0!</v>
      </c>
    </row>
    <row r="168" spans="1:28" s="110" customFormat="1" ht="12" x14ac:dyDescent="0.3">
      <c r="A168" s="269"/>
      <c r="B168" s="270"/>
      <c r="C168" s="446">
        <f>'6. Staff Loading'!C168</f>
        <v>0</v>
      </c>
      <c r="D168" s="447">
        <f>'6. Staff Loading'!D168</f>
        <v>0</v>
      </c>
      <c r="E168" s="448">
        <f>'6. Staff Loading'!E168</f>
        <v>0</v>
      </c>
      <c r="F168" s="154"/>
      <c r="G168" s="154"/>
      <c r="H168" s="154"/>
      <c r="I168" s="154"/>
      <c r="J168" s="154"/>
      <c r="K168" s="154"/>
      <c r="L168" s="154"/>
      <c r="M168" s="154"/>
      <c r="N168" s="154"/>
      <c r="O168" s="154"/>
      <c r="P168" s="154"/>
      <c r="Q168" s="154"/>
      <c r="R168" s="276">
        <f t="shared" si="179"/>
        <v>0</v>
      </c>
      <c r="S168" s="316">
        <f t="shared" si="180"/>
        <v>0</v>
      </c>
      <c r="T168" s="107"/>
      <c r="U168" s="107"/>
      <c r="V168" s="107"/>
      <c r="W168" s="452">
        <f t="shared" si="181"/>
        <v>0</v>
      </c>
      <c r="X168" s="452">
        <f t="shared" si="182"/>
        <v>0</v>
      </c>
      <c r="Z168" s="452">
        <f t="shared" si="183"/>
        <v>0</v>
      </c>
      <c r="AA168" s="452">
        <f t="shared" si="184"/>
        <v>0</v>
      </c>
      <c r="AB168" s="453" t="e">
        <f t="shared" si="185"/>
        <v>#DIV/0!</v>
      </c>
    </row>
    <row r="169" spans="1:28" ht="10.15" customHeight="1" x14ac:dyDescent="0.3">
      <c r="A169" s="269"/>
      <c r="B169" s="270"/>
      <c r="C169" s="446">
        <f>'6. Staff Loading'!C169</f>
        <v>0</v>
      </c>
      <c r="D169" s="447">
        <f>'6. Staff Loading'!D169</f>
        <v>0</v>
      </c>
      <c r="E169" s="448">
        <f>'6. Staff Loading'!E169</f>
        <v>0</v>
      </c>
      <c r="F169" s="154"/>
      <c r="G169" s="154"/>
      <c r="H169" s="154"/>
      <c r="I169" s="154"/>
      <c r="J169" s="154"/>
      <c r="K169" s="154"/>
      <c r="L169" s="154"/>
      <c r="M169" s="154"/>
      <c r="N169" s="154"/>
      <c r="O169" s="154"/>
      <c r="P169" s="154"/>
      <c r="Q169" s="154"/>
      <c r="R169" s="276">
        <f t="shared" si="179"/>
        <v>0</v>
      </c>
      <c r="S169" s="316">
        <f t="shared" si="180"/>
        <v>0</v>
      </c>
      <c r="T169" s="107"/>
      <c r="U169" s="107"/>
      <c r="V169" s="107"/>
      <c r="W169" s="452">
        <f t="shared" si="181"/>
        <v>0</v>
      </c>
      <c r="X169" s="452">
        <f t="shared" si="182"/>
        <v>0</v>
      </c>
      <c r="Z169" s="452">
        <f t="shared" si="183"/>
        <v>0</v>
      </c>
      <c r="AA169" s="452">
        <f t="shared" si="184"/>
        <v>0</v>
      </c>
      <c r="AB169" s="453" t="e">
        <f t="shared" si="185"/>
        <v>#DIV/0!</v>
      </c>
    </row>
    <row r="170" spans="1:28" s="109" customFormat="1" ht="13.5" thickBot="1" x14ac:dyDescent="0.35">
      <c r="A170" s="228"/>
      <c r="B170" s="229" t="s">
        <v>189</v>
      </c>
      <c r="C170" s="230"/>
      <c r="D170" s="438"/>
      <c r="E170" s="427"/>
      <c r="F170" s="233">
        <f>SUM(F165:F169)</f>
        <v>60</v>
      </c>
      <c r="G170" s="233">
        <f t="shared" ref="G170:R170" si="186">SUM(G165:G169)</f>
        <v>52</v>
      </c>
      <c r="H170" s="233">
        <f t="shared" si="186"/>
        <v>52</v>
      </c>
      <c r="I170" s="233">
        <f t="shared" si="186"/>
        <v>52</v>
      </c>
      <c r="J170" s="233">
        <f t="shared" si="186"/>
        <v>52</v>
      </c>
      <c r="K170" s="233">
        <f t="shared" si="186"/>
        <v>52</v>
      </c>
      <c r="L170" s="233">
        <f t="shared" si="186"/>
        <v>52</v>
      </c>
      <c r="M170" s="233">
        <f t="shared" si="186"/>
        <v>52</v>
      </c>
      <c r="N170" s="233">
        <f t="shared" si="186"/>
        <v>52</v>
      </c>
      <c r="O170" s="233">
        <f t="shared" si="186"/>
        <v>52</v>
      </c>
      <c r="P170" s="233">
        <f t="shared" si="186"/>
        <v>52</v>
      </c>
      <c r="Q170" s="233">
        <f t="shared" si="186"/>
        <v>52</v>
      </c>
      <c r="R170" s="233">
        <f t="shared" si="186"/>
        <v>632</v>
      </c>
      <c r="S170" s="317">
        <f>SUM(S165:S169)</f>
        <v>50560</v>
      </c>
      <c r="T170" s="107"/>
      <c r="U170" s="107"/>
      <c r="V170" s="107"/>
      <c r="W170" s="235">
        <f>SUM(W165:W169)</f>
        <v>0.31726907630522089</v>
      </c>
      <c r="X170" s="235">
        <f>SUM(X165:X169)</f>
        <v>52.666666666666664</v>
      </c>
      <c r="Z170" s="231">
        <f>SUM(Z165:Z169)</f>
        <v>632</v>
      </c>
      <c r="AA170" s="231">
        <f>SUM(AA165:AA169)</f>
        <v>0</v>
      </c>
      <c r="AB170" s="413">
        <f>Z170/(Z170+AA170)</f>
        <v>1</v>
      </c>
    </row>
    <row r="171" spans="1:28" ht="10.15" customHeight="1" x14ac:dyDescent="0.3">
      <c r="A171" s="149"/>
      <c r="B171" s="150"/>
      <c r="C171" s="158"/>
      <c r="D171" s="437"/>
      <c r="E171" s="426"/>
      <c r="F171" s="154"/>
      <c r="G171" s="154"/>
      <c r="H171" s="154"/>
      <c r="I171" s="154"/>
      <c r="J171" s="154"/>
      <c r="K171" s="154"/>
      <c r="L171" s="154"/>
      <c r="M171" s="154"/>
      <c r="N171" s="154"/>
      <c r="O171" s="154"/>
      <c r="P171" s="154"/>
      <c r="Q171" s="154"/>
      <c r="R171" s="154"/>
      <c r="S171" s="322"/>
      <c r="T171" s="107"/>
      <c r="U171" s="107"/>
      <c r="V171" s="107"/>
      <c r="W171" s="152"/>
      <c r="X171" s="152"/>
      <c r="Z171" s="152"/>
      <c r="AA171" s="152"/>
      <c r="AB171" s="412"/>
    </row>
    <row r="172" spans="1:28" ht="13.5" thickBot="1" x14ac:dyDescent="0.35">
      <c r="A172" s="251"/>
      <c r="B172" s="252" t="s">
        <v>190</v>
      </c>
      <c r="C172" s="253"/>
      <c r="D172" s="440"/>
      <c r="E172" s="429"/>
      <c r="F172" s="254">
        <f t="shared" ref="F172:S172" si="187">SUM(F152,F158,F164,F170)</f>
        <v>223</v>
      </c>
      <c r="G172" s="254">
        <f t="shared" si="187"/>
        <v>207</v>
      </c>
      <c r="H172" s="254">
        <f t="shared" si="187"/>
        <v>207</v>
      </c>
      <c r="I172" s="254">
        <f t="shared" si="187"/>
        <v>207</v>
      </c>
      <c r="J172" s="254">
        <f t="shared" si="187"/>
        <v>207</v>
      </c>
      <c r="K172" s="254">
        <f t="shared" si="187"/>
        <v>207</v>
      </c>
      <c r="L172" s="254">
        <f t="shared" si="187"/>
        <v>207</v>
      </c>
      <c r="M172" s="254">
        <f t="shared" si="187"/>
        <v>207</v>
      </c>
      <c r="N172" s="254">
        <f t="shared" si="187"/>
        <v>207</v>
      </c>
      <c r="O172" s="254">
        <f t="shared" si="187"/>
        <v>207</v>
      </c>
      <c r="P172" s="254">
        <f t="shared" si="187"/>
        <v>207</v>
      </c>
      <c r="Q172" s="254">
        <f t="shared" si="187"/>
        <v>207</v>
      </c>
      <c r="R172" s="254">
        <f t="shared" si="187"/>
        <v>2500</v>
      </c>
      <c r="S172" s="319">
        <f t="shared" si="187"/>
        <v>93760</v>
      </c>
      <c r="T172" s="107"/>
      <c r="U172" s="107"/>
      <c r="V172" s="107"/>
      <c r="W172" s="254">
        <f>SUM(W152,W158,W164,W170)</f>
        <v>1.2550200803212852</v>
      </c>
      <c r="X172" s="254">
        <f>SUM(X152,X158,X164,X170)</f>
        <v>208.33333333333334</v>
      </c>
      <c r="Z172" s="254">
        <f>SUM(Z152,Z158,Z164,Z170)</f>
        <v>632</v>
      </c>
      <c r="AA172" s="254">
        <f>SUM(AA152,AA158,AA164,AA170)</f>
        <v>1868</v>
      </c>
      <c r="AB172" s="418">
        <f>Z172/(Z172+AA172)</f>
        <v>0.25280000000000002</v>
      </c>
    </row>
    <row r="173" spans="1:28" ht="12" x14ac:dyDescent="0.3">
      <c r="A173" s="160"/>
      <c r="B173" s="150"/>
      <c r="C173" s="151"/>
      <c r="D173" s="437"/>
      <c r="E173" s="432"/>
      <c r="F173" s="154"/>
      <c r="G173" s="154"/>
      <c r="H173" s="154"/>
      <c r="I173" s="154"/>
      <c r="J173" s="154"/>
      <c r="K173" s="154"/>
      <c r="L173" s="154"/>
      <c r="M173" s="154"/>
      <c r="N173" s="154"/>
      <c r="O173" s="154"/>
      <c r="P173" s="154"/>
      <c r="Q173" s="154"/>
      <c r="R173" s="154"/>
      <c r="S173" s="322"/>
      <c r="T173" s="107"/>
      <c r="U173" s="107"/>
      <c r="V173" s="107"/>
      <c r="W173" s="151"/>
      <c r="X173" s="151"/>
      <c r="Z173" s="151"/>
      <c r="AA173" s="151"/>
      <c r="AB173" s="412"/>
    </row>
    <row r="174" spans="1:28" ht="13" x14ac:dyDescent="0.3">
      <c r="A174" s="237">
        <v>8</v>
      </c>
      <c r="B174" s="246" t="s">
        <v>191</v>
      </c>
      <c r="C174" s="239"/>
      <c r="D174" s="436"/>
      <c r="E174" s="425"/>
      <c r="F174" s="244"/>
      <c r="G174" s="244"/>
      <c r="H174" s="244"/>
      <c r="I174" s="244"/>
      <c r="J174" s="244"/>
      <c r="K174" s="244"/>
      <c r="L174" s="244"/>
      <c r="M174" s="244"/>
      <c r="N174" s="244"/>
      <c r="O174" s="244"/>
      <c r="P174" s="244"/>
      <c r="Q174" s="244"/>
      <c r="R174" s="240"/>
      <c r="S174" s="323"/>
      <c r="T174" s="107"/>
      <c r="U174" s="107"/>
      <c r="V174" s="107"/>
      <c r="W174" s="239"/>
      <c r="X174" s="239"/>
      <c r="Z174" s="239"/>
      <c r="AA174" s="239"/>
      <c r="AB174" s="416"/>
    </row>
    <row r="175" spans="1:28" ht="12" x14ac:dyDescent="0.3">
      <c r="A175" s="269">
        <v>8.1</v>
      </c>
      <c r="B175" s="270" t="s">
        <v>284</v>
      </c>
      <c r="C175" s="446" t="str">
        <f>'6. Staff Loading'!C175</f>
        <v>BenefitsCal Application Manager-Onshore</v>
      </c>
      <c r="D175" s="447">
        <f>'6. Staff Loading'!D175</f>
        <v>140</v>
      </c>
      <c r="E175" s="448" t="str">
        <f>'6. Staff Loading'!E175</f>
        <v>N</v>
      </c>
      <c r="F175" s="154">
        <v>60</v>
      </c>
      <c r="G175" s="154">
        <v>60</v>
      </c>
      <c r="H175" s="154">
        <v>60</v>
      </c>
      <c r="I175" s="154">
        <v>60</v>
      </c>
      <c r="J175" s="154">
        <v>60</v>
      </c>
      <c r="K175" s="154">
        <v>60</v>
      </c>
      <c r="L175" s="154">
        <v>60</v>
      </c>
      <c r="M175" s="154">
        <v>60</v>
      </c>
      <c r="N175" s="154">
        <v>60</v>
      </c>
      <c r="O175" s="154">
        <v>60</v>
      </c>
      <c r="P175" s="154">
        <v>60</v>
      </c>
      <c r="Q175" s="154">
        <v>60</v>
      </c>
      <c r="R175" s="276">
        <f t="shared" ref="R175:R179" si="188">SUM(F175:Q175)</f>
        <v>720</v>
      </c>
      <c r="S175" s="316">
        <f>D175*R175</f>
        <v>100800</v>
      </c>
      <c r="T175" s="107"/>
      <c r="U175" s="107"/>
      <c r="V175" s="107"/>
      <c r="W175" s="452">
        <f>X175/$U$7</f>
        <v>0.36144578313253012</v>
      </c>
      <c r="X175" s="452">
        <f>R175/12</f>
        <v>60</v>
      </c>
      <c r="Z175" s="452">
        <f>IF($E175="Y",$R175,0)</f>
        <v>0</v>
      </c>
      <c r="AA175" s="452">
        <f>IF($E175="N",$R175,0)</f>
        <v>720</v>
      </c>
      <c r="AB175" s="453">
        <f>Z175/(AA175+Z175)</f>
        <v>0</v>
      </c>
    </row>
    <row r="176" spans="1:28" s="110" customFormat="1" ht="12" x14ac:dyDescent="0.3">
      <c r="A176" s="269"/>
      <c r="B176" s="270"/>
      <c r="C176" s="446" t="str">
        <f>'6. Staff Loading'!C176</f>
        <v>BenefitsCal Product Manager-Onshore</v>
      </c>
      <c r="D176" s="447">
        <f>'6. Staff Loading'!D176</f>
        <v>135</v>
      </c>
      <c r="E176" s="448" t="str">
        <f>'6. Staff Loading'!E176</f>
        <v>N</v>
      </c>
      <c r="F176" s="154">
        <v>60</v>
      </c>
      <c r="G176" s="154">
        <v>60</v>
      </c>
      <c r="H176" s="154">
        <v>60</v>
      </c>
      <c r="I176" s="154">
        <v>60</v>
      </c>
      <c r="J176" s="154">
        <v>60</v>
      </c>
      <c r="K176" s="154">
        <v>60</v>
      </c>
      <c r="L176" s="154">
        <v>60</v>
      </c>
      <c r="M176" s="154">
        <v>60</v>
      </c>
      <c r="N176" s="154">
        <v>60</v>
      </c>
      <c r="O176" s="154">
        <v>60</v>
      </c>
      <c r="P176" s="154">
        <v>60</v>
      </c>
      <c r="Q176" s="154">
        <v>60</v>
      </c>
      <c r="R176" s="276">
        <f t="shared" si="188"/>
        <v>720</v>
      </c>
      <c r="S176" s="316">
        <f t="shared" ref="S176:S179" si="189">D176*R176</f>
        <v>97200</v>
      </c>
      <c r="T176" s="107"/>
      <c r="U176" s="107"/>
      <c r="V176" s="107"/>
      <c r="W176" s="452">
        <f t="shared" ref="W176:W179" si="190">X176/$U$7</f>
        <v>0.36144578313253012</v>
      </c>
      <c r="X176" s="452">
        <f t="shared" ref="X176:X179" si="191">R176/12</f>
        <v>60</v>
      </c>
      <c r="Z176" s="452">
        <f t="shared" ref="Z176:Z179" si="192">IF($E176="Y",$R176,0)</f>
        <v>0</v>
      </c>
      <c r="AA176" s="452">
        <f t="shared" ref="AA176:AA179" si="193">IF($E176="N",$R176,0)</f>
        <v>720</v>
      </c>
      <c r="AB176" s="453">
        <f t="shared" ref="AB176:AB179" si="194">Z176/(AA176+Z176)</f>
        <v>0</v>
      </c>
    </row>
    <row r="177" spans="1:28" s="110" customFormat="1" ht="12" x14ac:dyDescent="0.3">
      <c r="A177" s="269"/>
      <c r="B177" s="270"/>
      <c r="C177" s="446">
        <f>'6. Staff Loading'!C177</f>
        <v>0</v>
      </c>
      <c r="D177" s="447">
        <f>'6. Staff Loading'!D177</f>
        <v>0</v>
      </c>
      <c r="E177" s="448">
        <f>'6. Staff Loading'!E177</f>
        <v>0</v>
      </c>
      <c r="F177" s="154"/>
      <c r="G177" s="154"/>
      <c r="H177" s="154"/>
      <c r="I177" s="154"/>
      <c r="J177" s="154"/>
      <c r="K177" s="154"/>
      <c r="L177" s="154"/>
      <c r="M177" s="154"/>
      <c r="N177" s="154"/>
      <c r="O177" s="154"/>
      <c r="P177" s="154"/>
      <c r="Q177" s="154"/>
      <c r="R177" s="276">
        <f t="shared" si="188"/>
        <v>0</v>
      </c>
      <c r="S177" s="316">
        <f t="shared" si="189"/>
        <v>0</v>
      </c>
      <c r="T177" s="107"/>
      <c r="U177" s="107"/>
      <c r="V177" s="107"/>
      <c r="W177" s="452">
        <f t="shared" si="190"/>
        <v>0</v>
      </c>
      <c r="X177" s="452">
        <f t="shared" si="191"/>
        <v>0</v>
      </c>
      <c r="Z177" s="452">
        <f t="shared" si="192"/>
        <v>0</v>
      </c>
      <c r="AA177" s="452">
        <f t="shared" si="193"/>
        <v>0</v>
      </c>
      <c r="AB177" s="453" t="e">
        <f t="shared" si="194"/>
        <v>#DIV/0!</v>
      </c>
    </row>
    <row r="178" spans="1:28" ht="12" x14ac:dyDescent="0.3">
      <c r="A178" s="269"/>
      <c r="B178" s="270"/>
      <c r="C178" s="446">
        <f>'6. Staff Loading'!C178</f>
        <v>0</v>
      </c>
      <c r="D178" s="447">
        <f>'6. Staff Loading'!D178</f>
        <v>0</v>
      </c>
      <c r="E178" s="448">
        <f>'6. Staff Loading'!E178</f>
        <v>0</v>
      </c>
      <c r="F178" s="154"/>
      <c r="G178" s="154"/>
      <c r="H178" s="154"/>
      <c r="I178" s="154"/>
      <c r="J178" s="154"/>
      <c r="K178" s="154"/>
      <c r="L178" s="154"/>
      <c r="M178" s="154"/>
      <c r="N178" s="154"/>
      <c r="O178" s="154"/>
      <c r="P178" s="154"/>
      <c r="Q178" s="154"/>
      <c r="R178" s="276">
        <f t="shared" si="188"/>
        <v>0</v>
      </c>
      <c r="S178" s="316">
        <f t="shared" si="189"/>
        <v>0</v>
      </c>
      <c r="T178" s="107"/>
      <c r="U178" s="107"/>
      <c r="V178" s="107"/>
      <c r="W178" s="452">
        <f t="shared" si="190"/>
        <v>0</v>
      </c>
      <c r="X178" s="452">
        <f t="shared" si="191"/>
        <v>0</v>
      </c>
      <c r="Z178" s="452">
        <f t="shared" si="192"/>
        <v>0</v>
      </c>
      <c r="AA178" s="452">
        <f t="shared" si="193"/>
        <v>0</v>
      </c>
      <c r="AB178" s="453" t="e">
        <f t="shared" si="194"/>
        <v>#DIV/0!</v>
      </c>
    </row>
    <row r="179" spans="1:28" ht="12" x14ac:dyDescent="0.3">
      <c r="A179" s="269"/>
      <c r="B179" s="270"/>
      <c r="C179" s="446">
        <f>'6. Staff Loading'!C179</f>
        <v>0</v>
      </c>
      <c r="D179" s="447">
        <f>'6. Staff Loading'!D179</f>
        <v>0</v>
      </c>
      <c r="E179" s="448">
        <f>'6. Staff Loading'!E179</f>
        <v>0</v>
      </c>
      <c r="F179" s="154"/>
      <c r="G179" s="154"/>
      <c r="H179" s="154"/>
      <c r="I179" s="154"/>
      <c r="J179" s="154"/>
      <c r="K179" s="154"/>
      <c r="L179" s="154"/>
      <c r="M179" s="154"/>
      <c r="N179" s="154"/>
      <c r="O179" s="154"/>
      <c r="P179" s="154"/>
      <c r="Q179" s="154"/>
      <c r="R179" s="276">
        <f t="shared" si="188"/>
        <v>0</v>
      </c>
      <c r="S179" s="316">
        <f t="shared" si="189"/>
        <v>0</v>
      </c>
      <c r="T179" s="107"/>
      <c r="U179" s="107"/>
      <c r="V179" s="107"/>
      <c r="W179" s="452">
        <f t="shared" si="190"/>
        <v>0</v>
      </c>
      <c r="X179" s="452">
        <f t="shared" si="191"/>
        <v>0</v>
      </c>
      <c r="Z179" s="452">
        <f t="shared" si="192"/>
        <v>0</v>
      </c>
      <c r="AA179" s="452">
        <f t="shared" si="193"/>
        <v>0</v>
      </c>
      <c r="AB179" s="453" t="e">
        <f t="shared" si="194"/>
        <v>#DIV/0!</v>
      </c>
    </row>
    <row r="180" spans="1:28" ht="12.5" thickBot="1" x14ac:dyDescent="0.35">
      <c r="A180" s="228"/>
      <c r="B180" s="229" t="s">
        <v>193</v>
      </c>
      <c r="C180" s="230"/>
      <c r="D180" s="438"/>
      <c r="E180" s="427"/>
      <c r="F180" s="233">
        <f>SUM(F175:F179)</f>
        <v>120</v>
      </c>
      <c r="G180" s="233">
        <f t="shared" ref="G180:R180" si="195">SUM(G175:G179)</f>
        <v>120</v>
      </c>
      <c r="H180" s="233">
        <f t="shared" si="195"/>
        <v>120</v>
      </c>
      <c r="I180" s="233">
        <f t="shared" si="195"/>
        <v>120</v>
      </c>
      <c r="J180" s="233">
        <f t="shared" si="195"/>
        <v>120</v>
      </c>
      <c r="K180" s="233">
        <f t="shared" si="195"/>
        <v>120</v>
      </c>
      <c r="L180" s="233">
        <f t="shared" si="195"/>
        <v>120</v>
      </c>
      <c r="M180" s="233">
        <f t="shared" si="195"/>
        <v>120</v>
      </c>
      <c r="N180" s="233">
        <f t="shared" si="195"/>
        <v>120</v>
      </c>
      <c r="O180" s="233">
        <f t="shared" si="195"/>
        <v>120</v>
      </c>
      <c r="P180" s="233">
        <f t="shared" si="195"/>
        <v>120</v>
      </c>
      <c r="Q180" s="233">
        <f t="shared" si="195"/>
        <v>120</v>
      </c>
      <c r="R180" s="233">
        <f t="shared" si="195"/>
        <v>1440</v>
      </c>
      <c r="S180" s="317">
        <f>SUM(S175:S179)</f>
        <v>198000</v>
      </c>
      <c r="T180" s="107"/>
      <c r="U180" s="107"/>
      <c r="V180" s="107"/>
      <c r="W180" s="235">
        <f>SUM(W175:W179)</f>
        <v>0.72289156626506024</v>
      </c>
      <c r="X180" s="235">
        <f>SUM(X175:X179)</f>
        <v>120</v>
      </c>
      <c r="Z180" s="231">
        <f>SUM(Z175:Z179)</f>
        <v>0</v>
      </c>
      <c r="AA180" s="231">
        <f>SUM(AA175:AA179)</f>
        <v>1440</v>
      </c>
      <c r="AB180" s="413">
        <f>Z180/(Z180+AA180)</f>
        <v>0</v>
      </c>
    </row>
    <row r="181" spans="1:28" ht="12" x14ac:dyDescent="0.3">
      <c r="A181" s="269">
        <v>8.1999999999999993</v>
      </c>
      <c r="B181" s="270" t="s">
        <v>194</v>
      </c>
      <c r="C181" s="446" t="str">
        <f>'6. Staff Loading'!C181</f>
        <v>Cloud Engineer-Onshore</v>
      </c>
      <c r="D181" s="447">
        <f>'6. Staff Loading'!D181</f>
        <v>130</v>
      </c>
      <c r="E181" s="448" t="str">
        <f>'6. Staff Loading'!E181</f>
        <v>N</v>
      </c>
      <c r="F181" s="154">
        <v>484</v>
      </c>
      <c r="G181" s="154">
        <v>484</v>
      </c>
      <c r="H181" s="154">
        <v>484</v>
      </c>
      <c r="I181" s="154">
        <v>484</v>
      </c>
      <c r="J181" s="154">
        <v>484</v>
      </c>
      <c r="K181" s="154">
        <v>484</v>
      </c>
      <c r="L181" s="154">
        <v>484</v>
      </c>
      <c r="M181" s="154">
        <v>484</v>
      </c>
      <c r="N181" s="154">
        <v>484</v>
      </c>
      <c r="O181" s="154">
        <v>484</v>
      </c>
      <c r="P181" s="154">
        <v>484</v>
      </c>
      <c r="Q181" s="154">
        <v>484</v>
      </c>
      <c r="R181" s="276">
        <f t="shared" ref="R181:R185" si="196">SUM(F181:Q181)</f>
        <v>5808</v>
      </c>
      <c r="S181" s="316">
        <f>D181*R181</f>
        <v>755040</v>
      </c>
      <c r="T181" s="107"/>
      <c r="U181" s="107"/>
      <c r="V181" s="107"/>
      <c r="W181" s="452">
        <f>X181/$U$7</f>
        <v>2.9156626506024095</v>
      </c>
      <c r="X181" s="452">
        <f>R181/12</f>
        <v>484</v>
      </c>
      <c r="Z181" s="452">
        <f>IF($E181="Y",$R181,0)</f>
        <v>0</v>
      </c>
      <c r="AA181" s="452">
        <f>IF($E181="N",$R181,0)</f>
        <v>5808</v>
      </c>
      <c r="AB181" s="453">
        <f>Z181/(AA181+Z181)</f>
        <v>0</v>
      </c>
    </row>
    <row r="182" spans="1:28" s="110" customFormat="1" ht="12" x14ac:dyDescent="0.3">
      <c r="A182" s="269"/>
      <c r="B182" s="270"/>
      <c r="C182" s="446" t="str">
        <f>'6. Staff Loading'!C182</f>
        <v>Cloud Engineer-Offshore</v>
      </c>
      <c r="D182" s="447">
        <f>'6. Staff Loading'!D182</f>
        <v>80</v>
      </c>
      <c r="E182" s="448" t="str">
        <f>'6. Staff Loading'!E182</f>
        <v>Y</v>
      </c>
      <c r="F182" s="154">
        <v>417</v>
      </c>
      <c r="G182" s="154">
        <v>417</v>
      </c>
      <c r="H182" s="154">
        <v>417</v>
      </c>
      <c r="I182" s="154">
        <v>417</v>
      </c>
      <c r="J182" s="154">
        <v>417</v>
      </c>
      <c r="K182" s="154">
        <v>417</v>
      </c>
      <c r="L182" s="154">
        <v>417</v>
      </c>
      <c r="M182" s="154">
        <v>417</v>
      </c>
      <c r="N182" s="154">
        <v>417</v>
      </c>
      <c r="O182" s="154">
        <v>417</v>
      </c>
      <c r="P182" s="154">
        <v>417</v>
      </c>
      <c r="Q182" s="154">
        <v>417</v>
      </c>
      <c r="R182" s="276">
        <f t="shared" si="196"/>
        <v>5004</v>
      </c>
      <c r="S182" s="316">
        <f t="shared" ref="S182:S185" si="197">D182*R182</f>
        <v>400320</v>
      </c>
      <c r="T182" s="107"/>
      <c r="U182" s="107"/>
      <c r="V182" s="107"/>
      <c r="W182" s="452">
        <f t="shared" ref="W182:W185" si="198">X182/$U$7</f>
        <v>2.5120481927710845</v>
      </c>
      <c r="X182" s="452">
        <f t="shared" ref="X182:X185" si="199">R182/12</f>
        <v>417</v>
      </c>
      <c r="Z182" s="452">
        <f t="shared" ref="Z182:Z185" si="200">IF($E182="Y",$R182,0)</f>
        <v>5004</v>
      </c>
      <c r="AA182" s="452">
        <f t="shared" ref="AA182:AA185" si="201">IF($E182="N",$R182,0)</f>
        <v>0</v>
      </c>
      <c r="AB182" s="453">
        <f t="shared" ref="AB182:AB185" si="202">Z182/(AA182+Z182)</f>
        <v>1</v>
      </c>
    </row>
    <row r="183" spans="1:28" ht="12" x14ac:dyDescent="0.3">
      <c r="A183" s="269"/>
      <c r="B183" s="270"/>
      <c r="C183" s="446">
        <f>'6. Staff Loading'!C183</f>
        <v>0</v>
      </c>
      <c r="D183" s="447">
        <f>'6. Staff Loading'!D183</f>
        <v>0</v>
      </c>
      <c r="E183" s="448">
        <f>'6. Staff Loading'!E183</f>
        <v>0</v>
      </c>
      <c r="F183" s="154"/>
      <c r="G183" s="154"/>
      <c r="H183" s="154"/>
      <c r="I183" s="154"/>
      <c r="J183" s="154"/>
      <c r="K183" s="154"/>
      <c r="L183" s="154"/>
      <c r="M183" s="154"/>
      <c r="N183" s="154"/>
      <c r="O183" s="154"/>
      <c r="P183" s="154"/>
      <c r="Q183" s="154"/>
      <c r="R183" s="276">
        <f t="shared" si="196"/>
        <v>0</v>
      </c>
      <c r="S183" s="316">
        <f t="shared" si="197"/>
        <v>0</v>
      </c>
      <c r="T183" s="107"/>
      <c r="U183" s="107"/>
      <c r="V183" s="107"/>
      <c r="W183" s="452">
        <f t="shared" si="198"/>
        <v>0</v>
      </c>
      <c r="X183" s="452">
        <f t="shared" si="199"/>
        <v>0</v>
      </c>
      <c r="Z183" s="452">
        <f t="shared" si="200"/>
        <v>0</v>
      </c>
      <c r="AA183" s="452">
        <f t="shared" si="201"/>
        <v>0</v>
      </c>
      <c r="AB183" s="453" t="e">
        <f t="shared" si="202"/>
        <v>#DIV/0!</v>
      </c>
    </row>
    <row r="184" spans="1:28" ht="12" x14ac:dyDescent="0.3">
      <c r="A184" s="269"/>
      <c r="B184" s="270"/>
      <c r="C184" s="446">
        <f>'6. Staff Loading'!C184</f>
        <v>0</v>
      </c>
      <c r="D184" s="447">
        <f>'6. Staff Loading'!D184</f>
        <v>0</v>
      </c>
      <c r="E184" s="448">
        <f>'6. Staff Loading'!E184</f>
        <v>0</v>
      </c>
      <c r="F184" s="154"/>
      <c r="G184" s="154"/>
      <c r="H184" s="154"/>
      <c r="I184" s="154"/>
      <c r="J184" s="154"/>
      <c r="K184" s="154"/>
      <c r="L184" s="154"/>
      <c r="M184" s="154"/>
      <c r="N184" s="154"/>
      <c r="O184" s="154"/>
      <c r="P184" s="154"/>
      <c r="Q184" s="154"/>
      <c r="R184" s="276">
        <f t="shared" si="196"/>
        <v>0</v>
      </c>
      <c r="S184" s="316">
        <f t="shared" si="197"/>
        <v>0</v>
      </c>
      <c r="T184" s="107"/>
      <c r="U184" s="107"/>
      <c r="V184" s="107"/>
      <c r="W184" s="452">
        <f t="shared" si="198"/>
        <v>0</v>
      </c>
      <c r="X184" s="452">
        <f t="shared" si="199"/>
        <v>0</v>
      </c>
      <c r="Z184" s="452">
        <f t="shared" si="200"/>
        <v>0</v>
      </c>
      <c r="AA184" s="452">
        <f t="shared" si="201"/>
        <v>0</v>
      </c>
      <c r="AB184" s="453" t="e">
        <f t="shared" si="202"/>
        <v>#DIV/0!</v>
      </c>
    </row>
    <row r="185" spans="1:28" ht="12" x14ac:dyDescent="0.3">
      <c r="A185" s="269"/>
      <c r="B185" s="270"/>
      <c r="C185" s="446">
        <f>'6. Staff Loading'!C185</f>
        <v>0</v>
      </c>
      <c r="D185" s="447">
        <f>'6. Staff Loading'!D185</f>
        <v>0</v>
      </c>
      <c r="E185" s="448">
        <f>'6. Staff Loading'!E185</f>
        <v>0</v>
      </c>
      <c r="F185" s="154"/>
      <c r="G185" s="154"/>
      <c r="H185" s="154"/>
      <c r="I185" s="154"/>
      <c r="J185" s="154"/>
      <c r="K185" s="154"/>
      <c r="L185" s="154"/>
      <c r="M185" s="154"/>
      <c r="N185" s="154"/>
      <c r="O185" s="154"/>
      <c r="P185" s="154"/>
      <c r="Q185" s="154"/>
      <c r="R185" s="276">
        <f t="shared" si="196"/>
        <v>0</v>
      </c>
      <c r="S185" s="316">
        <f t="shared" si="197"/>
        <v>0</v>
      </c>
      <c r="T185" s="107"/>
      <c r="U185" s="107"/>
      <c r="V185" s="107"/>
      <c r="W185" s="452">
        <f t="shared" si="198"/>
        <v>0</v>
      </c>
      <c r="X185" s="452">
        <f t="shared" si="199"/>
        <v>0</v>
      </c>
      <c r="Z185" s="452">
        <f t="shared" si="200"/>
        <v>0</v>
      </c>
      <c r="AA185" s="452">
        <f t="shared" si="201"/>
        <v>0</v>
      </c>
      <c r="AB185" s="453" t="e">
        <f t="shared" si="202"/>
        <v>#DIV/0!</v>
      </c>
    </row>
    <row r="186" spans="1:28" ht="12.5" thickBot="1" x14ac:dyDescent="0.35">
      <c r="A186" s="228"/>
      <c r="B186" s="229" t="s">
        <v>195</v>
      </c>
      <c r="C186" s="230"/>
      <c r="D186" s="438"/>
      <c r="E186" s="427"/>
      <c r="F186" s="233">
        <f>SUM(F181:F185)</f>
        <v>901</v>
      </c>
      <c r="G186" s="233">
        <f t="shared" ref="G186:R186" si="203">SUM(G181:G185)</f>
        <v>901</v>
      </c>
      <c r="H186" s="233">
        <f t="shared" si="203"/>
        <v>901</v>
      </c>
      <c r="I186" s="233">
        <f t="shared" si="203"/>
        <v>901</v>
      </c>
      <c r="J186" s="233">
        <f t="shared" si="203"/>
        <v>901</v>
      </c>
      <c r="K186" s="233">
        <f t="shared" si="203"/>
        <v>901</v>
      </c>
      <c r="L186" s="233">
        <f t="shared" si="203"/>
        <v>901</v>
      </c>
      <c r="M186" s="233">
        <f t="shared" si="203"/>
        <v>901</v>
      </c>
      <c r="N186" s="233">
        <f t="shared" si="203"/>
        <v>901</v>
      </c>
      <c r="O186" s="233">
        <f t="shared" si="203"/>
        <v>901</v>
      </c>
      <c r="P186" s="233">
        <f t="shared" si="203"/>
        <v>901</v>
      </c>
      <c r="Q186" s="233">
        <f t="shared" si="203"/>
        <v>901</v>
      </c>
      <c r="R186" s="233">
        <f t="shared" si="203"/>
        <v>10812</v>
      </c>
      <c r="S186" s="317">
        <f>SUM(S181:S185)</f>
        <v>1155360</v>
      </c>
      <c r="T186" s="107"/>
      <c r="U186" s="107"/>
      <c r="V186" s="107"/>
      <c r="W186" s="235">
        <f>SUM(W181:W185)</f>
        <v>5.427710843373494</v>
      </c>
      <c r="X186" s="235">
        <f>SUM(X181:X185)</f>
        <v>901</v>
      </c>
      <c r="Z186" s="231">
        <f>SUM(Z181:Z185)</f>
        <v>5004</v>
      </c>
      <c r="AA186" s="231">
        <f>SUM(AA181:AA185)</f>
        <v>5808</v>
      </c>
      <c r="AB186" s="413">
        <f>Z186/(Z186+AA186)</f>
        <v>0.462819089900111</v>
      </c>
    </row>
    <row r="187" spans="1:28" ht="12" x14ac:dyDescent="0.3">
      <c r="A187" s="269">
        <v>8.3000000000000007</v>
      </c>
      <c r="B187" s="270" t="s">
        <v>196</v>
      </c>
      <c r="C187" s="446" t="str">
        <f>'6. Staff Loading'!C187</f>
        <v>Cloud Engineer-Onshore</v>
      </c>
      <c r="D187" s="447">
        <f>'6. Staff Loading'!D187</f>
        <v>130</v>
      </c>
      <c r="E187" s="448" t="str">
        <f>'6. Staff Loading'!E187</f>
        <v>N</v>
      </c>
      <c r="F187" s="154">
        <v>40</v>
      </c>
      <c r="G187" s="154">
        <v>40</v>
      </c>
      <c r="H187" s="154">
        <v>40</v>
      </c>
      <c r="I187" s="154">
        <v>40</v>
      </c>
      <c r="J187" s="154">
        <v>40</v>
      </c>
      <c r="K187" s="154">
        <v>40</v>
      </c>
      <c r="L187" s="154">
        <v>40</v>
      </c>
      <c r="M187" s="154">
        <v>40</v>
      </c>
      <c r="N187" s="154">
        <v>40</v>
      </c>
      <c r="O187" s="154">
        <v>40</v>
      </c>
      <c r="P187" s="154">
        <v>40</v>
      </c>
      <c r="Q187" s="154">
        <v>40</v>
      </c>
      <c r="R187" s="276">
        <f t="shared" ref="R187:R191" si="204">SUM(F187:Q187)</f>
        <v>480</v>
      </c>
      <c r="S187" s="316">
        <f>D187*R187</f>
        <v>62400</v>
      </c>
      <c r="T187" s="107"/>
      <c r="U187" s="107"/>
      <c r="V187" s="107"/>
      <c r="W187" s="452">
        <f>X187/$U$7</f>
        <v>0.24096385542168675</v>
      </c>
      <c r="X187" s="452">
        <f>R187/12</f>
        <v>40</v>
      </c>
      <c r="Z187" s="452">
        <f>IF($E187="Y",$R187,0)</f>
        <v>0</v>
      </c>
      <c r="AA187" s="452">
        <f>IF($E187="N",$R187,0)</f>
        <v>480</v>
      </c>
      <c r="AB187" s="453">
        <f>Z187/(AA187+Z187)</f>
        <v>0</v>
      </c>
    </row>
    <row r="188" spans="1:28" s="110" customFormat="1" ht="12" x14ac:dyDescent="0.3">
      <c r="A188" s="269"/>
      <c r="B188" s="270"/>
      <c r="C188" s="446" t="str">
        <f>'6. Staff Loading'!C188</f>
        <v>Programmer Analyst-Offshore</v>
      </c>
      <c r="D188" s="447">
        <f>'6. Staff Loading'!D188</f>
        <v>80</v>
      </c>
      <c r="E188" s="448" t="str">
        <f>'6. Staff Loading'!E188</f>
        <v>Y</v>
      </c>
      <c r="F188" s="154">
        <v>42</v>
      </c>
      <c r="G188" s="154">
        <v>42</v>
      </c>
      <c r="H188" s="154">
        <v>42</v>
      </c>
      <c r="I188" s="154">
        <v>42</v>
      </c>
      <c r="J188" s="154">
        <v>42</v>
      </c>
      <c r="K188" s="154">
        <v>42</v>
      </c>
      <c r="L188" s="154">
        <v>42</v>
      </c>
      <c r="M188" s="154">
        <v>42</v>
      </c>
      <c r="N188" s="154">
        <v>42</v>
      </c>
      <c r="O188" s="154">
        <v>42</v>
      </c>
      <c r="P188" s="154">
        <v>42</v>
      </c>
      <c r="Q188" s="154">
        <v>42</v>
      </c>
      <c r="R188" s="276">
        <f t="shared" si="204"/>
        <v>504</v>
      </c>
      <c r="S188" s="316">
        <f t="shared" ref="S188:S191" si="205">D188*R188</f>
        <v>40320</v>
      </c>
      <c r="T188" s="107"/>
      <c r="U188" s="107"/>
      <c r="V188" s="107"/>
      <c r="W188" s="452">
        <f t="shared" ref="W188:W191" si="206">X188/$U$7</f>
        <v>0.25301204819277107</v>
      </c>
      <c r="X188" s="452">
        <f t="shared" ref="X188:X191" si="207">R188/12</f>
        <v>42</v>
      </c>
      <c r="Z188" s="452">
        <f t="shared" ref="Z188:Z191" si="208">IF($E188="Y",$R188,0)</f>
        <v>504</v>
      </c>
      <c r="AA188" s="452">
        <f t="shared" ref="AA188:AA191" si="209">IF($E188="N",$R188,0)</f>
        <v>0</v>
      </c>
      <c r="AB188" s="453">
        <f t="shared" ref="AB188:AB191" si="210">Z188/(AA188+Z188)</f>
        <v>1</v>
      </c>
    </row>
    <row r="189" spans="1:28" s="110" customFormat="1" ht="12" x14ac:dyDescent="0.3">
      <c r="A189" s="269"/>
      <c r="B189" s="270"/>
      <c r="C189" s="446">
        <f>'6. Staff Loading'!C189</f>
        <v>0</v>
      </c>
      <c r="D189" s="447">
        <f>'6. Staff Loading'!D189</f>
        <v>0</v>
      </c>
      <c r="E189" s="448">
        <f>'6. Staff Loading'!E189</f>
        <v>0</v>
      </c>
      <c r="F189" s="154"/>
      <c r="G189" s="154"/>
      <c r="H189" s="154"/>
      <c r="I189" s="154"/>
      <c r="J189" s="154"/>
      <c r="K189" s="154"/>
      <c r="L189" s="154"/>
      <c r="M189" s="154"/>
      <c r="N189" s="154"/>
      <c r="O189" s="154"/>
      <c r="P189" s="154"/>
      <c r="Q189" s="154"/>
      <c r="R189" s="276">
        <f t="shared" si="204"/>
        <v>0</v>
      </c>
      <c r="S189" s="316">
        <f t="shared" si="205"/>
        <v>0</v>
      </c>
      <c r="T189" s="107"/>
      <c r="U189" s="107"/>
      <c r="V189" s="107"/>
      <c r="W189" s="452">
        <f t="shared" si="206"/>
        <v>0</v>
      </c>
      <c r="X189" s="452">
        <f t="shared" si="207"/>
        <v>0</v>
      </c>
      <c r="Z189" s="452">
        <f t="shared" si="208"/>
        <v>0</v>
      </c>
      <c r="AA189" s="452">
        <f t="shared" si="209"/>
        <v>0</v>
      </c>
      <c r="AB189" s="453" t="e">
        <f t="shared" si="210"/>
        <v>#DIV/0!</v>
      </c>
    </row>
    <row r="190" spans="1:28" ht="12" x14ac:dyDescent="0.3">
      <c r="A190" s="269"/>
      <c r="B190" s="270"/>
      <c r="C190" s="446">
        <f>'6. Staff Loading'!C190</f>
        <v>0</v>
      </c>
      <c r="D190" s="447">
        <f>'6. Staff Loading'!D190</f>
        <v>0</v>
      </c>
      <c r="E190" s="448">
        <f>'6. Staff Loading'!E190</f>
        <v>0</v>
      </c>
      <c r="F190" s="154"/>
      <c r="G190" s="154"/>
      <c r="H190" s="154"/>
      <c r="I190" s="154"/>
      <c r="J190" s="154"/>
      <c r="K190" s="154"/>
      <c r="L190" s="154"/>
      <c r="M190" s="154"/>
      <c r="N190" s="154"/>
      <c r="O190" s="154"/>
      <c r="P190" s="154"/>
      <c r="Q190" s="154"/>
      <c r="R190" s="276">
        <f t="shared" si="204"/>
        <v>0</v>
      </c>
      <c r="S190" s="316">
        <f t="shared" si="205"/>
        <v>0</v>
      </c>
      <c r="T190" s="107"/>
      <c r="U190" s="107"/>
      <c r="V190" s="107"/>
      <c r="W190" s="452">
        <f t="shared" si="206"/>
        <v>0</v>
      </c>
      <c r="X190" s="452">
        <f t="shared" si="207"/>
        <v>0</v>
      </c>
      <c r="Z190" s="452">
        <f t="shared" si="208"/>
        <v>0</v>
      </c>
      <c r="AA190" s="452">
        <f t="shared" si="209"/>
        <v>0</v>
      </c>
      <c r="AB190" s="453" t="e">
        <f t="shared" si="210"/>
        <v>#DIV/0!</v>
      </c>
    </row>
    <row r="191" spans="1:28" ht="12" x14ac:dyDescent="0.3">
      <c r="A191" s="269"/>
      <c r="B191" s="270"/>
      <c r="C191" s="446">
        <f>'6. Staff Loading'!C191</f>
        <v>0</v>
      </c>
      <c r="D191" s="447">
        <f>'6. Staff Loading'!D191</f>
        <v>0</v>
      </c>
      <c r="E191" s="448">
        <f>'6. Staff Loading'!E191</f>
        <v>0</v>
      </c>
      <c r="F191" s="154"/>
      <c r="G191" s="154"/>
      <c r="H191" s="154"/>
      <c r="I191" s="154"/>
      <c r="J191" s="154"/>
      <c r="K191" s="154"/>
      <c r="L191" s="154"/>
      <c r="M191" s="154"/>
      <c r="N191" s="154"/>
      <c r="O191" s="154"/>
      <c r="P191" s="154"/>
      <c r="Q191" s="154"/>
      <c r="R191" s="276">
        <f t="shared" si="204"/>
        <v>0</v>
      </c>
      <c r="S191" s="316">
        <f t="shared" si="205"/>
        <v>0</v>
      </c>
      <c r="T191" s="107"/>
      <c r="U191" s="107"/>
      <c r="V191" s="107"/>
      <c r="W191" s="452">
        <f t="shared" si="206"/>
        <v>0</v>
      </c>
      <c r="X191" s="452">
        <f t="shared" si="207"/>
        <v>0</v>
      </c>
      <c r="Z191" s="452">
        <f t="shared" si="208"/>
        <v>0</v>
      </c>
      <c r="AA191" s="452">
        <f t="shared" si="209"/>
        <v>0</v>
      </c>
      <c r="AB191" s="453" t="e">
        <f t="shared" si="210"/>
        <v>#DIV/0!</v>
      </c>
    </row>
    <row r="192" spans="1:28" ht="12.5" thickBot="1" x14ac:dyDescent="0.35">
      <c r="A192" s="228"/>
      <c r="B192" s="229" t="s">
        <v>197</v>
      </c>
      <c r="C192" s="230"/>
      <c r="D192" s="438"/>
      <c r="E192" s="427"/>
      <c r="F192" s="233">
        <f>SUM(F187:F191)</f>
        <v>82</v>
      </c>
      <c r="G192" s="233">
        <f t="shared" ref="G192:R192" si="211">SUM(G187:G191)</f>
        <v>82</v>
      </c>
      <c r="H192" s="233">
        <f t="shared" si="211"/>
        <v>82</v>
      </c>
      <c r="I192" s="233">
        <f t="shared" si="211"/>
        <v>82</v>
      </c>
      <c r="J192" s="233">
        <f t="shared" si="211"/>
        <v>82</v>
      </c>
      <c r="K192" s="233">
        <f t="shared" si="211"/>
        <v>82</v>
      </c>
      <c r="L192" s="233">
        <f t="shared" si="211"/>
        <v>82</v>
      </c>
      <c r="M192" s="233">
        <f t="shared" si="211"/>
        <v>82</v>
      </c>
      <c r="N192" s="233">
        <f t="shared" si="211"/>
        <v>82</v>
      </c>
      <c r="O192" s="233">
        <f t="shared" si="211"/>
        <v>82</v>
      </c>
      <c r="P192" s="233">
        <f t="shared" si="211"/>
        <v>82</v>
      </c>
      <c r="Q192" s="233">
        <f t="shared" si="211"/>
        <v>82</v>
      </c>
      <c r="R192" s="233">
        <f t="shared" si="211"/>
        <v>984</v>
      </c>
      <c r="S192" s="317">
        <f>SUM(S187:S191)</f>
        <v>102720</v>
      </c>
      <c r="T192" s="107"/>
      <c r="U192" s="107"/>
      <c r="V192" s="107"/>
      <c r="W192" s="235">
        <f>SUM(W187:W191)</f>
        <v>0.49397590361445781</v>
      </c>
      <c r="X192" s="235">
        <f>SUM(X187:X191)</f>
        <v>82</v>
      </c>
      <c r="Z192" s="231">
        <f>SUM(Z187:Z191)</f>
        <v>504</v>
      </c>
      <c r="AA192" s="231">
        <f>SUM(AA187:AA191)</f>
        <v>480</v>
      </c>
      <c r="AB192" s="413">
        <f>Z192/(Z192+AA192)</f>
        <v>0.51219512195121952</v>
      </c>
    </row>
    <row r="193" spans="1:28" ht="12" x14ac:dyDescent="0.3">
      <c r="A193" s="269">
        <v>8.4</v>
      </c>
      <c r="B193" s="270" t="s">
        <v>198</v>
      </c>
      <c r="C193" s="446" t="str">
        <f>'6. Staff Loading'!C193</f>
        <v>Cloud Engineer-Onshore</v>
      </c>
      <c r="D193" s="475">
        <f>'6. Staff Loading'!D193</f>
        <v>130</v>
      </c>
      <c r="E193" s="448" t="str">
        <f>'6. Staff Loading'!E193</f>
        <v>N</v>
      </c>
      <c r="F193" s="154">
        <v>80</v>
      </c>
      <c r="G193" s="154">
        <v>80</v>
      </c>
      <c r="H193" s="154">
        <v>80</v>
      </c>
      <c r="I193" s="154">
        <v>80</v>
      </c>
      <c r="J193" s="154">
        <v>80</v>
      </c>
      <c r="K193" s="154">
        <v>80</v>
      </c>
      <c r="L193" s="154">
        <v>80</v>
      </c>
      <c r="M193" s="154">
        <v>80</v>
      </c>
      <c r="N193" s="154">
        <v>80</v>
      </c>
      <c r="O193" s="154">
        <v>80</v>
      </c>
      <c r="P193" s="154">
        <v>80</v>
      </c>
      <c r="Q193" s="154">
        <v>80</v>
      </c>
      <c r="R193" s="276">
        <f t="shared" ref="R193:R197" si="212">SUM(F193:Q193)</f>
        <v>960</v>
      </c>
      <c r="S193" s="316">
        <f>D193*R193</f>
        <v>124800</v>
      </c>
      <c r="T193" s="107"/>
      <c r="U193" s="107"/>
      <c r="V193" s="107"/>
      <c r="W193" s="452">
        <f>X193/$U$7</f>
        <v>0.48192771084337349</v>
      </c>
      <c r="X193" s="452">
        <f>R193/12</f>
        <v>80</v>
      </c>
      <c r="Z193" s="452">
        <f>IF($E193="Y",$R193,0)</f>
        <v>0</v>
      </c>
      <c r="AA193" s="452">
        <f>IF($E193="N",$R193,0)</f>
        <v>960</v>
      </c>
      <c r="AB193" s="453">
        <f>Z193/(AA193+Z193)</f>
        <v>0</v>
      </c>
    </row>
    <row r="194" spans="1:28" s="110" customFormat="1" ht="12" x14ac:dyDescent="0.3">
      <c r="A194" s="269"/>
      <c r="B194" s="270"/>
      <c r="C194" s="446">
        <f>'6. Staff Loading'!C194</f>
        <v>0</v>
      </c>
      <c r="D194" s="447">
        <f>'6. Staff Loading'!D194</f>
        <v>0</v>
      </c>
      <c r="E194" s="448">
        <f>'6. Staff Loading'!E194</f>
        <v>0</v>
      </c>
      <c r="F194" s="154"/>
      <c r="G194" s="154"/>
      <c r="H194" s="154"/>
      <c r="I194" s="154"/>
      <c r="J194" s="154"/>
      <c r="K194" s="154"/>
      <c r="L194" s="154"/>
      <c r="M194" s="154"/>
      <c r="N194" s="154"/>
      <c r="O194" s="154"/>
      <c r="P194" s="154"/>
      <c r="Q194" s="154"/>
      <c r="R194" s="276">
        <f t="shared" si="212"/>
        <v>0</v>
      </c>
      <c r="S194" s="316">
        <f t="shared" ref="S194:S197" si="213">D194*R194</f>
        <v>0</v>
      </c>
      <c r="T194" s="107"/>
      <c r="U194" s="107"/>
      <c r="V194" s="107"/>
      <c r="W194" s="452">
        <f t="shared" ref="W194:W197" si="214">X194/$U$7</f>
        <v>0</v>
      </c>
      <c r="X194" s="452">
        <f t="shared" ref="X194:X197" si="215">R194/12</f>
        <v>0</v>
      </c>
      <c r="Z194" s="452">
        <f t="shared" ref="Z194:Z197" si="216">IF($E194="Y",$R194,0)</f>
        <v>0</v>
      </c>
      <c r="AA194" s="452">
        <f t="shared" ref="AA194:AA197" si="217">IF($E194="N",$R194,0)</f>
        <v>0</v>
      </c>
      <c r="AB194" s="453" t="e">
        <f t="shared" ref="AB194:AB197" si="218">Z194/(AA194+Z194)</f>
        <v>#DIV/0!</v>
      </c>
    </row>
    <row r="195" spans="1:28" s="110" customFormat="1" ht="12" x14ac:dyDescent="0.3">
      <c r="A195" s="269"/>
      <c r="B195" s="270"/>
      <c r="C195" s="446">
        <f>'6. Staff Loading'!C195</f>
        <v>0</v>
      </c>
      <c r="D195" s="447">
        <f>'6. Staff Loading'!D195</f>
        <v>0</v>
      </c>
      <c r="E195" s="448">
        <f>'6. Staff Loading'!E195</f>
        <v>0</v>
      </c>
      <c r="F195" s="154"/>
      <c r="G195" s="154"/>
      <c r="H195" s="154"/>
      <c r="I195" s="154"/>
      <c r="J195" s="154"/>
      <c r="K195" s="154"/>
      <c r="L195" s="154"/>
      <c r="M195" s="154"/>
      <c r="N195" s="154"/>
      <c r="O195" s="154"/>
      <c r="P195" s="154"/>
      <c r="Q195" s="154"/>
      <c r="R195" s="276">
        <f t="shared" si="212"/>
        <v>0</v>
      </c>
      <c r="S195" s="316">
        <f t="shared" si="213"/>
        <v>0</v>
      </c>
      <c r="T195" s="107"/>
      <c r="U195" s="107"/>
      <c r="V195" s="107"/>
      <c r="W195" s="452">
        <f t="shared" si="214"/>
        <v>0</v>
      </c>
      <c r="X195" s="452">
        <f t="shared" si="215"/>
        <v>0</v>
      </c>
      <c r="Z195" s="452">
        <f t="shared" si="216"/>
        <v>0</v>
      </c>
      <c r="AA195" s="452">
        <f t="shared" si="217"/>
        <v>0</v>
      </c>
      <c r="AB195" s="453" t="e">
        <f t="shared" si="218"/>
        <v>#DIV/0!</v>
      </c>
    </row>
    <row r="196" spans="1:28" ht="12" x14ac:dyDescent="0.3">
      <c r="A196" s="269"/>
      <c r="B196" s="270"/>
      <c r="C196" s="446">
        <f>'6. Staff Loading'!C196</f>
        <v>0</v>
      </c>
      <c r="D196" s="447">
        <f>'6. Staff Loading'!D196</f>
        <v>0</v>
      </c>
      <c r="E196" s="448">
        <f>'6. Staff Loading'!E196</f>
        <v>0</v>
      </c>
      <c r="F196" s="154"/>
      <c r="G196" s="154"/>
      <c r="H196" s="154"/>
      <c r="I196" s="154"/>
      <c r="J196" s="154"/>
      <c r="K196" s="154"/>
      <c r="L196" s="154"/>
      <c r="M196" s="154"/>
      <c r="N196" s="154"/>
      <c r="O196" s="154"/>
      <c r="P196" s="154"/>
      <c r="Q196" s="154"/>
      <c r="R196" s="276">
        <f t="shared" si="212"/>
        <v>0</v>
      </c>
      <c r="S196" s="316">
        <f t="shared" si="213"/>
        <v>0</v>
      </c>
      <c r="T196" s="107"/>
      <c r="U196" s="107"/>
      <c r="V196" s="107"/>
      <c r="W196" s="452">
        <f t="shared" si="214"/>
        <v>0</v>
      </c>
      <c r="X196" s="452">
        <f t="shared" si="215"/>
        <v>0</v>
      </c>
      <c r="Z196" s="452">
        <f t="shared" si="216"/>
        <v>0</v>
      </c>
      <c r="AA196" s="452">
        <f t="shared" si="217"/>
        <v>0</v>
      </c>
      <c r="AB196" s="453" t="e">
        <f t="shared" si="218"/>
        <v>#DIV/0!</v>
      </c>
    </row>
    <row r="197" spans="1:28" ht="12" x14ac:dyDescent="0.3">
      <c r="A197" s="269"/>
      <c r="B197" s="270"/>
      <c r="C197" s="446">
        <f>'6. Staff Loading'!C197</f>
        <v>0</v>
      </c>
      <c r="D197" s="447">
        <f>'6. Staff Loading'!D197</f>
        <v>0</v>
      </c>
      <c r="E197" s="448">
        <f>'6. Staff Loading'!E197</f>
        <v>0</v>
      </c>
      <c r="F197" s="154"/>
      <c r="G197" s="154"/>
      <c r="H197" s="154"/>
      <c r="I197" s="154"/>
      <c r="J197" s="154"/>
      <c r="K197" s="154"/>
      <c r="L197" s="154"/>
      <c r="M197" s="154"/>
      <c r="N197" s="154"/>
      <c r="O197" s="154"/>
      <c r="P197" s="154"/>
      <c r="Q197" s="154"/>
      <c r="R197" s="276">
        <f t="shared" si="212"/>
        <v>0</v>
      </c>
      <c r="S197" s="316">
        <f t="shared" si="213"/>
        <v>0</v>
      </c>
      <c r="T197" s="107"/>
      <c r="U197" s="107"/>
      <c r="V197" s="107"/>
      <c r="W197" s="452">
        <f t="shared" si="214"/>
        <v>0</v>
      </c>
      <c r="X197" s="452">
        <f t="shared" si="215"/>
        <v>0</v>
      </c>
      <c r="Z197" s="452">
        <f t="shared" si="216"/>
        <v>0</v>
      </c>
      <c r="AA197" s="452">
        <f t="shared" si="217"/>
        <v>0</v>
      </c>
      <c r="AB197" s="453" t="e">
        <f t="shared" si="218"/>
        <v>#DIV/0!</v>
      </c>
    </row>
    <row r="198" spans="1:28" ht="12.5" thickBot="1" x14ac:dyDescent="0.35">
      <c r="A198" s="228"/>
      <c r="B198" s="229" t="s">
        <v>199</v>
      </c>
      <c r="C198" s="230"/>
      <c r="D198" s="438"/>
      <c r="E198" s="427"/>
      <c r="F198" s="233">
        <f>SUM(F193:F197)</f>
        <v>80</v>
      </c>
      <c r="G198" s="233">
        <f t="shared" ref="G198:R198" si="219">SUM(G193:G197)</f>
        <v>80</v>
      </c>
      <c r="H198" s="233">
        <f t="shared" si="219"/>
        <v>80</v>
      </c>
      <c r="I198" s="233">
        <f t="shared" si="219"/>
        <v>80</v>
      </c>
      <c r="J198" s="233">
        <f t="shared" si="219"/>
        <v>80</v>
      </c>
      <c r="K198" s="233">
        <f t="shared" si="219"/>
        <v>80</v>
      </c>
      <c r="L198" s="233">
        <f t="shared" si="219"/>
        <v>80</v>
      </c>
      <c r="M198" s="233">
        <f t="shared" si="219"/>
        <v>80</v>
      </c>
      <c r="N198" s="233">
        <f t="shared" si="219"/>
        <v>80</v>
      </c>
      <c r="O198" s="233">
        <f t="shared" si="219"/>
        <v>80</v>
      </c>
      <c r="P198" s="233">
        <f t="shared" si="219"/>
        <v>80</v>
      </c>
      <c r="Q198" s="233">
        <f t="shared" si="219"/>
        <v>80</v>
      </c>
      <c r="R198" s="233">
        <f t="shared" si="219"/>
        <v>960</v>
      </c>
      <c r="S198" s="317">
        <f>SUM(S193:S197)</f>
        <v>124800</v>
      </c>
      <c r="T198" s="107"/>
      <c r="U198" s="107"/>
      <c r="V198" s="107"/>
      <c r="W198" s="235">
        <f>SUM(W193:W197)</f>
        <v>0.48192771084337349</v>
      </c>
      <c r="X198" s="235">
        <f>SUM(X193:X197)</f>
        <v>80</v>
      </c>
      <c r="Z198" s="231">
        <f>SUM(Z193:Z197)</f>
        <v>0</v>
      </c>
      <c r="AA198" s="231">
        <f>SUM(AA193:AA197)</f>
        <v>960</v>
      </c>
      <c r="AB198" s="413">
        <f>Z198/(Z198+AA198)</f>
        <v>0</v>
      </c>
    </row>
    <row r="199" spans="1:28" ht="12" x14ac:dyDescent="0.3">
      <c r="A199" s="269">
        <v>8.5</v>
      </c>
      <c r="B199" s="270" t="s">
        <v>200</v>
      </c>
      <c r="C199" s="446" t="str">
        <f>'6. Staff Loading'!C199</f>
        <v>Programmer Analyst-Offshore</v>
      </c>
      <c r="D199" s="447">
        <f>'6. Staff Loading'!D199</f>
        <v>80</v>
      </c>
      <c r="E199" s="448" t="str">
        <f>'6. Staff Loading'!E199</f>
        <v>Y</v>
      </c>
      <c r="F199" s="154">
        <v>40</v>
      </c>
      <c r="G199" s="154">
        <v>40</v>
      </c>
      <c r="H199" s="154">
        <v>40</v>
      </c>
      <c r="I199" s="154">
        <v>40</v>
      </c>
      <c r="J199" s="154">
        <v>40</v>
      </c>
      <c r="K199" s="154">
        <v>40</v>
      </c>
      <c r="L199" s="154">
        <v>40</v>
      </c>
      <c r="M199" s="154">
        <v>40</v>
      </c>
      <c r="N199" s="154">
        <v>40</v>
      </c>
      <c r="O199" s="154">
        <v>40</v>
      </c>
      <c r="P199" s="154">
        <v>40</v>
      </c>
      <c r="Q199" s="154">
        <v>40</v>
      </c>
      <c r="R199" s="276">
        <f t="shared" ref="R199:R203" si="220">SUM(F199:Q199)</f>
        <v>480</v>
      </c>
      <c r="S199" s="316">
        <f>D199*R199</f>
        <v>38400</v>
      </c>
      <c r="T199" s="107"/>
      <c r="U199" s="107"/>
      <c r="V199" s="107"/>
      <c r="W199" s="452">
        <f>X199/$U$7</f>
        <v>0.24096385542168675</v>
      </c>
      <c r="X199" s="452">
        <f>R199/12</f>
        <v>40</v>
      </c>
      <c r="Z199" s="452">
        <f>IF($E199="Y",$R199,0)</f>
        <v>480</v>
      </c>
      <c r="AA199" s="452">
        <f>IF($E199="N",$R199,0)</f>
        <v>0</v>
      </c>
      <c r="AB199" s="453">
        <f>Z199/(AA199+Z199)</f>
        <v>1</v>
      </c>
    </row>
    <row r="200" spans="1:28" s="110" customFormat="1" ht="12" x14ac:dyDescent="0.3">
      <c r="A200" s="269"/>
      <c r="B200" s="270"/>
      <c r="C200" s="446">
        <f>'6. Staff Loading'!C200</f>
        <v>0</v>
      </c>
      <c r="D200" s="447">
        <f>'6. Staff Loading'!D200</f>
        <v>0</v>
      </c>
      <c r="E200" s="448">
        <f>'6. Staff Loading'!E200</f>
        <v>0</v>
      </c>
      <c r="F200" s="154"/>
      <c r="G200" s="154"/>
      <c r="H200" s="154"/>
      <c r="I200" s="154"/>
      <c r="J200" s="154"/>
      <c r="K200" s="154"/>
      <c r="L200" s="154"/>
      <c r="M200" s="154"/>
      <c r="N200" s="154"/>
      <c r="O200" s="154"/>
      <c r="P200" s="154"/>
      <c r="Q200" s="154"/>
      <c r="R200" s="276">
        <f t="shared" si="220"/>
        <v>0</v>
      </c>
      <c r="S200" s="316">
        <f t="shared" ref="S200:S203" si="221">D200*R200</f>
        <v>0</v>
      </c>
      <c r="T200" s="107"/>
      <c r="U200" s="107"/>
      <c r="V200" s="107"/>
      <c r="W200" s="452">
        <f t="shared" ref="W200:W203" si="222">X200/$U$7</f>
        <v>0</v>
      </c>
      <c r="X200" s="452">
        <f t="shared" ref="X200:X203" si="223">R200/12</f>
        <v>0</v>
      </c>
      <c r="Z200" s="452">
        <f t="shared" ref="Z200:Z203" si="224">IF($E200="Y",$R200,0)</f>
        <v>0</v>
      </c>
      <c r="AA200" s="452">
        <f t="shared" ref="AA200:AA203" si="225">IF($E200="N",$R200,0)</f>
        <v>0</v>
      </c>
      <c r="AB200" s="453" t="e">
        <f t="shared" ref="AB200:AB203" si="226">Z200/(AA200+Z200)</f>
        <v>#DIV/0!</v>
      </c>
    </row>
    <row r="201" spans="1:28" s="110" customFormat="1" ht="12" x14ac:dyDescent="0.3">
      <c r="A201" s="269"/>
      <c r="B201" s="270"/>
      <c r="C201" s="446">
        <f>'6. Staff Loading'!C201</f>
        <v>0</v>
      </c>
      <c r="D201" s="447">
        <f>'6. Staff Loading'!D201</f>
        <v>0</v>
      </c>
      <c r="E201" s="448">
        <f>'6. Staff Loading'!E201</f>
        <v>0</v>
      </c>
      <c r="F201" s="154"/>
      <c r="G201" s="154"/>
      <c r="H201" s="154"/>
      <c r="I201" s="154"/>
      <c r="J201" s="154"/>
      <c r="K201" s="154"/>
      <c r="L201" s="154"/>
      <c r="M201" s="154"/>
      <c r="N201" s="154"/>
      <c r="O201" s="154"/>
      <c r="P201" s="154"/>
      <c r="Q201" s="154"/>
      <c r="R201" s="276">
        <f t="shared" si="220"/>
        <v>0</v>
      </c>
      <c r="S201" s="316">
        <f t="shared" si="221"/>
        <v>0</v>
      </c>
      <c r="T201" s="107"/>
      <c r="U201" s="107"/>
      <c r="V201" s="107"/>
      <c r="W201" s="452">
        <f t="shared" si="222"/>
        <v>0</v>
      </c>
      <c r="X201" s="452">
        <f t="shared" si="223"/>
        <v>0</v>
      </c>
      <c r="Z201" s="452">
        <f t="shared" si="224"/>
        <v>0</v>
      </c>
      <c r="AA201" s="452">
        <f t="shared" si="225"/>
        <v>0</v>
      </c>
      <c r="AB201" s="453" t="e">
        <f t="shared" si="226"/>
        <v>#DIV/0!</v>
      </c>
    </row>
    <row r="202" spans="1:28" s="110" customFormat="1" ht="12" x14ac:dyDescent="0.3">
      <c r="A202" s="269"/>
      <c r="B202" s="270"/>
      <c r="C202" s="446">
        <f>'6. Staff Loading'!C202</f>
        <v>0</v>
      </c>
      <c r="D202" s="447">
        <f>'6. Staff Loading'!D202</f>
        <v>0</v>
      </c>
      <c r="E202" s="448">
        <f>'6. Staff Loading'!E202</f>
        <v>0</v>
      </c>
      <c r="F202" s="154"/>
      <c r="G202" s="154"/>
      <c r="H202" s="154"/>
      <c r="I202" s="154"/>
      <c r="J202" s="154"/>
      <c r="K202" s="154"/>
      <c r="L202" s="154"/>
      <c r="M202" s="154"/>
      <c r="N202" s="154"/>
      <c r="O202" s="154"/>
      <c r="P202" s="154"/>
      <c r="Q202" s="154"/>
      <c r="R202" s="276">
        <f t="shared" si="220"/>
        <v>0</v>
      </c>
      <c r="S202" s="316">
        <f t="shared" si="221"/>
        <v>0</v>
      </c>
      <c r="T202" s="107"/>
      <c r="U202" s="107"/>
      <c r="V202" s="107"/>
      <c r="W202" s="452">
        <f t="shared" si="222"/>
        <v>0</v>
      </c>
      <c r="X202" s="452">
        <f t="shared" si="223"/>
        <v>0</v>
      </c>
      <c r="Z202" s="452">
        <f t="shared" si="224"/>
        <v>0</v>
      </c>
      <c r="AA202" s="452">
        <f t="shared" si="225"/>
        <v>0</v>
      </c>
      <c r="AB202" s="453" t="e">
        <f t="shared" si="226"/>
        <v>#DIV/0!</v>
      </c>
    </row>
    <row r="203" spans="1:28" ht="12" x14ac:dyDescent="0.3">
      <c r="A203" s="269"/>
      <c r="B203" s="270"/>
      <c r="C203" s="446">
        <f>'6. Staff Loading'!C203</f>
        <v>0</v>
      </c>
      <c r="D203" s="447">
        <f>'6. Staff Loading'!D203</f>
        <v>0</v>
      </c>
      <c r="E203" s="448">
        <f>'6. Staff Loading'!E203</f>
        <v>0</v>
      </c>
      <c r="F203" s="154"/>
      <c r="G203" s="154"/>
      <c r="H203" s="154"/>
      <c r="I203" s="154"/>
      <c r="J203" s="154"/>
      <c r="K203" s="154"/>
      <c r="L203" s="154"/>
      <c r="M203" s="154"/>
      <c r="N203" s="154"/>
      <c r="O203" s="154"/>
      <c r="P203" s="154"/>
      <c r="Q203" s="154"/>
      <c r="R203" s="276">
        <f t="shared" si="220"/>
        <v>0</v>
      </c>
      <c r="S203" s="316">
        <f t="shared" si="221"/>
        <v>0</v>
      </c>
      <c r="T203" s="107"/>
      <c r="U203" s="107"/>
      <c r="V203" s="107"/>
      <c r="W203" s="452">
        <f t="shared" si="222"/>
        <v>0</v>
      </c>
      <c r="X203" s="452">
        <f t="shared" si="223"/>
        <v>0</v>
      </c>
      <c r="Z203" s="452">
        <f t="shared" si="224"/>
        <v>0</v>
      </c>
      <c r="AA203" s="452">
        <f t="shared" si="225"/>
        <v>0</v>
      </c>
      <c r="AB203" s="453" t="e">
        <f t="shared" si="226"/>
        <v>#DIV/0!</v>
      </c>
    </row>
    <row r="204" spans="1:28" s="122" customFormat="1" ht="13.5" thickBot="1" x14ac:dyDescent="0.35">
      <c r="A204" s="228"/>
      <c r="B204" s="229" t="s">
        <v>201</v>
      </c>
      <c r="C204" s="230"/>
      <c r="D204" s="438"/>
      <c r="E204" s="427"/>
      <c r="F204" s="233">
        <f>SUM(F199:F203)</f>
        <v>40</v>
      </c>
      <c r="G204" s="233">
        <f t="shared" ref="G204:R204" si="227">SUM(G199:G203)</f>
        <v>40</v>
      </c>
      <c r="H204" s="233">
        <f t="shared" si="227"/>
        <v>40</v>
      </c>
      <c r="I204" s="233">
        <f t="shared" si="227"/>
        <v>40</v>
      </c>
      <c r="J204" s="233">
        <f t="shared" si="227"/>
        <v>40</v>
      </c>
      <c r="K204" s="233">
        <f t="shared" si="227"/>
        <v>40</v>
      </c>
      <c r="L204" s="233">
        <f t="shared" si="227"/>
        <v>40</v>
      </c>
      <c r="M204" s="233">
        <f t="shared" si="227"/>
        <v>40</v>
      </c>
      <c r="N204" s="233">
        <f t="shared" si="227"/>
        <v>40</v>
      </c>
      <c r="O204" s="233">
        <f t="shared" si="227"/>
        <v>40</v>
      </c>
      <c r="P204" s="233">
        <f t="shared" si="227"/>
        <v>40</v>
      </c>
      <c r="Q204" s="233">
        <f t="shared" si="227"/>
        <v>40</v>
      </c>
      <c r="R204" s="233">
        <f t="shared" si="227"/>
        <v>480</v>
      </c>
      <c r="S204" s="317">
        <f>SUM(S199:S203)</f>
        <v>38400</v>
      </c>
      <c r="T204" s="107"/>
      <c r="U204" s="107"/>
      <c r="V204" s="107"/>
      <c r="W204" s="235">
        <f>SUM(W199:W203)</f>
        <v>0.24096385542168675</v>
      </c>
      <c r="X204" s="235">
        <f>SUM(X199:X203)</f>
        <v>40</v>
      </c>
      <c r="Z204" s="231">
        <f>SUM(Z199:Z203)</f>
        <v>480</v>
      </c>
      <c r="AA204" s="231">
        <f>SUM(AA199:AA203)</f>
        <v>0</v>
      </c>
      <c r="AB204" s="413">
        <f>Z204/(Z204+AA204)</f>
        <v>1</v>
      </c>
    </row>
    <row r="205" spans="1:28" ht="10.15" customHeight="1" x14ac:dyDescent="0.3">
      <c r="A205" s="149"/>
      <c r="B205" s="150"/>
      <c r="C205" s="158"/>
      <c r="D205" s="437"/>
      <c r="E205" s="426"/>
      <c r="F205" s="154"/>
      <c r="G205" s="154"/>
      <c r="H205" s="154"/>
      <c r="I205" s="154"/>
      <c r="J205" s="154"/>
      <c r="K205" s="154"/>
      <c r="L205" s="154"/>
      <c r="M205" s="154"/>
      <c r="N205" s="154"/>
      <c r="O205" s="154"/>
      <c r="P205" s="154"/>
      <c r="Q205" s="154"/>
      <c r="R205" s="154"/>
      <c r="S205" s="322"/>
      <c r="T205" s="107"/>
      <c r="U205" s="107"/>
      <c r="V205" s="107"/>
      <c r="W205" s="152"/>
      <c r="X205" s="152"/>
      <c r="Z205" s="152"/>
      <c r="AA205" s="152"/>
      <c r="AB205" s="412"/>
    </row>
    <row r="206" spans="1:28" ht="13.5" thickBot="1" x14ac:dyDescent="0.35">
      <c r="A206" s="251"/>
      <c r="B206" s="252" t="s">
        <v>202</v>
      </c>
      <c r="C206" s="253"/>
      <c r="D206" s="440"/>
      <c r="E206" s="429"/>
      <c r="F206" s="254">
        <f>SUM(F180,F186,F192,F204,F198)</f>
        <v>1223</v>
      </c>
      <c r="G206" s="254">
        <f t="shared" ref="G206:S206" si="228">SUM(G180,G186,G192,G204,G198)</f>
        <v>1223</v>
      </c>
      <c r="H206" s="254">
        <f t="shared" si="228"/>
        <v>1223</v>
      </c>
      <c r="I206" s="254">
        <f t="shared" si="228"/>
        <v>1223</v>
      </c>
      <c r="J206" s="254">
        <f t="shared" si="228"/>
        <v>1223</v>
      </c>
      <c r="K206" s="254">
        <f t="shared" si="228"/>
        <v>1223</v>
      </c>
      <c r="L206" s="254">
        <f t="shared" si="228"/>
        <v>1223</v>
      </c>
      <c r="M206" s="254">
        <f t="shared" si="228"/>
        <v>1223</v>
      </c>
      <c r="N206" s="254">
        <f t="shared" si="228"/>
        <v>1223</v>
      </c>
      <c r="O206" s="254">
        <f t="shared" si="228"/>
        <v>1223</v>
      </c>
      <c r="P206" s="254">
        <f t="shared" si="228"/>
        <v>1223</v>
      </c>
      <c r="Q206" s="254">
        <f t="shared" si="228"/>
        <v>1223</v>
      </c>
      <c r="R206" s="254">
        <f t="shared" si="228"/>
        <v>14676</v>
      </c>
      <c r="S206" s="319">
        <f t="shared" si="228"/>
        <v>1619280</v>
      </c>
      <c r="T206" s="107"/>
      <c r="U206" s="107"/>
      <c r="V206" s="107"/>
      <c r="W206" s="254">
        <f t="shared" ref="W206:X206" si="229">SUM(W180,W186,W192,W204,W198)</f>
        <v>7.3674698795180724</v>
      </c>
      <c r="X206" s="254">
        <f t="shared" si="229"/>
        <v>1223</v>
      </c>
      <c r="Z206" s="254">
        <f t="shared" ref="Z206:AA206" si="230">SUM(Z180,Z186,Z192,Z204,Z198)</f>
        <v>5988</v>
      </c>
      <c r="AA206" s="254">
        <f t="shared" si="230"/>
        <v>8688</v>
      </c>
      <c r="AB206" s="418">
        <f>Z206/(Z206+AA206)</f>
        <v>0.4080130825838103</v>
      </c>
    </row>
    <row r="207" spans="1:28" ht="12" x14ac:dyDescent="0.3">
      <c r="A207" s="160"/>
      <c r="B207" s="150"/>
      <c r="C207" s="161"/>
      <c r="D207" s="437"/>
      <c r="E207" s="432"/>
      <c r="F207" s="154"/>
      <c r="G207" s="154"/>
      <c r="H207" s="154"/>
      <c r="I207" s="154"/>
      <c r="J207" s="154"/>
      <c r="K207" s="154"/>
      <c r="L207" s="154"/>
      <c r="M207" s="154"/>
      <c r="N207" s="154"/>
      <c r="O207" s="154"/>
      <c r="P207" s="154"/>
      <c r="Q207" s="154"/>
      <c r="R207" s="154"/>
      <c r="S207" s="322"/>
      <c r="T207" s="107"/>
      <c r="U207" s="107"/>
      <c r="V207" s="107"/>
      <c r="W207" s="151"/>
      <c r="X207" s="151"/>
      <c r="Z207" s="151"/>
      <c r="AA207" s="151"/>
      <c r="AB207" s="412"/>
    </row>
    <row r="208" spans="1:28" ht="13" x14ac:dyDescent="0.3">
      <c r="A208" s="247"/>
      <c r="B208" s="248" t="s">
        <v>203</v>
      </c>
      <c r="C208" s="249"/>
      <c r="D208" s="443"/>
      <c r="E208" s="433"/>
      <c r="F208" s="250">
        <f t="shared" ref="F208:S208" si="231">SUM(F28,F74,F84,F144,F122,F94,F206,F172)</f>
        <v>5890</v>
      </c>
      <c r="G208" s="250">
        <f t="shared" si="231"/>
        <v>5874</v>
      </c>
      <c r="H208" s="250">
        <f t="shared" si="231"/>
        <v>5874</v>
      </c>
      <c r="I208" s="250">
        <f t="shared" si="231"/>
        <v>5874</v>
      </c>
      <c r="J208" s="250">
        <f t="shared" si="231"/>
        <v>5874</v>
      </c>
      <c r="K208" s="250">
        <f t="shared" si="231"/>
        <v>5874</v>
      </c>
      <c r="L208" s="250">
        <f t="shared" si="231"/>
        <v>5874</v>
      </c>
      <c r="M208" s="250">
        <f t="shared" si="231"/>
        <v>5874</v>
      </c>
      <c r="N208" s="250">
        <f t="shared" si="231"/>
        <v>5874</v>
      </c>
      <c r="O208" s="250">
        <f t="shared" si="231"/>
        <v>5874</v>
      </c>
      <c r="P208" s="250">
        <f t="shared" si="231"/>
        <v>5874</v>
      </c>
      <c r="Q208" s="250">
        <f t="shared" si="231"/>
        <v>5874</v>
      </c>
      <c r="R208" s="250">
        <f t="shared" si="231"/>
        <v>70504</v>
      </c>
      <c r="S208" s="324">
        <f t="shared" si="231"/>
        <v>7540000</v>
      </c>
      <c r="T208" s="107"/>
      <c r="U208" s="107"/>
      <c r="V208" s="107"/>
      <c r="W208" s="250">
        <f>SUM(W28,W74,W84,W144,W122,W94,W206,W172)</f>
        <v>35.393574297188763</v>
      </c>
      <c r="X208" s="250">
        <f>SUM(X28,X74,X84,X144,X122,X94,X206,X172)</f>
        <v>5875.333333333333</v>
      </c>
      <c r="Z208" s="250">
        <f>SUM(Z28,Z74,Z84,Z144,Z122,Z94,Z206,Z172)</f>
        <v>28124</v>
      </c>
      <c r="AA208" s="250">
        <f>SUM(AA28,AA74,AA84,AA144,AA122,AA94,AA206,AA172)</f>
        <v>42380</v>
      </c>
      <c r="AB208" s="474">
        <f>Z208/(Z208+AA208)</f>
        <v>0.39889935322818565</v>
      </c>
    </row>
    <row r="209" spans="1:27" ht="12" x14ac:dyDescent="0.3">
      <c r="A209" s="162"/>
      <c r="B209" s="163"/>
      <c r="C209" s="164"/>
      <c r="D209" s="164"/>
      <c r="E209" s="164"/>
      <c r="F209" s="165"/>
      <c r="G209" s="165"/>
      <c r="H209" s="165"/>
      <c r="I209" s="165"/>
      <c r="J209" s="165"/>
      <c r="K209" s="165"/>
      <c r="L209" s="165"/>
      <c r="M209" s="165"/>
      <c r="N209" s="165"/>
      <c r="O209" s="165"/>
      <c r="P209" s="165"/>
      <c r="Q209" s="165"/>
      <c r="R209" s="165"/>
      <c r="S209" s="299"/>
      <c r="T209" s="107"/>
      <c r="U209" s="107"/>
      <c r="V209" s="107"/>
      <c r="W209" s="108"/>
      <c r="X209" s="108"/>
      <c r="Z209" s="108"/>
      <c r="AA209" s="108"/>
    </row>
    <row r="210" spans="1:27" ht="14.25" customHeight="1" x14ac:dyDescent="0.3">
      <c r="A210" s="162"/>
      <c r="B210" s="163"/>
      <c r="C210" s="164"/>
      <c r="D210" s="164"/>
      <c r="E210" s="164"/>
      <c r="F210" s="165"/>
      <c r="G210" s="165"/>
      <c r="H210" s="165"/>
      <c r="I210" s="165"/>
      <c r="J210" s="165"/>
      <c r="K210" s="165"/>
      <c r="L210" s="165"/>
      <c r="M210" s="165"/>
      <c r="N210" s="165"/>
      <c r="O210" s="165"/>
      <c r="P210" s="165"/>
      <c r="Q210" s="610" t="s">
        <v>204</v>
      </c>
      <c r="R210" s="611"/>
      <c r="S210" s="300">
        <f>S208/R208</f>
        <v>106.94428684897311</v>
      </c>
      <c r="T210" s="107"/>
      <c r="U210" s="107"/>
      <c r="V210" s="107"/>
      <c r="W210" s="108"/>
      <c r="X210" s="108"/>
      <c r="Z210" s="108"/>
      <c r="AA210" s="108"/>
    </row>
    <row r="211" spans="1:27" x14ac:dyDescent="0.3">
      <c r="W211" s="112"/>
      <c r="X211" s="112"/>
      <c r="Z211" s="112"/>
      <c r="AA211" s="112"/>
    </row>
    <row r="212" spans="1:27" ht="13" x14ac:dyDescent="0.3">
      <c r="A212" s="19"/>
      <c r="B212" s="541" t="s">
        <v>32</v>
      </c>
      <c r="C212" s="542"/>
      <c r="D212" s="542"/>
      <c r="E212" s="543"/>
    </row>
    <row r="213" spans="1:27" ht="12.5" x14ac:dyDescent="0.3">
      <c r="A213" s="21">
        <v>1</v>
      </c>
      <c r="B213" s="560"/>
      <c r="C213" s="561"/>
      <c r="D213" s="561"/>
      <c r="E213" s="562"/>
    </row>
    <row r="214" spans="1:27" ht="12.5" x14ac:dyDescent="0.3">
      <c r="A214" s="22">
        <v>2</v>
      </c>
      <c r="B214" s="557"/>
      <c r="C214" s="558"/>
      <c r="D214" s="558"/>
      <c r="E214" s="559"/>
    </row>
    <row r="215" spans="1:27" ht="12.5" x14ac:dyDescent="0.3">
      <c r="A215" s="22">
        <v>3</v>
      </c>
      <c r="B215" s="557"/>
      <c r="C215" s="558"/>
      <c r="D215" s="558"/>
      <c r="E215" s="559"/>
    </row>
    <row r="216" spans="1:27" ht="12.5" x14ac:dyDescent="0.3">
      <c r="A216" s="22">
        <v>4</v>
      </c>
      <c r="B216" s="557"/>
      <c r="C216" s="558"/>
      <c r="D216" s="558"/>
      <c r="E216" s="559"/>
    </row>
    <row r="217" spans="1:27" ht="12.5" x14ac:dyDescent="0.3">
      <c r="A217" s="22">
        <v>5</v>
      </c>
      <c r="B217" s="557"/>
      <c r="C217" s="558"/>
      <c r="D217" s="558"/>
      <c r="E217" s="559"/>
    </row>
    <row r="218" spans="1:27" ht="12.5" x14ac:dyDescent="0.3">
      <c r="A218" s="22">
        <v>6</v>
      </c>
      <c r="B218" s="557"/>
      <c r="C218" s="558"/>
      <c r="D218" s="558"/>
      <c r="E218" s="559"/>
    </row>
    <row r="219" spans="1:27" ht="12.5" x14ac:dyDescent="0.3">
      <c r="A219" s="22">
        <v>7</v>
      </c>
      <c r="B219" s="560"/>
      <c r="C219" s="561"/>
      <c r="D219" s="561"/>
      <c r="E219" s="562"/>
    </row>
    <row r="220" spans="1:27" ht="12.5" x14ac:dyDescent="0.3">
      <c r="A220" s="22">
        <v>8</v>
      </c>
      <c r="B220" s="557"/>
      <c r="C220" s="558"/>
      <c r="D220" s="558"/>
      <c r="E220" s="559"/>
    </row>
    <row r="221" spans="1:27" ht="12.5" x14ac:dyDescent="0.3">
      <c r="A221" s="22">
        <v>9</v>
      </c>
      <c r="B221" s="557"/>
      <c r="C221" s="558"/>
      <c r="D221" s="558"/>
      <c r="E221" s="559"/>
    </row>
    <row r="222" spans="1:27" ht="12.5" x14ac:dyDescent="0.3">
      <c r="A222" s="22">
        <v>10</v>
      </c>
      <c r="B222" s="557"/>
      <c r="C222" s="558"/>
      <c r="D222" s="558"/>
      <c r="E222" s="559"/>
    </row>
  </sheetData>
  <mergeCells count="30">
    <mergeCell ref="B220:E220"/>
    <mergeCell ref="B221:E221"/>
    <mergeCell ref="B222:E222"/>
    <mergeCell ref="B214:E214"/>
    <mergeCell ref="B215:E215"/>
    <mergeCell ref="B216:E216"/>
    <mergeCell ref="B217:E217"/>
    <mergeCell ref="B218:E218"/>
    <mergeCell ref="B219:E219"/>
    <mergeCell ref="AA5:AA7"/>
    <mergeCell ref="AB5:AB7"/>
    <mergeCell ref="Q210:R210"/>
    <mergeCell ref="B212:E212"/>
    <mergeCell ref="B213:E213"/>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W207:X207 Z207:AA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7A14-EB40-48D7-A9DA-B5107442E1EC}">
  <dimension ref="A1:AB22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4" width="13.453125" style="112" customWidth="1"/>
    <col min="5" max="5" width="13.26953125" style="112" customWidth="1"/>
    <col min="6" max="17" width="10.26953125" style="107" customWidth="1"/>
    <col min="18" max="18" width="13.7265625" style="107" customWidth="1"/>
    <col min="19" max="19" width="16.7265625" style="301" customWidth="1"/>
    <col min="20" max="20" width="6" style="106" customWidth="1"/>
    <col min="21" max="21" width="10.7265625" style="106" customWidth="1"/>
    <col min="22" max="22" width="5.26953125" style="106" customWidth="1"/>
    <col min="23" max="24" width="10.7265625" style="106" customWidth="1"/>
    <col min="25" max="25" width="5.54296875" style="106" customWidth="1"/>
    <col min="26" max="27" width="10.7265625" style="106" customWidth="1"/>
    <col min="28" max="28" width="10.7265625" style="414" customWidth="1"/>
    <col min="29" max="16384" width="9.1796875" style="106"/>
  </cols>
  <sheetData>
    <row r="1" spans="1:28" ht="17.5" x14ac:dyDescent="0.35">
      <c r="A1" s="566" t="s">
        <v>343</v>
      </c>
      <c r="B1" s="566"/>
      <c r="C1" s="566"/>
      <c r="D1" s="566"/>
      <c r="E1" s="566"/>
      <c r="F1" s="566"/>
      <c r="G1" s="566"/>
      <c r="H1" s="566"/>
      <c r="I1" s="566"/>
      <c r="J1" s="566"/>
      <c r="K1" s="566"/>
      <c r="L1" s="566"/>
      <c r="M1" s="566"/>
      <c r="N1" s="566"/>
      <c r="O1" s="566"/>
      <c r="P1" s="566"/>
      <c r="Q1" s="566"/>
      <c r="R1" s="566"/>
      <c r="S1" s="566"/>
    </row>
    <row r="2" spans="1:28" ht="17.5" x14ac:dyDescent="0.35">
      <c r="A2" s="566" t="s">
        <v>344</v>
      </c>
      <c r="B2" s="566"/>
      <c r="C2" s="566"/>
      <c r="D2" s="566"/>
      <c r="E2" s="566"/>
      <c r="F2" s="566"/>
      <c r="G2" s="566"/>
      <c r="H2" s="566"/>
      <c r="I2" s="566"/>
      <c r="J2" s="566"/>
      <c r="K2" s="566"/>
      <c r="L2" s="566"/>
      <c r="M2" s="566"/>
      <c r="N2" s="566"/>
      <c r="O2" s="566"/>
      <c r="P2" s="566"/>
      <c r="Q2" s="566"/>
      <c r="R2" s="566"/>
      <c r="S2" s="566"/>
    </row>
    <row r="3" spans="1:28" ht="20.25" customHeight="1" x14ac:dyDescent="0.3">
      <c r="A3" s="567"/>
      <c r="B3" s="567"/>
      <c r="C3" s="567"/>
      <c r="D3" s="567"/>
      <c r="E3" s="567"/>
      <c r="F3" s="567"/>
      <c r="G3" s="567"/>
      <c r="H3" s="567"/>
      <c r="I3" s="567"/>
      <c r="J3" s="567"/>
      <c r="K3" s="567"/>
      <c r="L3" s="567"/>
      <c r="M3" s="567"/>
      <c r="N3" s="567"/>
      <c r="O3" s="567"/>
      <c r="P3" s="567"/>
      <c r="Q3" s="567"/>
      <c r="R3" s="567"/>
      <c r="S3" s="567"/>
      <c r="U3" s="564" t="s">
        <v>113</v>
      </c>
    </row>
    <row r="4" spans="1:28" ht="20.25" customHeight="1" x14ac:dyDescent="0.3">
      <c r="B4" s="105"/>
      <c r="C4" s="105"/>
      <c r="D4" s="582" t="s">
        <v>108</v>
      </c>
      <c r="E4" s="579" t="s">
        <v>109</v>
      </c>
      <c r="F4" s="573" t="s">
        <v>110</v>
      </c>
      <c r="G4" s="600"/>
      <c r="H4" s="600"/>
      <c r="I4" s="600"/>
      <c r="J4" s="600"/>
      <c r="K4" s="600"/>
      <c r="L4" s="600"/>
      <c r="M4" s="600"/>
      <c r="N4" s="600"/>
      <c r="O4" s="600"/>
      <c r="P4" s="600"/>
      <c r="Q4" s="601"/>
      <c r="R4" s="602"/>
      <c r="S4" s="603"/>
      <c r="U4" s="564"/>
      <c r="W4" s="105"/>
      <c r="X4" s="105"/>
      <c r="Z4" s="105"/>
      <c r="AA4" s="105"/>
      <c r="AB4" s="415"/>
    </row>
    <row r="5" spans="1:28" s="109" customFormat="1" ht="18" customHeight="1" x14ac:dyDescent="0.25">
      <c r="A5" s="554" t="s">
        <v>114</v>
      </c>
      <c r="B5" s="554" t="s">
        <v>115</v>
      </c>
      <c r="C5" s="575" t="s">
        <v>116</v>
      </c>
      <c r="D5" s="583"/>
      <c r="E5" s="580"/>
      <c r="F5" s="138">
        <v>1</v>
      </c>
      <c r="G5" s="138">
        <v>2</v>
      </c>
      <c r="H5" s="138">
        <v>3</v>
      </c>
      <c r="I5" s="138">
        <v>4</v>
      </c>
      <c r="J5" s="138">
        <v>5</v>
      </c>
      <c r="K5" s="138">
        <v>6</v>
      </c>
      <c r="L5" s="138">
        <v>7</v>
      </c>
      <c r="M5" s="138">
        <v>8</v>
      </c>
      <c r="N5" s="138">
        <v>9</v>
      </c>
      <c r="O5" s="138">
        <v>10</v>
      </c>
      <c r="P5" s="138">
        <v>11</v>
      </c>
      <c r="Q5" s="138">
        <v>12</v>
      </c>
      <c r="R5" s="570" t="s">
        <v>345</v>
      </c>
      <c r="S5" s="607" t="s">
        <v>346</v>
      </c>
      <c r="U5" s="564"/>
      <c r="W5" s="554" t="s">
        <v>117</v>
      </c>
      <c r="X5" s="554" t="s">
        <v>118</v>
      </c>
      <c r="Z5" s="554" t="s">
        <v>119</v>
      </c>
      <c r="AA5" s="554" t="s">
        <v>120</v>
      </c>
      <c r="AB5" s="604" t="s">
        <v>305</v>
      </c>
    </row>
    <row r="6" spans="1:28" ht="16.149999999999999" customHeight="1" x14ac:dyDescent="0.3">
      <c r="A6" s="555"/>
      <c r="B6" s="555"/>
      <c r="C6" s="555"/>
      <c r="D6" s="583"/>
      <c r="E6" s="580"/>
      <c r="F6" s="166">
        <v>47178</v>
      </c>
      <c r="G6" s="166">
        <v>47209</v>
      </c>
      <c r="H6" s="166">
        <v>47239</v>
      </c>
      <c r="I6" s="166">
        <v>47270</v>
      </c>
      <c r="J6" s="166">
        <v>47300</v>
      </c>
      <c r="K6" s="166">
        <v>47331</v>
      </c>
      <c r="L6" s="166">
        <v>47362</v>
      </c>
      <c r="M6" s="166">
        <v>47392</v>
      </c>
      <c r="N6" s="166">
        <v>47423</v>
      </c>
      <c r="O6" s="166">
        <v>47453</v>
      </c>
      <c r="P6" s="166">
        <v>47484</v>
      </c>
      <c r="Q6" s="166">
        <v>47515</v>
      </c>
      <c r="R6" s="572"/>
      <c r="S6" s="608"/>
      <c r="U6" s="565"/>
      <c r="W6" s="555"/>
      <c r="X6" s="555"/>
      <c r="Z6" s="555"/>
      <c r="AA6" s="555"/>
      <c r="AB6" s="605"/>
    </row>
    <row r="7" spans="1:28" ht="20.25" customHeight="1" x14ac:dyDescent="0.3">
      <c r="A7" s="556"/>
      <c r="B7" s="556"/>
      <c r="C7" s="556"/>
      <c r="D7" s="584"/>
      <c r="E7" s="581"/>
      <c r="F7" s="139">
        <v>176</v>
      </c>
      <c r="G7" s="139">
        <v>168</v>
      </c>
      <c r="H7" s="139">
        <v>176</v>
      </c>
      <c r="I7" s="139">
        <v>168</v>
      </c>
      <c r="J7" s="139">
        <v>168</v>
      </c>
      <c r="K7" s="139">
        <v>184</v>
      </c>
      <c r="L7" s="139">
        <v>152</v>
      </c>
      <c r="M7" s="139">
        <v>176</v>
      </c>
      <c r="N7" s="139">
        <v>152</v>
      </c>
      <c r="O7" s="139">
        <v>160</v>
      </c>
      <c r="P7" s="139">
        <v>168</v>
      </c>
      <c r="Q7" s="139">
        <v>152</v>
      </c>
      <c r="R7" s="326">
        <f>SUM(F7:Q7)</f>
        <v>2000</v>
      </c>
      <c r="S7" s="609"/>
      <c r="U7" s="329">
        <f>AVERAGE(F7:Q7)</f>
        <v>166.66666666666666</v>
      </c>
      <c r="W7" s="556"/>
      <c r="X7" s="556"/>
      <c r="Z7" s="556"/>
      <c r="AA7" s="556"/>
      <c r="AB7" s="606"/>
    </row>
    <row r="8" spans="1:28" s="109" customFormat="1" ht="13.5" customHeight="1" x14ac:dyDescent="0.25">
      <c r="A8" s="237">
        <v>1</v>
      </c>
      <c r="B8" s="238" t="s">
        <v>122</v>
      </c>
      <c r="C8" s="239"/>
      <c r="D8" s="436"/>
      <c r="E8" s="425"/>
      <c r="F8" s="240"/>
      <c r="G8" s="240"/>
      <c r="H8" s="240"/>
      <c r="I8" s="240"/>
      <c r="J8" s="240"/>
      <c r="K8" s="240"/>
      <c r="L8" s="240"/>
      <c r="M8" s="240"/>
      <c r="N8" s="240"/>
      <c r="O8" s="240"/>
      <c r="P8" s="240"/>
      <c r="Q8" s="240"/>
      <c r="R8" s="240"/>
      <c r="S8" s="298"/>
      <c r="W8" s="239"/>
      <c r="X8" s="239"/>
      <c r="Z8" s="239"/>
      <c r="AA8" s="239"/>
      <c r="AB8" s="416"/>
    </row>
    <row r="9" spans="1:28" ht="12" x14ac:dyDescent="0.3">
      <c r="A9" s="269">
        <v>1.1000000000000001</v>
      </c>
      <c r="B9" s="270" t="s">
        <v>122</v>
      </c>
      <c r="C9" s="446" t="str">
        <f>'6. Staff Loading'!C9</f>
        <v>BenefitsCal Project Manager-Onshore</v>
      </c>
      <c r="D9" s="447">
        <f>'6. Staff Loading'!D9</f>
        <v>150</v>
      </c>
      <c r="E9" s="448" t="str">
        <f>'6. Staff Loading'!E9</f>
        <v>N</v>
      </c>
      <c r="F9" s="154">
        <v>150</v>
      </c>
      <c r="G9" s="154">
        <v>150</v>
      </c>
      <c r="H9" s="154">
        <v>150</v>
      </c>
      <c r="I9" s="154">
        <v>150</v>
      </c>
      <c r="J9" s="154">
        <v>150</v>
      </c>
      <c r="K9" s="154">
        <v>150</v>
      </c>
      <c r="L9" s="154">
        <v>150</v>
      </c>
      <c r="M9" s="154">
        <v>150</v>
      </c>
      <c r="N9" s="154">
        <v>150</v>
      </c>
      <c r="O9" s="154">
        <v>150</v>
      </c>
      <c r="P9" s="154">
        <v>150</v>
      </c>
      <c r="Q9" s="154">
        <v>150</v>
      </c>
      <c r="R9" s="276">
        <f>SUM(F9:Q9)</f>
        <v>1800</v>
      </c>
      <c r="S9" s="316">
        <f>D9*R9</f>
        <v>270000</v>
      </c>
      <c r="W9" s="452">
        <f>X9/$U$7</f>
        <v>0.9</v>
      </c>
      <c r="X9" s="452">
        <f>R9/12</f>
        <v>150</v>
      </c>
      <c r="Z9" s="452">
        <f>IF($E9="Y",$R9,0)</f>
        <v>0</v>
      </c>
      <c r="AA9" s="452">
        <f>IF($E9="N",$R9,0)</f>
        <v>1800</v>
      </c>
      <c r="AB9" s="453">
        <f>Z9/(AA9+Z9)</f>
        <v>0</v>
      </c>
    </row>
    <row r="10" spans="1:28" ht="12" x14ac:dyDescent="0.3">
      <c r="A10" s="269"/>
      <c r="B10" s="270"/>
      <c r="C10" s="446" t="str">
        <f>'6. Staff Loading'!C10</f>
        <v>App Dev Lead-Offshore</v>
      </c>
      <c r="D10" s="447">
        <f>'6. Staff Loading'!D10</f>
        <v>100</v>
      </c>
      <c r="E10" s="448" t="str">
        <f>'6. Staff Loading'!E10</f>
        <v>Y</v>
      </c>
      <c r="F10" s="154">
        <v>49</v>
      </c>
      <c r="G10" s="154">
        <v>49</v>
      </c>
      <c r="H10" s="154">
        <v>49</v>
      </c>
      <c r="I10" s="154">
        <v>49</v>
      </c>
      <c r="J10" s="154">
        <v>49</v>
      </c>
      <c r="K10" s="154">
        <v>49</v>
      </c>
      <c r="L10" s="154">
        <v>49</v>
      </c>
      <c r="M10" s="154">
        <v>49</v>
      </c>
      <c r="N10" s="154">
        <v>49</v>
      </c>
      <c r="O10" s="154">
        <v>49</v>
      </c>
      <c r="P10" s="154">
        <v>49</v>
      </c>
      <c r="Q10" s="154">
        <v>49</v>
      </c>
      <c r="R10" s="276">
        <f t="shared" ref="R10:R25" si="0">SUM(F10:Q10)</f>
        <v>588</v>
      </c>
      <c r="S10" s="316">
        <f t="shared" ref="S10:S13" si="1">D10*R10</f>
        <v>58800</v>
      </c>
      <c r="W10" s="452">
        <f t="shared" ref="W10:W13" si="2">X10/$U$7</f>
        <v>0.29400000000000004</v>
      </c>
      <c r="X10" s="452">
        <f t="shared" ref="X10:X13" si="3">R10/12</f>
        <v>49</v>
      </c>
      <c r="Z10" s="452">
        <f t="shared" ref="Z10:Z13" si="4">IF($E10="Y",$R10,0)</f>
        <v>588</v>
      </c>
      <c r="AA10" s="452">
        <f t="shared" ref="AA10:AA13" si="5">IF($E10="N",$R10,0)</f>
        <v>0</v>
      </c>
      <c r="AB10" s="453">
        <f t="shared" ref="AB10:AB14" si="6">Z10/(AA10+Z10)</f>
        <v>1</v>
      </c>
    </row>
    <row r="11" spans="1:28" ht="12" x14ac:dyDescent="0.3">
      <c r="A11" s="269"/>
      <c r="B11" s="270"/>
      <c r="C11" s="446" t="str">
        <f>'6. Staff Loading'!C11</f>
        <v>Project Executive-Offshore</v>
      </c>
      <c r="D11" s="447">
        <f>'6. Staff Loading'!D11</f>
        <v>130</v>
      </c>
      <c r="E11" s="448" t="str">
        <f>'6. Staff Loading'!E11</f>
        <v>Y</v>
      </c>
      <c r="F11" s="154">
        <v>16</v>
      </c>
      <c r="G11" s="154">
        <v>16</v>
      </c>
      <c r="H11" s="154">
        <v>16</v>
      </c>
      <c r="I11" s="154">
        <v>16</v>
      </c>
      <c r="J11" s="154">
        <v>16</v>
      </c>
      <c r="K11" s="154">
        <v>16</v>
      </c>
      <c r="L11" s="154">
        <v>16</v>
      </c>
      <c r="M11" s="154">
        <v>16</v>
      </c>
      <c r="N11" s="154">
        <v>16</v>
      </c>
      <c r="O11" s="154">
        <v>16</v>
      </c>
      <c r="P11" s="154">
        <v>16</v>
      </c>
      <c r="Q11" s="154">
        <v>16</v>
      </c>
      <c r="R11" s="276">
        <f t="shared" si="0"/>
        <v>192</v>
      </c>
      <c r="S11" s="316">
        <f t="shared" si="1"/>
        <v>24960</v>
      </c>
      <c r="W11" s="452">
        <f t="shared" si="2"/>
        <v>9.6000000000000002E-2</v>
      </c>
      <c r="X11" s="452">
        <f t="shared" si="3"/>
        <v>16</v>
      </c>
      <c r="Z11" s="452">
        <f t="shared" si="4"/>
        <v>192</v>
      </c>
      <c r="AA11" s="452">
        <f t="shared" si="5"/>
        <v>0</v>
      </c>
      <c r="AB11" s="453">
        <f t="shared" si="6"/>
        <v>1</v>
      </c>
    </row>
    <row r="12" spans="1:28" ht="12" x14ac:dyDescent="0.3">
      <c r="A12" s="269"/>
      <c r="B12" s="270"/>
      <c r="C12" s="446" t="str">
        <f>'6. Staff Loading'!C12</f>
        <v>PMO Analyst-Onshore</v>
      </c>
      <c r="D12" s="447">
        <f>'6. Staff Loading'!D12</f>
        <v>90</v>
      </c>
      <c r="E12" s="448" t="str">
        <f>'6. Staff Loading'!E12</f>
        <v>N</v>
      </c>
      <c r="F12" s="154">
        <v>40</v>
      </c>
      <c r="G12" s="154">
        <v>40</v>
      </c>
      <c r="H12" s="154">
        <v>40</v>
      </c>
      <c r="I12" s="154">
        <v>40</v>
      </c>
      <c r="J12" s="154">
        <v>40</v>
      </c>
      <c r="K12" s="154">
        <v>40</v>
      </c>
      <c r="L12" s="154">
        <v>40</v>
      </c>
      <c r="M12" s="154">
        <v>40</v>
      </c>
      <c r="N12" s="154">
        <v>40</v>
      </c>
      <c r="O12" s="154">
        <v>40</v>
      </c>
      <c r="P12" s="154">
        <v>40</v>
      </c>
      <c r="Q12" s="154">
        <v>40</v>
      </c>
      <c r="R12" s="276">
        <f t="shared" si="0"/>
        <v>480</v>
      </c>
      <c r="S12" s="316">
        <f t="shared" si="1"/>
        <v>43200</v>
      </c>
      <c r="W12" s="452">
        <f t="shared" si="2"/>
        <v>0.24000000000000002</v>
      </c>
      <c r="X12" s="452">
        <f t="shared" si="3"/>
        <v>40</v>
      </c>
      <c r="Z12" s="452">
        <f t="shared" si="4"/>
        <v>0</v>
      </c>
      <c r="AA12" s="452">
        <f t="shared" si="5"/>
        <v>480</v>
      </c>
      <c r="AB12" s="453">
        <f t="shared" si="6"/>
        <v>0</v>
      </c>
    </row>
    <row r="13" spans="1:28" ht="12" x14ac:dyDescent="0.3">
      <c r="A13" s="269"/>
      <c r="B13" s="270"/>
      <c r="C13" s="446" t="str">
        <f>'6. Staff Loading'!C13</f>
        <v>PMO Analyst-Offshore</v>
      </c>
      <c r="D13" s="447">
        <f>'6. Staff Loading'!D13</f>
        <v>70</v>
      </c>
      <c r="E13" s="448" t="str">
        <f>'6. Staff Loading'!E13</f>
        <v>Y</v>
      </c>
      <c r="F13" s="154">
        <v>40</v>
      </c>
      <c r="G13" s="154">
        <v>40</v>
      </c>
      <c r="H13" s="154">
        <v>40</v>
      </c>
      <c r="I13" s="154">
        <v>40</v>
      </c>
      <c r="J13" s="154">
        <v>40</v>
      </c>
      <c r="K13" s="154">
        <v>40</v>
      </c>
      <c r="L13" s="154">
        <v>40</v>
      </c>
      <c r="M13" s="154">
        <v>40</v>
      </c>
      <c r="N13" s="154">
        <v>40</v>
      </c>
      <c r="O13" s="154">
        <v>40</v>
      </c>
      <c r="P13" s="154">
        <v>40</v>
      </c>
      <c r="Q13" s="154">
        <v>40</v>
      </c>
      <c r="R13" s="276">
        <f t="shared" si="0"/>
        <v>480</v>
      </c>
      <c r="S13" s="316">
        <f t="shared" si="1"/>
        <v>33600</v>
      </c>
      <c r="W13" s="452">
        <f t="shared" si="2"/>
        <v>0.24000000000000002</v>
      </c>
      <c r="X13" s="452">
        <f t="shared" si="3"/>
        <v>40</v>
      </c>
      <c r="Z13" s="452">
        <f t="shared" si="4"/>
        <v>480</v>
      </c>
      <c r="AA13" s="452">
        <f t="shared" si="5"/>
        <v>0</v>
      </c>
      <c r="AB13" s="453">
        <f t="shared" si="6"/>
        <v>1</v>
      </c>
    </row>
    <row r="14" spans="1:28" s="110" customFormat="1" ht="12" thickBot="1" x14ac:dyDescent="0.3">
      <c r="A14" s="228"/>
      <c r="B14" s="229" t="s">
        <v>127</v>
      </c>
      <c r="C14" s="230"/>
      <c r="D14" s="438"/>
      <c r="E14" s="427"/>
      <c r="F14" s="233">
        <f>SUM(F9:F13)</f>
        <v>295</v>
      </c>
      <c r="G14" s="233">
        <f t="shared" ref="G14:R14" si="7">SUM(G9:G13)</f>
        <v>295</v>
      </c>
      <c r="H14" s="233">
        <f t="shared" si="7"/>
        <v>295</v>
      </c>
      <c r="I14" s="233">
        <f t="shared" si="7"/>
        <v>295</v>
      </c>
      <c r="J14" s="233">
        <f t="shared" si="7"/>
        <v>295</v>
      </c>
      <c r="K14" s="233">
        <f t="shared" si="7"/>
        <v>295</v>
      </c>
      <c r="L14" s="233">
        <f t="shared" si="7"/>
        <v>295</v>
      </c>
      <c r="M14" s="233">
        <f t="shared" si="7"/>
        <v>295</v>
      </c>
      <c r="N14" s="233">
        <f t="shared" si="7"/>
        <v>295</v>
      </c>
      <c r="O14" s="233">
        <f t="shared" si="7"/>
        <v>295</v>
      </c>
      <c r="P14" s="233">
        <f t="shared" si="7"/>
        <v>295</v>
      </c>
      <c r="Q14" s="233">
        <f t="shared" si="7"/>
        <v>295</v>
      </c>
      <c r="R14" s="233">
        <f t="shared" si="7"/>
        <v>3540</v>
      </c>
      <c r="S14" s="317">
        <f>SUM(S9:S13)</f>
        <v>430560</v>
      </c>
      <c r="W14" s="231">
        <f>SUM(W9:W13)</f>
        <v>1.77</v>
      </c>
      <c r="X14" s="231">
        <f>SUM(X9:X13)</f>
        <v>295</v>
      </c>
      <c r="Z14" s="231">
        <f>SUM(Z9:Z13)</f>
        <v>1260</v>
      </c>
      <c r="AA14" s="231">
        <f>SUM(AA9:AA13)</f>
        <v>2280</v>
      </c>
      <c r="AB14" s="413">
        <f t="shared" si="6"/>
        <v>0.3559322033898305</v>
      </c>
    </row>
    <row r="15" spans="1:28" ht="14.25" customHeight="1" x14ac:dyDescent="0.3">
      <c r="A15" s="271">
        <v>1.2</v>
      </c>
      <c r="B15" s="272" t="s">
        <v>128</v>
      </c>
      <c r="C15" s="446" t="str">
        <f>'6. Staff Loading'!C15</f>
        <v>PMO Analyst-Offshore</v>
      </c>
      <c r="D15" s="447">
        <f>'6. Staff Loading'!D15</f>
        <v>70</v>
      </c>
      <c r="E15" s="448" t="str">
        <f>'6. Staff Loading'!E15</f>
        <v>Y</v>
      </c>
      <c r="F15" s="154">
        <v>60</v>
      </c>
      <c r="G15" s="154">
        <v>60</v>
      </c>
      <c r="H15" s="154">
        <v>60</v>
      </c>
      <c r="I15" s="154">
        <v>60</v>
      </c>
      <c r="J15" s="154">
        <v>60</v>
      </c>
      <c r="K15" s="154">
        <v>60</v>
      </c>
      <c r="L15" s="154">
        <v>60</v>
      </c>
      <c r="M15" s="154">
        <v>60</v>
      </c>
      <c r="N15" s="154">
        <v>60</v>
      </c>
      <c r="O15" s="154">
        <v>60</v>
      </c>
      <c r="P15" s="154">
        <v>60</v>
      </c>
      <c r="Q15" s="154">
        <v>60</v>
      </c>
      <c r="R15" s="277">
        <f t="shared" si="0"/>
        <v>720</v>
      </c>
      <c r="S15" s="316">
        <f>D15*R15</f>
        <v>50400</v>
      </c>
      <c r="W15" s="452">
        <f>X15/$U$7</f>
        <v>0.36000000000000004</v>
      </c>
      <c r="X15" s="452">
        <f>R15/12</f>
        <v>60</v>
      </c>
      <c r="Z15" s="452">
        <f>IF($E15="Y",$R15,0)</f>
        <v>720</v>
      </c>
      <c r="AA15" s="452">
        <f>IF($E15="N",$R15,0)</f>
        <v>0</v>
      </c>
      <c r="AB15" s="453">
        <f>Z15/(AA15+Z15)</f>
        <v>1</v>
      </c>
    </row>
    <row r="16" spans="1:28" ht="12.75" customHeight="1" x14ac:dyDescent="0.3">
      <c r="A16" s="269"/>
      <c r="B16" s="273"/>
      <c r="C16" s="446">
        <f>'6. Staff Loading'!C16</f>
        <v>0</v>
      </c>
      <c r="D16" s="447">
        <f>'6. Staff Loading'!D16</f>
        <v>0</v>
      </c>
      <c r="E16" s="448">
        <f>'6. Staff Loading'!E16</f>
        <v>0</v>
      </c>
      <c r="F16" s="154"/>
      <c r="G16" s="154"/>
      <c r="H16" s="154"/>
      <c r="I16" s="154"/>
      <c r="J16" s="154"/>
      <c r="K16" s="154"/>
      <c r="L16" s="154"/>
      <c r="M16" s="154"/>
      <c r="N16" s="154"/>
      <c r="O16" s="154"/>
      <c r="P16" s="154"/>
      <c r="Q16" s="154"/>
      <c r="R16" s="277">
        <f t="shared" si="0"/>
        <v>0</v>
      </c>
      <c r="S16" s="316">
        <f t="shared" ref="S16:S19" si="8">D16*R16</f>
        <v>0</v>
      </c>
      <c r="W16" s="452">
        <f t="shared" ref="W16:W19" si="9">X16/$U$7</f>
        <v>0</v>
      </c>
      <c r="X16" s="452">
        <f t="shared" ref="X16:X19" si="10">R16/12</f>
        <v>0</v>
      </c>
      <c r="Z16" s="452">
        <f t="shared" ref="Z16:Z19" si="11">IF($E16="Y",$R16,0)</f>
        <v>0</v>
      </c>
      <c r="AA16" s="452">
        <f t="shared" ref="AA16:AA19" si="12">IF($E16="N",$R16,0)</f>
        <v>0</v>
      </c>
      <c r="AB16" s="453" t="e">
        <f t="shared" ref="AB16:AB19" si="13">Z16/(AA16+Z16)</f>
        <v>#DIV/0!</v>
      </c>
    </row>
    <row r="17" spans="1:28" ht="12.75" customHeight="1" x14ac:dyDescent="0.3">
      <c r="A17" s="269"/>
      <c r="B17" s="273"/>
      <c r="C17" s="446">
        <f>'6. Staff Loading'!C17</f>
        <v>0</v>
      </c>
      <c r="D17" s="447">
        <f>'6. Staff Loading'!D17</f>
        <v>0</v>
      </c>
      <c r="E17" s="448">
        <f>'6. Staff Loading'!E17</f>
        <v>0</v>
      </c>
      <c r="F17" s="154"/>
      <c r="G17" s="154"/>
      <c r="H17" s="154"/>
      <c r="I17" s="154"/>
      <c r="J17" s="154"/>
      <c r="K17" s="154"/>
      <c r="L17" s="154"/>
      <c r="M17" s="154"/>
      <c r="N17" s="154"/>
      <c r="O17" s="154"/>
      <c r="P17" s="154"/>
      <c r="Q17" s="154"/>
      <c r="R17" s="277">
        <f t="shared" si="0"/>
        <v>0</v>
      </c>
      <c r="S17" s="316">
        <f t="shared" si="8"/>
        <v>0</v>
      </c>
      <c r="W17" s="452">
        <f t="shared" si="9"/>
        <v>0</v>
      </c>
      <c r="X17" s="452">
        <f t="shared" si="10"/>
        <v>0</v>
      </c>
      <c r="Z17" s="452">
        <f t="shared" si="11"/>
        <v>0</v>
      </c>
      <c r="AA17" s="452">
        <f t="shared" si="12"/>
        <v>0</v>
      </c>
      <c r="AB17" s="453" t="e">
        <f t="shared" si="13"/>
        <v>#DIV/0!</v>
      </c>
    </row>
    <row r="18" spans="1:28" ht="12.75" customHeight="1" x14ac:dyDescent="0.3">
      <c r="A18" s="269"/>
      <c r="B18" s="273"/>
      <c r="C18" s="446">
        <f>'6. Staff Loading'!C18</f>
        <v>0</v>
      </c>
      <c r="D18" s="447">
        <f>'6. Staff Loading'!D18</f>
        <v>0</v>
      </c>
      <c r="E18" s="448">
        <f>'6. Staff Loading'!E18</f>
        <v>0</v>
      </c>
      <c r="F18" s="154"/>
      <c r="G18" s="154"/>
      <c r="H18" s="154"/>
      <c r="I18" s="154"/>
      <c r="J18" s="154"/>
      <c r="K18" s="154"/>
      <c r="L18" s="154"/>
      <c r="M18" s="154"/>
      <c r="N18" s="154"/>
      <c r="O18" s="154"/>
      <c r="P18" s="154"/>
      <c r="Q18" s="154"/>
      <c r="R18" s="277">
        <f t="shared" si="0"/>
        <v>0</v>
      </c>
      <c r="S18" s="316">
        <f t="shared" si="8"/>
        <v>0</v>
      </c>
      <c r="W18" s="452">
        <f t="shared" si="9"/>
        <v>0</v>
      </c>
      <c r="X18" s="452">
        <f t="shared" si="10"/>
        <v>0</v>
      </c>
      <c r="Z18" s="452">
        <f t="shared" si="11"/>
        <v>0</v>
      </c>
      <c r="AA18" s="452">
        <f t="shared" si="12"/>
        <v>0</v>
      </c>
      <c r="AB18" s="453" t="e">
        <f t="shared" si="13"/>
        <v>#DIV/0!</v>
      </c>
    </row>
    <row r="19" spans="1:28" ht="12.75" customHeight="1" x14ac:dyDescent="0.3">
      <c r="A19" s="269"/>
      <c r="B19" s="273"/>
      <c r="C19" s="446">
        <f>'6. Staff Loading'!C19</f>
        <v>0</v>
      </c>
      <c r="D19" s="447">
        <f>'6. Staff Loading'!D19</f>
        <v>0</v>
      </c>
      <c r="E19" s="448">
        <f>'6. Staff Loading'!E19</f>
        <v>0</v>
      </c>
      <c r="F19" s="154"/>
      <c r="G19" s="154"/>
      <c r="H19" s="154"/>
      <c r="I19" s="154"/>
      <c r="J19" s="154"/>
      <c r="K19" s="154"/>
      <c r="L19" s="154"/>
      <c r="M19" s="154"/>
      <c r="N19" s="154"/>
      <c r="O19" s="154"/>
      <c r="P19" s="154"/>
      <c r="Q19" s="154"/>
      <c r="R19" s="277">
        <f t="shared" si="0"/>
        <v>0</v>
      </c>
      <c r="S19" s="316">
        <f t="shared" si="8"/>
        <v>0</v>
      </c>
      <c r="W19" s="452">
        <f t="shared" si="9"/>
        <v>0</v>
      </c>
      <c r="X19" s="452">
        <f t="shared" si="10"/>
        <v>0</v>
      </c>
      <c r="Z19" s="452">
        <f t="shared" si="11"/>
        <v>0</v>
      </c>
      <c r="AA19" s="452">
        <f t="shared" si="12"/>
        <v>0</v>
      </c>
      <c r="AB19" s="453" t="e">
        <f t="shared" si="13"/>
        <v>#DIV/0!</v>
      </c>
    </row>
    <row r="20" spans="1:28" ht="14.25" customHeight="1" thickBot="1" x14ac:dyDescent="0.35">
      <c r="A20" s="228"/>
      <c r="B20" s="229" t="s">
        <v>129</v>
      </c>
      <c r="C20" s="234"/>
      <c r="D20" s="439"/>
      <c r="E20" s="428"/>
      <c r="F20" s="233">
        <f>SUM(F15:F19)</f>
        <v>60</v>
      </c>
      <c r="G20" s="233">
        <f t="shared" ref="G20:S20" si="14">SUM(G15:G19)</f>
        <v>60</v>
      </c>
      <c r="H20" s="233">
        <f t="shared" si="14"/>
        <v>60</v>
      </c>
      <c r="I20" s="233">
        <f t="shared" si="14"/>
        <v>60</v>
      </c>
      <c r="J20" s="233">
        <f t="shared" si="14"/>
        <v>60</v>
      </c>
      <c r="K20" s="233">
        <f t="shared" si="14"/>
        <v>60</v>
      </c>
      <c r="L20" s="233">
        <f t="shared" si="14"/>
        <v>60</v>
      </c>
      <c r="M20" s="233">
        <f t="shared" si="14"/>
        <v>60</v>
      </c>
      <c r="N20" s="233">
        <f t="shared" si="14"/>
        <v>60</v>
      </c>
      <c r="O20" s="233">
        <f t="shared" si="14"/>
        <v>60</v>
      </c>
      <c r="P20" s="233">
        <f t="shared" si="14"/>
        <v>60</v>
      </c>
      <c r="Q20" s="233">
        <f t="shared" si="14"/>
        <v>60</v>
      </c>
      <c r="R20" s="233">
        <f t="shared" si="14"/>
        <v>720</v>
      </c>
      <c r="S20" s="317">
        <f t="shared" si="14"/>
        <v>50400</v>
      </c>
      <c r="W20" s="235">
        <f>SUM(W15:W19)</f>
        <v>0.36000000000000004</v>
      </c>
      <c r="X20" s="235">
        <f>SUM(X15:X19)</f>
        <v>60</v>
      </c>
      <c r="Z20" s="231">
        <f>SUM(Z15:Z19)</f>
        <v>720</v>
      </c>
      <c r="AA20" s="231">
        <f>SUM(AA15:AA19)</f>
        <v>0</v>
      </c>
      <c r="AB20" s="413">
        <f>Z20/(Z20+AA20)</f>
        <v>1</v>
      </c>
    </row>
    <row r="21" spans="1:28" ht="12" x14ac:dyDescent="0.3">
      <c r="A21" s="271">
        <v>1.3</v>
      </c>
      <c r="B21" s="272" t="s">
        <v>130</v>
      </c>
      <c r="C21" s="446" t="str">
        <f>'6. Staff Loading'!C21</f>
        <v>BenefitsCal Project Management Office (PMO) Lead-Onshore</v>
      </c>
      <c r="D21" s="447">
        <f>'6. Staff Loading'!D21</f>
        <v>120</v>
      </c>
      <c r="E21" s="448" t="str">
        <f>'6. Staff Loading'!E21</f>
        <v>N</v>
      </c>
      <c r="F21" s="154">
        <v>160</v>
      </c>
      <c r="G21" s="154">
        <v>160</v>
      </c>
      <c r="H21" s="154">
        <v>160</v>
      </c>
      <c r="I21" s="154">
        <v>160</v>
      </c>
      <c r="J21" s="154">
        <v>160</v>
      </c>
      <c r="K21" s="154">
        <v>160</v>
      </c>
      <c r="L21" s="154">
        <v>160</v>
      </c>
      <c r="M21" s="154">
        <v>160</v>
      </c>
      <c r="N21" s="154">
        <v>160</v>
      </c>
      <c r="O21" s="154">
        <v>160</v>
      </c>
      <c r="P21" s="154">
        <v>160</v>
      </c>
      <c r="Q21" s="154">
        <v>160</v>
      </c>
      <c r="R21" s="277">
        <f t="shared" si="0"/>
        <v>1920</v>
      </c>
      <c r="S21" s="316">
        <f>D21*R21</f>
        <v>230400</v>
      </c>
      <c r="W21" s="452">
        <f>X21/$U$7</f>
        <v>0.96000000000000008</v>
      </c>
      <c r="X21" s="452">
        <f>R21/12</f>
        <v>160</v>
      </c>
      <c r="Z21" s="452">
        <f>IF($E21="Y",$R21,0)</f>
        <v>0</v>
      </c>
      <c r="AA21" s="452">
        <f>IF($E21="N",$R21,0)</f>
        <v>1920</v>
      </c>
      <c r="AB21" s="453">
        <f>Z21/(AA21+Z21)</f>
        <v>0</v>
      </c>
    </row>
    <row r="22" spans="1:28" ht="12" x14ac:dyDescent="0.3">
      <c r="A22" s="269"/>
      <c r="B22" s="273"/>
      <c r="C22" s="446" t="str">
        <f>'6. Staff Loading'!C22</f>
        <v>PMO Analyst-Onshore</v>
      </c>
      <c r="D22" s="447">
        <f>'6. Staff Loading'!D22</f>
        <v>90</v>
      </c>
      <c r="E22" s="448" t="str">
        <f>'6. Staff Loading'!E22</f>
        <v>N</v>
      </c>
      <c r="F22" s="154">
        <v>160</v>
      </c>
      <c r="G22" s="154">
        <v>160</v>
      </c>
      <c r="H22" s="154">
        <v>160</v>
      </c>
      <c r="I22" s="154">
        <v>160</v>
      </c>
      <c r="J22" s="154">
        <v>160</v>
      </c>
      <c r="K22" s="154">
        <v>160</v>
      </c>
      <c r="L22" s="154">
        <v>160</v>
      </c>
      <c r="M22" s="154">
        <v>160</v>
      </c>
      <c r="N22" s="154">
        <v>160</v>
      </c>
      <c r="O22" s="154">
        <v>160</v>
      </c>
      <c r="P22" s="154">
        <v>160</v>
      </c>
      <c r="Q22" s="154">
        <v>160</v>
      </c>
      <c r="R22" s="277">
        <f t="shared" si="0"/>
        <v>1920</v>
      </c>
      <c r="S22" s="316">
        <f t="shared" ref="S22:S25" si="15">D22*R22</f>
        <v>172800</v>
      </c>
      <c r="W22" s="452">
        <f t="shared" ref="W22:W25" si="16">X22/$U$7</f>
        <v>0.96000000000000008</v>
      </c>
      <c r="X22" s="452">
        <f t="shared" ref="X22:X25" si="17">R22/12</f>
        <v>160</v>
      </c>
      <c r="Z22" s="452">
        <f t="shared" ref="Z22:Z25" si="18">IF($E22="Y",$R22,0)</f>
        <v>0</v>
      </c>
      <c r="AA22" s="452">
        <f t="shared" ref="AA22:AA25" si="19">IF($E22="N",$R22,0)</f>
        <v>1920</v>
      </c>
      <c r="AB22" s="453">
        <f t="shared" ref="AB22:AB25" si="20">Z22/(AA22+Z22)</f>
        <v>0</v>
      </c>
    </row>
    <row r="23" spans="1:28" ht="12" x14ac:dyDescent="0.3">
      <c r="A23" s="269"/>
      <c r="B23" s="273"/>
      <c r="C23" s="446">
        <f>'6. Staff Loading'!C23</f>
        <v>0</v>
      </c>
      <c r="D23" s="447">
        <f>'6. Staff Loading'!D23</f>
        <v>0</v>
      </c>
      <c r="E23" s="448">
        <f>'6. Staff Loading'!E23</f>
        <v>0</v>
      </c>
      <c r="F23" s="154"/>
      <c r="G23" s="154"/>
      <c r="H23" s="154"/>
      <c r="I23" s="154"/>
      <c r="J23" s="154"/>
      <c r="K23" s="154"/>
      <c r="L23" s="154"/>
      <c r="M23" s="154"/>
      <c r="N23" s="154"/>
      <c r="O23" s="154"/>
      <c r="P23" s="154"/>
      <c r="Q23" s="154"/>
      <c r="R23" s="277">
        <f t="shared" si="0"/>
        <v>0</v>
      </c>
      <c r="S23" s="316">
        <f t="shared" si="15"/>
        <v>0</v>
      </c>
      <c r="W23" s="452">
        <f t="shared" si="16"/>
        <v>0</v>
      </c>
      <c r="X23" s="452">
        <f t="shared" si="17"/>
        <v>0</v>
      </c>
      <c r="Z23" s="452">
        <f t="shared" si="18"/>
        <v>0</v>
      </c>
      <c r="AA23" s="452">
        <f t="shared" si="19"/>
        <v>0</v>
      </c>
      <c r="AB23" s="453" t="e">
        <f t="shared" si="20"/>
        <v>#DIV/0!</v>
      </c>
    </row>
    <row r="24" spans="1:28" ht="12" x14ac:dyDescent="0.3">
      <c r="A24" s="269"/>
      <c r="B24" s="273"/>
      <c r="C24" s="446">
        <f>'6. Staff Loading'!C24</f>
        <v>0</v>
      </c>
      <c r="D24" s="447">
        <f>'6. Staff Loading'!D24</f>
        <v>0</v>
      </c>
      <c r="E24" s="448">
        <f>'6. Staff Loading'!E24</f>
        <v>0</v>
      </c>
      <c r="F24" s="154"/>
      <c r="G24" s="154"/>
      <c r="H24" s="154"/>
      <c r="I24" s="154"/>
      <c r="J24" s="154"/>
      <c r="K24" s="154"/>
      <c r="L24" s="154"/>
      <c r="M24" s="154"/>
      <c r="N24" s="154"/>
      <c r="O24" s="154"/>
      <c r="P24" s="154"/>
      <c r="Q24" s="154"/>
      <c r="R24" s="277">
        <f t="shared" si="0"/>
        <v>0</v>
      </c>
      <c r="S24" s="316">
        <f t="shared" si="15"/>
        <v>0</v>
      </c>
      <c r="W24" s="452">
        <f t="shared" si="16"/>
        <v>0</v>
      </c>
      <c r="X24" s="452">
        <f t="shared" si="17"/>
        <v>0</v>
      </c>
      <c r="Z24" s="452">
        <f t="shared" si="18"/>
        <v>0</v>
      </c>
      <c r="AA24" s="452">
        <f t="shared" si="19"/>
        <v>0</v>
      </c>
      <c r="AB24" s="453" t="e">
        <f t="shared" si="20"/>
        <v>#DIV/0!</v>
      </c>
    </row>
    <row r="25" spans="1:28" ht="12" x14ac:dyDescent="0.3">
      <c r="A25" s="269"/>
      <c r="B25" s="273"/>
      <c r="C25" s="446">
        <f>'6. Staff Loading'!C25</f>
        <v>0</v>
      </c>
      <c r="D25" s="447">
        <f>'6. Staff Loading'!D25</f>
        <v>0</v>
      </c>
      <c r="E25" s="448">
        <f>'6. Staff Loading'!E25</f>
        <v>0</v>
      </c>
      <c r="F25" s="154"/>
      <c r="G25" s="154"/>
      <c r="H25" s="154"/>
      <c r="I25" s="154"/>
      <c r="J25" s="154"/>
      <c r="K25" s="154"/>
      <c r="L25" s="154"/>
      <c r="M25" s="154"/>
      <c r="N25" s="154"/>
      <c r="O25" s="154"/>
      <c r="P25" s="154"/>
      <c r="Q25" s="154"/>
      <c r="R25" s="277">
        <f t="shared" si="0"/>
        <v>0</v>
      </c>
      <c r="S25" s="316">
        <f t="shared" si="15"/>
        <v>0</v>
      </c>
      <c r="W25" s="452">
        <f t="shared" si="16"/>
        <v>0</v>
      </c>
      <c r="X25" s="452">
        <f t="shared" si="17"/>
        <v>0</v>
      </c>
      <c r="Z25" s="452">
        <f t="shared" si="18"/>
        <v>0</v>
      </c>
      <c r="AA25" s="452">
        <f t="shared" si="19"/>
        <v>0</v>
      </c>
      <c r="AB25" s="453" t="e">
        <f t="shared" si="20"/>
        <v>#DIV/0!</v>
      </c>
    </row>
    <row r="26" spans="1:28" ht="12.5" thickBot="1" x14ac:dyDescent="0.35">
      <c r="A26" s="228"/>
      <c r="B26" s="229" t="s">
        <v>132</v>
      </c>
      <c r="C26" s="234"/>
      <c r="D26" s="439"/>
      <c r="E26" s="428"/>
      <c r="F26" s="233">
        <f>SUM(F21:F25)</f>
        <v>320</v>
      </c>
      <c r="G26" s="233">
        <f t="shared" ref="G26:S26" si="21">SUM(G21:G25)</f>
        <v>320</v>
      </c>
      <c r="H26" s="233">
        <f t="shared" si="21"/>
        <v>320</v>
      </c>
      <c r="I26" s="233">
        <f t="shared" si="21"/>
        <v>320</v>
      </c>
      <c r="J26" s="233">
        <f t="shared" si="21"/>
        <v>320</v>
      </c>
      <c r="K26" s="233">
        <f t="shared" si="21"/>
        <v>320</v>
      </c>
      <c r="L26" s="233">
        <f t="shared" si="21"/>
        <v>320</v>
      </c>
      <c r="M26" s="233">
        <f t="shared" si="21"/>
        <v>320</v>
      </c>
      <c r="N26" s="233">
        <f t="shared" si="21"/>
        <v>320</v>
      </c>
      <c r="O26" s="233">
        <f t="shared" si="21"/>
        <v>320</v>
      </c>
      <c r="P26" s="233">
        <f t="shared" si="21"/>
        <v>320</v>
      </c>
      <c r="Q26" s="233">
        <f t="shared" si="21"/>
        <v>320</v>
      </c>
      <c r="R26" s="233">
        <f t="shared" si="21"/>
        <v>3840</v>
      </c>
      <c r="S26" s="317">
        <f t="shared" si="21"/>
        <v>403200</v>
      </c>
      <c r="W26" s="235">
        <f>SUM(W21:W25)</f>
        <v>1.9200000000000002</v>
      </c>
      <c r="X26" s="235">
        <f>SUM(X21:X25)</f>
        <v>320</v>
      </c>
      <c r="Z26" s="231">
        <f>SUM(Z21:Z25)</f>
        <v>0</v>
      </c>
      <c r="AA26" s="231">
        <f>SUM(AA21:AA25)</f>
        <v>3840</v>
      </c>
      <c r="AB26" s="413">
        <f>Z26/(Z26+AA26)</f>
        <v>0</v>
      </c>
    </row>
    <row r="27" spans="1:28" ht="10.15" customHeight="1" thickBot="1" x14ac:dyDescent="0.35">
      <c r="A27" s="149"/>
      <c r="B27" s="150"/>
      <c r="C27" s="151"/>
      <c r="D27" s="437"/>
      <c r="E27" s="426"/>
      <c r="F27" s="154"/>
      <c r="G27" s="154"/>
      <c r="H27" s="154"/>
      <c r="I27" s="154"/>
      <c r="J27" s="154"/>
      <c r="K27" s="154"/>
      <c r="L27" s="154"/>
      <c r="M27" s="154"/>
      <c r="N27" s="154"/>
      <c r="O27" s="154"/>
      <c r="P27" s="154"/>
      <c r="Q27" s="154"/>
      <c r="R27" s="154"/>
      <c r="S27" s="322"/>
      <c r="W27" s="423"/>
      <c r="X27" s="423"/>
      <c r="Z27" s="423"/>
      <c r="AA27" s="423"/>
      <c r="AB27" s="424"/>
    </row>
    <row r="28" spans="1:28" s="110" customFormat="1" ht="13" thickBot="1" x14ac:dyDescent="0.3">
      <c r="A28" s="251"/>
      <c r="B28" s="252" t="s">
        <v>127</v>
      </c>
      <c r="C28" s="253"/>
      <c r="D28" s="440"/>
      <c r="E28" s="429"/>
      <c r="F28" s="254">
        <f t="shared" ref="F28:S28" si="22">SUM(F14,F20,F26)</f>
        <v>675</v>
      </c>
      <c r="G28" s="254">
        <f t="shared" si="22"/>
        <v>675</v>
      </c>
      <c r="H28" s="254">
        <f t="shared" si="22"/>
        <v>675</v>
      </c>
      <c r="I28" s="254">
        <f t="shared" si="22"/>
        <v>675</v>
      </c>
      <c r="J28" s="254">
        <f t="shared" si="22"/>
        <v>675</v>
      </c>
      <c r="K28" s="254">
        <f t="shared" si="22"/>
        <v>675</v>
      </c>
      <c r="L28" s="254">
        <f t="shared" si="22"/>
        <v>675</v>
      </c>
      <c r="M28" s="254">
        <f t="shared" si="22"/>
        <v>675</v>
      </c>
      <c r="N28" s="254">
        <f t="shared" si="22"/>
        <v>675</v>
      </c>
      <c r="O28" s="254">
        <f t="shared" si="22"/>
        <v>675</v>
      </c>
      <c r="P28" s="254">
        <f t="shared" si="22"/>
        <v>675</v>
      </c>
      <c r="Q28" s="254">
        <f t="shared" si="22"/>
        <v>675</v>
      </c>
      <c r="R28" s="254">
        <f t="shared" si="22"/>
        <v>8100</v>
      </c>
      <c r="S28" s="319">
        <f t="shared" si="22"/>
        <v>884160</v>
      </c>
      <c r="W28" s="254">
        <f>SUM(W14,W20,W26)</f>
        <v>4.05</v>
      </c>
      <c r="X28" s="254">
        <f>SUM(X14,X20,X26)</f>
        <v>675</v>
      </c>
      <c r="Z28" s="254">
        <f>SUM(Z14,Z20,Z26)</f>
        <v>1980</v>
      </c>
      <c r="AA28" s="254">
        <f>SUM(AA14,AA20,AA26)</f>
        <v>6120</v>
      </c>
      <c r="AB28" s="418">
        <f>Z28/(Z28+AA28)</f>
        <v>0.24444444444444444</v>
      </c>
    </row>
    <row r="29" spans="1:28" ht="10.15" customHeight="1" x14ac:dyDescent="0.3">
      <c r="A29" s="224"/>
      <c r="B29" s="225"/>
      <c r="C29" s="226"/>
      <c r="D29" s="441"/>
      <c r="E29" s="430"/>
      <c r="F29" s="227"/>
      <c r="G29" s="227"/>
      <c r="H29" s="227"/>
      <c r="I29" s="227"/>
      <c r="J29" s="227"/>
      <c r="K29" s="227"/>
      <c r="L29" s="227"/>
      <c r="M29" s="227"/>
      <c r="N29" s="227"/>
      <c r="O29" s="227"/>
      <c r="P29" s="227"/>
      <c r="Q29" s="227"/>
      <c r="R29" s="227"/>
      <c r="S29" s="320"/>
      <c r="W29" s="226"/>
      <c r="X29" s="226"/>
      <c r="Z29" s="226"/>
      <c r="AA29" s="226"/>
      <c r="AB29" s="419"/>
    </row>
    <row r="30" spans="1:28" s="109" customFormat="1" ht="13.5" customHeight="1" x14ac:dyDescent="0.3">
      <c r="A30" s="241">
        <v>2</v>
      </c>
      <c r="B30" s="242" t="s">
        <v>133</v>
      </c>
      <c r="C30" s="243"/>
      <c r="D30" s="436"/>
      <c r="E30" s="425"/>
      <c r="F30" s="244"/>
      <c r="G30" s="244"/>
      <c r="H30" s="244"/>
      <c r="I30" s="244"/>
      <c r="J30" s="244"/>
      <c r="K30" s="244"/>
      <c r="L30" s="244"/>
      <c r="M30" s="244"/>
      <c r="N30" s="244"/>
      <c r="O30" s="244"/>
      <c r="P30" s="244"/>
      <c r="Q30" s="244"/>
      <c r="R30" s="240"/>
      <c r="S30" s="321"/>
      <c r="T30" s="106"/>
      <c r="U30" s="106"/>
      <c r="V30" s="106"/>
      <c r="W30" s="243"/>
      <c r="X30" s="243"/>
      <c r="Z30" s="243"/>
      <c r="AA30" s="243"/>
      <c r="AB30" s="420"/>
    </row>
    <row r="31" spans="1:28" ht="13.5" customHeight="1" x14ac:dyDescent="0.3">
      <c r="A31" s="269">
        <v>2.1</v>
      </c>
      <c r="B31" s="270" t="s">
        <v>134</v>
      </c>
      <c r="C31" s="446" t="str">
        <f>'6. Staff Loading'!C31</f>
        <v>BenefitsCal Product Manager-Onshore</v>
      </c>
      <c r="D31" s="447">
        <f>'6. Staff Loading'!D31</f>
        <v>135</v>
      </c>
      <c r="E31" s="448" t="str">
        <f>'6. Staff Loading'!E31</f>
        <v>N</v>
      </c>
      <c r="F31" s="154">
        <v>100</v>
      </c>
      <c r="G31" s="154">
        <v>100</v>
      </c>
      <c r="H31" s="154">
        <v>100</v>
      </c>
      <c r="I31" s="154">
        <v>100</v>
      </c>
      <c r="J31" s="154">
        <v>100</v>
      </c>
      <c r="K31" s="154">
        <v>100</v>
      </c>
      <c r="L31" s="154">
        <v>100</v>
      </c>
      <c r="M31" s="154">
        <v>100</v>
      </c>
      <c r="N31" s="154">
        <v>100</v>
      </c>
      <c r="O31" s="154">
        <v>100</v>
      </c>
      <c r="P31" s="154">
        <v>100</v>
      </c>
      <c r="Q31" s="154">
        <v>100</v>
      </c>
      <c r="R31" s="276">
        <f t="shared" ref="R31:R71" si="23">SUM(F31:Q31)</f>
        <v>1200</v>
      </c>
      <c r="S31" s="316">
        <f>D31*R31</f>
        <v>162000</v>
      </c>
      <c r="W31" s="452">
        <f>X31/$U$7</f>
        <v>0.60000000000000009</v>
      </c>
      <c r="X31" s="452">
        <f>R31/12</f>
        <v>100</v>
      </c>
      <c r="Z31" s="452">
        <f>IF($E31="Y",$R31,0)</f>
        <v>0</v>
      </c>
      <c r="AA31" s="452">
        <f>IF($E31="N",$R31,0)</f>
        <v>1200</v>
      </c>
      <c r="AB31" s="453">
        <f>Z31/(AA31+Z31)</f>
        <v>0</v>
      </c>
    </row>
    <row r="32" spans="1:28" ht="12" x14ac:dyDescent="0.3">
      <c r="A32" s="269"/>
      <c r="B32" s="270"/>
      <c r="C32" s="446" t="str">
        <f>'6. Staff Loading'!C32</f>
        <v>BenefitsCal Application Manager-Onshore</v>
      </c>
      <c r="D32" s="447">
        <f>'6. Staff Loading'!D32</f>
        <v>140</v>
      </c>
      <c r="E32" s="448" t="str">
        <f>'6. Staff Loading'!E32</f>
        <v>N</v>
      </c>
      <c r="F32" s="154">
        <v>60</v>
      </c>
      <c r="G32" s="154">
        <v>60</v>
      </c>
      <c r="H32" s="154">
        <v>60</v>
      </c>
      <c r="I32" s="154">
        <v>60</v>
      </c>
      <c r="J32" s="154">
        <v>60</v>
      </c>
      <c r="K32" s="154">
        <v>60</v>
      </c>
      <c r="L32" s="154">
        <v>60</v>
      </c>
      <c r="M32" s="154">
        <v>60</v>
      </c>
      <c r="N32" s="154">
        <v>60</v>
      </c>
      <c r="O32" s="154">
        <v>60</v>
      </c>
      <c r="P32" s="154">
        <v>60</v>
      </c>
      <c r="Q32" s="154">
        <v>60</v>
      </c>
      <c r="R32" s="276">
        <f t="shared" si="23"/>
        <v>720</v>
      </c>
      <c r="S32" s="316">
        <f t="shared" ref="S32:S35" si="24">D32*R32</f>
        <v>100800</v>
      </c>
      <c r="W32" s="452">
        <f t="shared" ref="W32:W35" si="25">X32/$U$7</f>
        <v>0.36000000000000004</v>
      </c>
      <c r="X32" s="452">
        <f t="shared" ref="X32:X35" si="26">R32/12</f>
        <v>60</v>
      </c>
      <c r="Z32" s="452">
        <f t="shared" ref="Z32:Z35" si="27">IF($E32="Y",$R32,0)</f>
        <v>0</v>
      </c>
      <c r="AA32" s="452">
        <f t="shared" ref="AA32:AA35" si="28">IF($E32="N",$R32,0)</f>
        <v>720</v>
      </c>
      <c r="AB32" s="453">
        <f t="shared" ref="AB32:AB35" si="29">Z32/(AA32+Z32)</f>
        <v>0</v>
      </c>
    </row>
    <row r="33" spans="1:28" ht="12" x14ac:dyDescent="0.3">
      <c r="A33" s="269"/>
      <c r="B33" s="270"/>
      <c r="C33" s="446">
        <f>'6. Staff Loading'!C33</f>
        <v>0</v>
      </c>
      <c r="D33" s="447">
        <f>'6. Staff Loading'!D33</f>
        <v>0</v>
      </c>
      <c r="E33" s="448">
        <f>'6. Staff Loading'!E33</f>
        <v>0</v>
      </c>
      <c r="F33" s="154"/>
      <c r="G33" s="154"/>
      <c r="H33" s="154"/>
      <c r="I33" s="154"/>
      <c r="J33" s="154"/>
      <c r="K33" s="154"/>
      <c r="L33" s="154"/>
      <c r="M33" s="154"/>
      <c r="N33" s="154"/>
      <c r="O33" s="154"/>
      <c r="P33" s="154"/>
      <c r="Q33" s="154"/>
      <c r="R33" s="276">
        <f t="shared" si="23"/>
        <v>0</v>
      </c>
      <c r="S33" s="316">
        <f t="shared" si="24"/>
        <v>0</v>
      </c>
      <c r="W33" s="452">
        <f t="shared" si="25"/>
        <v>0</v>
      </c>
      <c r="X33" s="452">
        <f t="shared" si="26"/>
        <v>0</v>
      </c>
      <c r="Z33" s="452">
        <f t="shared" si="27"/>
        <v>0</v>
      </c>
      <c r="AA33" s="452">
        <f t="shared" si="28"/>
        <v>0</v>
      </c>
      <c r="AB33" s="453" t="e">
        <f t="shared" si="29"/>
        <v>#DIV/0!</v>
      </c>
    </row>
    <row r="34" spans="1:28" ht="12" x14ac:dyDescent="0.3">
      <c r="A34" s="269"/>
      <c r="B34" s="270"/>
      <c r="C34" s="446">
        <f>'6. Staff Loading'!C34</f>
        <v>0</v>
      </c>
      <c r="D34" s="447">
        <f>'6. Staff Loading'!D34</f>
        <v>0</v>
      </c>
      <c r="E34" s="448">
        <f>'6. Staff Loading'!E34</f>
        <v>0</v>
      </c>
      <c r="F34" s="154"/>
      <c r="G34" s="154"/>
      <c r="H34" s="154"/>
      <c r="I34" s="154"/>
      <c r="J34" s="154"/>
      <c r="K34" s="154"/>
      <c r="L34" s="154"/>
      <c r="M34" s="154"/>
      <c r="N34" s="154"/>
      <c r="O34" s="154"/>
      <c r="P34" s="154"/>
      <c r="Q34" s="154"/>
      <c r="R34" s="276">
        <f t="shared" si="23"/>
        <v>0</v>
      </c>
      <c r="S34" s="316">
        <f t="shared" si="24"/>
        <v>0</v>
      </c>
      <c r="W34" s="452">
        <f t="shared" si="25"/>
        <v>0</v>
      </c>
      <c r="X34" s="452">
        <f t="shared" si="26"/>
        <v>0</v>
      </c>
      <c r="Z34" s="452">
        <f t="shared" si="27"/>
        <v>0</v>
      </c>
      <c r="AA34" s="452">
        <f t="shared" si="28"/>
        <v>0</v>
      </c>
      <c r="AB34" s="453" t="e">
        <f t="shared" si="29"/>
        <v>#DIV/0!</v>
      </c>
    </row>
    <row r="35" spans="1:28" ht="12" x14ac:dyDescent="0.3">
      <c r="A35" s="269"/>
      <c r="B35" s="270"/>
      <c r="C35" s="446">
        <f>'6. Staff Loading'!C35</f>
        <v>0</v>
      </c>
      <c r="D35" s="447">
        <f>'6. Staff Loading'!D35</f>
        <v>0</v>
      </c>
      <c r="E35" s="448">
        <f>'6. Staff Loading'!E35</f>
        <v>0</v>
      </c>
      <c r="F35" s="154"/>
      <c r="G35" s="154"/>
      <c r="H35" s="154"/>
      <c r="I35" s="154"/>
      <c r="J35" s="154"/>
      <c r="K35" s="154"/>
      <c r="L35" s="154"/>
      <c r="M35" s="154"/>
      <c r="N35" s="154"/>
      <c r="O35" s="154"/>
      <c r="P35" s="154"/>
      <c r="Q35" s="154"/>
      <c r="R35" s="276">
        <f t="shared" si="23"/>
        <v>0</v>
      </c>
      <c r="S35" s="316">
        <f t="shared" si="24"/>
        <v>0</v>
      </c>
      <c r="T35" s="110"/>
      <c r="U35" s="110"/>
      <c r="V35" s="110"/>
      <c r="W35" s="452">
        <f t="shared" si="25"/>
        <v>0</v>
      </c>
      <c r="X35" s="452">
        <f t="shared" si="26"/>
        <v>0</v>
      </c>
      <c r="Z35" s="452">
        <f t="shared" si="27"/>
        <v>0</v>
      </c>
      <c r="AA35" s="452">
        <f t="shared" si="28"/>
        <v>0</v>
      </c>
      <c r="AB35" s="453" t="e">
        <f t="shared" si="29"/>
        <v>#DIV/0!</v>
      </c>
    </row>
    <row r="36" spans="1:28" s="110" customFormat="1" ht="12" thickBot="1" x14ac:dyDescent="0.3">
      <c r="A36" s="228"/>
      <c r="B36" s="229" t="s">
        <v>316</v>
      </c>
      <c r="C36" s="230"/>
      <c r="D36" s="438"/>
      <c r="E36" s="427"/>
      <c r="F36" s="233">
        <f>SUM(F31:F35)</f>
        <v>160</v>
      </c>
      <c r="G36" s="233">
        <f t="shared" ref="G36:R36" si="30">SUM(G31:G35)</f>
        <v>160</v>
      </c>
      <c r="H36" s="233">
        <f t="shared" si="30"/>
        <v>160</v>
      </c>
      <c r="I36" s="233">
        <f t="shared" si="30"/>
        <v>160</v>
      </c>
      <c r="J36" s="233">
        <f t="shared" si="30"/>
        <v>160</v>
      </c>
      <c r="K36" s="233">
        <f t="shared" si="30"/>
        <v>160</v>
      </c>
      <c r="L36" s="233">
        <f t="shared" si="30"/>
        <v>160</v>
      </c>
      <c r="M36" s="233">
        <f t="shared" si="30"/>
        <v>160</v>
      </c>
      <c r="N36" s="233">
        <f t="shared" si="30"/>
        <v>160</v>
      </c>
      <c r="O36" s="233">
        <f t="shared" si="30"/>
        <v>160</v>
      </c>
      <c r="P36" s="233">
        <f t="shared" si="30"/>
        <v>160</v>
      </c>
      <c r="Q36" s="233">
        <f t="shared" si="30"/>
        <v>160</v>
      </c>
      <c r="R36" s="233">
        <f t="shared" si="30"/>
        <v>1920</v>
      </c>
      <c r="S36" s="317">
        <f>SUM(S31:S35)</f>
        <v>262800</v>
      </c>
      <c r="W36" s="235">
        <f>SUM(W31:W35)</f>
        <v>0.96000000000000019</v>
      </c>
      <c r="X36" s="235">
        <f>SUM(X31:X35)</f>
        <v>160</v>
      </c>
      <c r="Z36" s="231">
        <f>SUM(Z31:Z35)</f>
        <v>0</v>
      </c>
      <c r="AA36" s="231">
        <f>SUM(AA31:AA35)</f>
        <v>1920</v>
      </c>
      <c r="AB36" s="413">
        <f>Z36/(Z36+AA36)</f>
        <v>0</v>
      </c>
    </row>
    <row r="37" spans="1:28" ht="12" x14ac:dyDescent="0.3">
      <c r="A37" s="269">
        <v>2.2000000000000002</v>
      </c>
      <c r="B37" s="274" t="s">
        <v>138</v>
      </c>
      <c r="C37" s="446" t="str">
        <f>'6. Staff Loading'!C37</f>
        <v>BenefitsCal User Centered Design Lead-Onshore</v>
      </c>
      <c r="D37" s="447">
        <f>'6. Staff Loading'!D37</f>
        <v>135</v>
      </c>
      <c r="E37" s="448" t="str">
        <f>'6. Staff Loading'!E37</f>
        <v>N</v>
      </c>
      <c r="F37" s="154">
        <v>160</v>
      </c>
      <c r="G37" s="154">
        <v>160</v>
      </c>
      <c r="H37" s="154">
        <v>160</v>
      </c>
      <c r="I37" s="154">
        <v>160</v>
      </c>
      <c r="J37" s="154">
        <v>160</v>
      </c>
      <c r="K37" s="154">
        <v>160</v>
      </c>
      <c r="L37" s="154">
        <v>160</v>
      </c>
      <c r="M37" s="154">
        <v>160</v>
      </c>
      <c r="N37" s="154">
        <v>160</v>
      </c>
      <c r="O37" s="154">
        <v>160</v>
      </c>
      <c r="P37" s="154">
        <v>160</v>
      </c>
      <c r="Q37" s="154">
        <v>160</v>
      </c>
      <c r="R37" s="276">
        <f t="shared" si="23"/>
        <v>1920</v>
      </c>
      <c r="S37" s="316">
        <f>D37*R37</f>
        <v>259200</v>
      </c>
      <c r="T37" s="110"/>
      <c r="U37" s="110"/>
      <c r="V37" s="110"/>
      <c r="W37" s="452">
        <f>X37/$U$7</f>
        <v>0.96000000000000008</v>
      </c>
      <c r="X37" s="452">
        <f>R37/12</f>
        <v>160</v>
      </c>
      <c r="Z37" s="452">
        <f>IF($E37="Y",$R37,0)</f>
        <v>0</v>
      </c>
      <c r="AA37" s="452">
        <f>IF($E37="N",$R37,0)</f>
        <v>1920</v>
      </c>
      <c r="AB37" s="453">
        <f>Z37/(AA37+Z37)</f>
        <v>0</v>
      </c>
    </row>
    <row r="38" spans="1:28" ht="12" x14ac:dyDescent="0.3">
      <c r="A38" s="269"/>
      <c r="B38" s="270"/>
      <c r="C38" s="446" t="str">
        <f>'6. Staff Loading'!C38</f>
        <v>Business Analyst/UCD Analyst -Onshore</v>
      </c>
      <c r="D38" s="447">
        <f>'6. Staff Loading'!D38</f>
        <v>130</v>
      </c>
      <c r="E38" s="448" t="str">
        <f>'6. Staff Loading'!E38</f>
        <v>N</v>
      </c>
      <c r="F38" s="154">
        <v>160</v>
      </c>
      <c r="G38" s="154">
        <v>160</v>
      </c>
      <c r="H38" s="154">
        <v>160</v>
      </c>
      <c r="I38" s="154">
        <v>160</v>
      </c>
      <c r="J38" s="154">
        <v>160</v>
      </c>
      <c r="K38" s="154">
        <v>160</v>
      </c>
      <c r="L38" s="154">
        <v>160</v>
      </c>
      <c r="M38" s="154">
        <v>160</v>
      </c>
      <c r="N38" s="154">
        <v>160</v>
      </c>
      <c r="O38" s="154">
        <v>160</v>
      </c>
      <c r="P38" s="154">
        <v>160</v>
      </c>
      <c r="Q38" s="154">
        <v>160</v>
      </c>
      <c r="R38" s="276">
        <f t="shared" si="23"/>
        <v>1920</v>
      </c>
      <c r="S38" s="316">
        <f t="shared" ref="S38:S41" si="31">D38*R38</f>
        <v>249600</v>
      </c>
      <c r="T38" s="110"/>
      <c r="U38" s="110"/>
      <c r="V38" s="110"/>
      <c r="W38" s="452">
        <f t="shared" ref="W38:W41" si="32">X38/$U$7</f>
        <v>0.96000000000000008</v>
      </c>
      <c r="X38" s="452">
        <f t="shared" ref="X38:X41" si="33">R38/12</f>
        <v>160</v>
      </c>
      <c r="Z38" s="452">
        <f t="shared" ref="Z38:Z41" si="34">IF($E38="Y",$R38,0)</f>
        <v>0</v>
      </c>
      <c r="AA38" s="452">
        <f t="shared" ref="AA38:AA41" si="35">IF($E38="N",$R38,0)</f>
        <v>1920</v>
      </c>
      <c r="AB38" s="453">
        <f t="shared" ref="AB38:AB41" si="36">Z38/(AA38+Z38)</f>
        <v>0</v>
      </c>
    </row>
    <row r="39" spans="1:28" ht="12" x14ac:dyDescent="0.3">
      <c r="A39" s="269"/>
      <c r="B39" s="270"/>
      <c r="C39" s="446">
        <f>'6. Staff Loading'!C39</f>
        <v>0</v>
      </c>
      <c r="D39" s="447">
        <f>'6. Staff Loading'!D39</f>
        <v>0</v>
      </c>
      <c r="E39" s="448">
        <f>'6. Staff Loading'!E39</f>
        <v>0</v>
      </c>
      <c r="F39" s="154"/>
      <c r="G39" s="154"/>
      <c r="H39" s="154"/>
      <c r="I39" s="154"/>
      <c r="J39" s="154"/>
      <c r="K39" s="154"/>
      <c r="L39" s="154"/>
      <c r="M39" s="154"/>
      <c r="N39" s="154"/>
      <c r="O39" s="154"/>
      <c r="P39" s="154"/>
      <c r="Q39" s="154"/>
      <c r="R39" s="276">
        <f t="shared" si="23"/>
        <v>0</v>
      </c>
      <c r="S39" s="316">
        <f t="shared" si="31"/>
        <v>0</v>
      </c>
      <c r="T39" s="110"/>
      <c r="U39" s="110"/>
      <c r="V39" s="110"/>
      <c r="W39" s="452">
        <f t="shared" si="32"/>
        <v>0</v>
      </c>
      <c r="X39" s="452">
        <f t="shared" si="33"/>
        <v>0</v>
      </c>
      <c r="Z39" s="452">
        <f t="shared" si="34"/>
        <v>0</v>
      </c>
      <c r="AA39" s="452">
        <f t="shared" si="35"/>
        <v>0</v>
      </c>
      <c r="AB39" s="453" t="e">
        <f t="shared" si="36"/>
        <v>#DIV/0!</v>
      </c>
    </row>
    <row r="40" spans="1:28" ht="12" x14ac:dyDescent="0.3">
      <c r="A40" s="269"/>
      <c r="B40" s="270"/>
      <c r="C40" s="446">
        <f>'6. Staff Loading'!C40</f>
        <v>0</v>
      </c>
      <c r="D40" s="447">
        <f>'6. Staff Loading'!D40</f>
        <v>0</v>
      </c>
      <c r="E40" s="448">
        <f>'6. Staff Loading'!E40</f>
        <v>0</v>
      </c>
      <c r="F40" s="154"/>
      <c r="G40" s="154"/>
      <c r="H40" s="154"/>
      <c r="I40" s="154"/>
      <c r="J40" s="154"/>
      <c r="K40" s="154"/>
      <c r="L40" s="154"/>
      <c r="M40" s="154"/>
      <c r="N40" s="154"/>
      <c r="O40" s="154"/>
      <c r="P40" s="154"/>
      <c r="Q40" s="154"/>
      <c r="R40" s="276">
        <f t="shared" si="23"/>
        <v>0</v>
      </c>
      <c r="S40" s="316">
        <f t="shared" si="31"/>
        <v>0</v>
      </c>
      <c r="T40" s="110"/>
      <c r="U40" s="110"/>
      <c r="V40" s="110"/>
      <c r="W40" s="452">
        <f t="shared" si="32"/>
        <v>0</v>
      </c>
      <c r="X40" s="452">
        <f t="shared" si="33"/>
        <v>0</v>
      </c>
      <c r="Z40" s="452">
        <f t="shared" si="34"/>
        <v>0</v>
      </c>
      <c r="AA40" s="452">
        <f t="shared" si="35"/>
        <v>0</v>
      </c>
      <c r="AB40" s="453" t="e">
        <f t="shared" si="36"/>
        <v>#DIV/0!</v>
      </c>
    </row>
    <row r="41" spans="1:28" ht="12" x14ac:dyDescent="0.3">
      <c r="A41" s="269"/>
      <c r="B41" s="270"/>
      <c r="C41" s="446">
        <f>'6. Staff Loading'!C41</f>
        <v>0</v>
      </c>
      <c r="D41" s="447">
        <f>'6. Staff Loading'!D41</f>
        <v>0</v>
      </c>
      <c r="E41" s="448">
        <f>'6. Staff Loading'!E41</f>
        <v>0</v>
      </c>
      <c r="F41" s="154"/>
      <c r="G41" s="154"/>
      <c r="H41" s="154"/>
      <c r="I41" s="154"/>
      <c r="J41" s="154"/>
      <c r="K41" s="154"/>
      <c r="L41" s="154"/>
      <c r="M41" s="154"/>
      <c r="N41" s="154"/>
      <c r="O41" s="154"/>
      <c r="P41" s="154"/>
      <c r="Q41" s="154"/>
      <c r="R41" s="276">
        <f t="shared" si="23"/>
        <v>0</v>
      </c>
      <c r="S41" s="316">
        <f t="shared" si="31"/>
        <v>0</v>
      </c>
      <c r="T41" s="167"/>
      <c r="U41" s="110"/>
      <c r="V41" s="110"/>
      <c r="W41" s="452">
        <f t="shared" si="32"/>
        <v>0</v>
      </c>
      <c r="X41" s="452">
        <f t="shared" si="33"/>
        <v>0</v>
      </c>
      <c r="Z41" s="452">
        <f t="shared" si="34"/>
        <v>0</v>
      </c>
      <c r="AA41" s="452">
        <f t="shared" si="35"/>
        <v>0</v>
      </c>
      <c r="AB41" s="453" t="e">
        <f t="shared" si="36"/>
        <v>#DIV/0!</v>
      </c>
    </row>
    <row r="42" spans="1:28" s="110" customFormat="1" ht="12.5" thickBot="1" x14ac:dyDescent="0.35">
      <c r="A42" s="228"/>
      <c r="B42" s="229" t="s">
        <v>140</v>
      </c>
      <c r="C42" s="230"/>
      <c r="D42" s="438"/>
      <c r="E42" s="427"/>
      <c r="F42" s="233">
        <f>SUM(F37:F41)</f>
        <v>320</v>
      </c>
      <c r="G42" s="233">
        <f t="shared" ref="G42:R42" si="37">SUM(G37:G41)</f>
        <v>320</v>
      </c>
      <c r="H42" s="233">
        <f t="shared" si="37"/>
        <v>320</v>
      </c>
      <c r="I42" s="233">
        <f t="shared" si="37"/>
        <v>320</v>
      </c>
      <c r="J42" s="233">
        <f t="shared" si="37"/>
        <v>320</v>
      </c>
      <c r="K42" s="233">
        <f t="shared" si="37"/>
        <v>320</v>
      </c>
      <c r="L42" s="233">
        <f t="shared" si="37"/>
        <v>320</v>
      </c>
      <c r="M42" s="233">
        <f t="shared" si="37"/>
        <v>320</v>
      </c>
      <c r="N42" s="233">
        <f t="shared" si="37"/>
        <v>320</v>
      </c>
      <c r="O42" s="233">
        <f t="shared" si="37"/>
        <v>320</v>
      </c>
      <c r="P42" s="233">
        <f t="shared" si="37"/>
        <v>320</v>
      </c>
      <c r="Q42" s="233">
        <f t="shared" si="37"/>
        <v>320</v>
      </c>
      <c r="R42" s="233">
        <f t="shared" si="37"/>
        <v>3840</v>
      </c>
      <c r="S42" s="317">
        <f>SUM(S37:S41)</f>
        <v>508800</v>
      </c>
      <c r="T42" s="106"/>
      <c r="U42" s="106"/>
      <c r="V42" s="106"/>
      <c r="W42" s="235">
        <f>SUM(W37:W41)</f>
        <v>1.9200000000000002</v>
      </c>
      <c r="X42" s="235">
        <f>SUM(X37:X41)</f>
        <v>320</v>
      </c>
      <c r="Z42" s="231">
        <f>SUM(Z37:Z41)</f>
        <v>0</v>
      </c>
      <c r="AA42" s="231">
        <f>SUM(AA37:AA41)</f>
        <v>3840</v>
      </c>
      <c r="AB42" s="413">
        <f>Z42/(Z42+AA42)</f>
        <v>0</v>
      </c>
    </row>
    <row r="43" spans="1:28" ht="12" x14ac:dyDescent="0.3">
      <c r="A43" s="269">
        <v>2.2999999999999998</v>
      </c>
      <c r="B43" s="274" t="s">
        <v>141</v>
      </c>
      <c r="C43" s="446" t="str">
        <f>'6. Staff Loading'!C43</f>
        <v>App Dev Lead-Offshore</v>
      </c>
      <c r="D43" s="447">
        <f>'6. Staff Loading'!D43</f>
        <v>100</v>
      </c>
      <c r="E43" s="448" t="str">
        <f>'6. Staff Loading'!E43</f>
        <v>Y</v>
      </c>
      <c r="F43" s="154">
        <v>181</v>
      </c>
      <c r="G43" s="154">
        <v>181</v>
      </c>
      <c r="H43" s="154">
        <v>181</v>
      </c>
      <c r="I43" s="154">
        <v>181</v>
      </c>
      <c r="J43" s="154">
        <v>181</v>
      </c>
      <c r="K43" s="154">
        <v>181</v>
      </c>
      <c r="L43" s="154">
        <v>181</v>
      </c>
      <c r="M43" s="154">
        <v>181</v>
      </c>
      <c r="N43" s="154">
        <v>181</v>
      </c>
      <c r="O43" s="154">
        <v>181</v>
      </c>
      <c r="P43" s="154">
        <v>181</v>
      </c>
      <c r="Q43" s="154">
        <v>181</v>
      </c>
      <c r="R43" s="276">
        <f t="shared" si="23"/>
        <v>2172</v>
      </c>
      <c r="S43" s="316">
        <f>D43*R43</f>
        <v>217200</v>
      </c>
      <c r="W43" s="452">
        <f>X43/$U$7</f>
        <v>1.0860000000000001</v>
      </c>
      <c r="X43" s="452">
        <f>R43/12</f>
        <v>181</v>
      </c>
      <c r="Z43" s="452">
        <f>IF($E43="Y",$R43,0)</f>
        <v>2172</v>
      </c>
      <c r="AA43" s="452">
        <f>IF($E43="N",$R43,0)</f>
        <v>0</v>
      </c>
      <c r="AB43" s="453">
        <f>Z43/(AA43+Z43)</f>
        <v>1</v>
      </c>
    </row>
    <row r="44" spans="1:28" ht="12" x14ac:dyDescent="0.3">
      <c r="A44" s="269"/>
      <c r="B44" s="270"/>
      <c r="C44" s="446" t="str">
        <f>'6. Staff Loading'!C44</f>
        <v>Programmer Analyst-Onshore</v>
      </c>
      <c r="D44" s="447">
        <f>'6. Staff Loading'!D44</f>
        <v>127</v>
      </c>
      <c r="E44" s="448" t="str">
        <f>'6. Staff Loading'!E44</f>
        <v>N</v>
      </c>
      <c r="F44" s="154">
        <v>160</v>
      </c>
      <c r="G44" s="154">
        <v>160</v>
      </c>
      <c r="H44" s="154">
        <v>160</v>
      </c>
      <c r="I44" s="154">
        <v>160</v>
      </c>
      <c r="J44" s="154">
        <v>160</v>
      </c>
      <c r="K44" s="154">
        <v>160</v>
      </c>
      <c r="L44" s="154">
        <v>160</v>
      </c>
      <c r="M44" s="154">
        <v>160</v>
      </c>
      <c r="N44" s="154">
        <v>160</v>
      </c>
      <c r="O44" s="154">
        <v>160</v>
      </c>
      <c r="P44" s="154">
        <v>160</v>
      </c>
      <c r="Q44" s="154">
        <v>160</v>
      </c>
      <c r="R44" s="276">
        <f t="shared" si="23"/>
        <v>1920</v>
      </c>
      <c r="S44" s="316">
        <f t="shared" ref="S44:S47" si="38">D44*R44</f>
        <v>243840</v>
      </c>
      <c r="W44" s="452">
        <f t="shared" ref="W44:W47" si="39">X44/$U$7</f>
        <v>0.96000000000000008</v>
      </c>
      <c r="X44" s="452">
        <f t="shared" ref="X44:X47" si="40">R44/12</f>
        <v>160</v>
      </c>
      <c r="Z44" s="452">
        <f t="shared" ref="Z44:Z47" si="41">IF($E44="Y",$R44,0)</f>
        <v>0</v>
      </c>
      <c r="AA44" s="452">
        <f t="shared" ref="AA44:AA47" si="42">IF($E44="N",$R44,0)</f>
        <v>1920</v>
      </c>
      <c r="AB44" s="453">
        <f t="shared" ref="AB44:AB47" si="43">Z44/(AA44+Z44)</f>
        <v>0</v>
      </c>
    </row>
    <row r="45" spans="1:28" ht="12" x14ac:dyDescent="0.3">
      <c r="A45" s="269"/>
      <c r="B45" s="270"/>
      <c r="C45" s="446" t="str">
        <f>'6. Staff Loading'!C45</f>
        <v>Programmer Analyst-Offshore</v>
      </c>
      <c r="D45" s="447">
        <f>'6. Staff Loading'!D45</f>
        <v>80</v>
      </c>
      <c r="E45" s="448" t="str">
        <f>'6. Staff Loading'!E45</f>
        <v>Y</v>
      </c>
      <c r="F45" s="154">
        <v>543</v>
      </c>
      <c r="G45" s="154">
        <v>543</v>
      </c>
      <c r="H45" s="154">
        <v>543</v>
      </c>
      <c r="I45" s="154">
        <v>543</v>
      </c>
      <c r="J45" s="154">
        <v>543</v>
      </c>
      <c r="K45" s="154">
        <v>543</v>
      </c>
      <c r="L45" s="154">
        <v>543</v>
      </c>
      <c r="M45" s="154">
        <v>543</v>
      </c>
      <c r="N45" s="154">
        <v>543</v>
      </c>
      <c r="O45" s="154">
        <v>543</v>
      </c>
      <c r="P45" s="154">
        <v>543</v>
      </c>
      <c r="Q45" s="154">
        <v>543</v>
      </c>
      <c r="R45" s="276">
        <f t="shared" si="23"/>
        <v>6516</v>
      </c>
      <c r="S45" s="316">
        <f t="shared" si="38"/>
        <v>521280</v>
      </c>
      <c r="T45" s="110"/>
      <c r="U45" s="110"/>
      <c r="V45" s="110"/>
      <c r="W45" s="452">
        <f t="shared" si="39"/>
        <v>3.258</v>
      </c>
      <c r="X45" s="452">
        <f t="shared" si="40"/>
        <v>543</v>
      </c>
      <c r="Z45" s="452">
        <f t="shared" si="41"/>
        <v>6516</v>
      </c>
      <c r="AA45" s="452">
        <f t="shared" si="42"/>
        <v>0</v>
      </c>
      <c r="AB45" s="453">
        <f t="shared" si="43"/>
        <v>1</v>
      </c>
    </row>
    <row r="46" spans="1:28" ht="12" x14ac:dyDescent="0.3">
      <c r="A46" s="269"/>
      <c r="B46" s="270"/>
      <c r="C46" s="446" t="str">
        <f>'6. Staff Loading'!C46</f>
        <v>QA Analyst-Offshore</v>
      </c>
      <c r="D46" s="447">
        <f>'6. Staff Loading'!D46</f>
        <v>60</v>
      </c>
      <c r="E46" s="448" t="str">
        <f>'6. Staff Loading'!E46</f>
        <v>Y</v>
      </c>
      <c r="F46" s="154">
        <v>2</v>
      </c>
      <c r="G46" s="154">
        <v>2</v>
      </c>
      <c r="H46" s="154">
        <v>2</v>
      </c>
      <c r="I46" s="154">
        <v>2</v>
      </c>
      <c r="J46" s="154">
        <v>2</v>
      </c>
      <c r="K46" s="154">
        <v>2</v>
      </c>
      <c r="L46" s="154">
        <v>2</v>
      </c>
      <c r="M46" s="154">
        <v>2</v>
      </c>
      <c r="N46" s="154">
        <v>2</v>
      </c>
      <c r="O46" s="154">
        <v>2</v>
      </c>
      <c r="P46" s="154">
        <v>2</v>
      </c>
      <c r="Q46" s="154">
        <v>2</v>
      </c>
      <c r="R46" s="276">
        <f t="shared" si="23"/>
        <v>24</v>
      </c>
      <c r="S46" s="316">
        <f t="shared" si="38"/>
        <v>1440</v>
      </c>
      <c r="T46" s="110"/>
      <c r="U46" s="110"/>
      <c r="V46" s="110"/>
      <c r="W46" s="452">
        <f t="shared" si="39"/>
        <v>1.2E-2</v>
      </c>
      <c r="X46" s="452">
        <f t="shared" si="40"/>
        <v>2</v>
      </c>
      <c r="Z46" s="452">
        <f t="shared" si="41"/>
        <v>24</v>
      </c>
      <c r="AA46" s="452">
        <f t="shared" si="42"/>
        <v>0</v>
      </c>
      <c r="AB46" s="453">
        <f t="shared" si="43"/>
        <v>1</v>
      </c>
    </row>
    <row r="47" spans="1:28" ht="12" x14ac:dyDescent="0.3">
      <c r="A47" s="269"/>
      <c r="B47" s="270"/>
      <c r="C47" s="446">
        <f>'6. Staff Loading'!C47</f>
        <v>0</v>
      </c>
      <c r="D47" s="447">
        <f>'6. Staff Loading'!D47</f>
        <v>0</v>
      </c>
      <c r="E47" s="448">
        <f>'6. Staff Loading'!E47</f>
        <v>0</v>
      </c>
      <c r="F47" s="154"/>
      <c r="G47" s="154"/>
      <c r="H47" s="154"/>
      <c r="I47" s="154"/>
      <c r="J47" s="154"/>
      <c r="K47" s="154"/>
      <c r="L47" s="154"/>
      <c r="M47" s="154"/>
      <c r="N47" s="154"/>
      <c r="O47" s="154"/>
      <c r="P47" s="154"/>
      <c r="Q47" s="154"/>
      <c r="R47" s="276">
        <f t="shared" si="23"/>
        <v>0</v>
      </c>
      <c r="S47" s="316">
        <f t="shared" si="38"/>
        <v>0</v>
      </c>
      <c r="T47" s="110"/>
      <c r="U47" s="110"/>
      <c r="V47" s="110"/>
      <c r="W47" s="452">
        <f t="shared" si="39"/>
        <v>0</v>
      </c>
      <c r="X47" s="452">
        <f t="shared" si="40"/>
        <v>0</v>
      </c>
      <c r="Z47" s="452">
        <f t="shared" si="41"/>
        <v>0</v>
      </c>
      <c r="AA47" s="452">
        <f t="shared" si="42"/>
        <v>0</v>
      </c>
      <c r="AB47" s="453" t="e">
        <f t="shared" si="43"/>
        <v>#DIV/0!</v>
      </c>
    </row>
    <row r="48" spans="1:28" s="110" customFormat="1" ht="12.5" thickBot="1" x14ac:dyDescent="0.35">
      <c r="A48" s="228"/>
      <c r="B48" s="229" t="s">
        <v>142</v>
      </c>
      <c r="C48" s="230"/>
      <c r="D48" s="438"/>
      <c r="E48" s="427"/>
      <c r="F48" s="233">
        <f>SUM(F43:F47)</f>
        <v>886</v>
      </c>
      <c r="G48" s="233">
        <f t="shared" ref="G48:R48" si="44">SUM(G43:G47)</f>
        <v>886</v>
      </c>
      <c r="H48" s="233">
        <f t="shared" si="44"/>
        <v>886</v>
      </c>
      <c r="I48" s="233">
        <f t="shared" si="44"/>
        <v>886</v>
      </c>
      <c r="J48" s="233">
        <f t="shared" si="44"/>
        <v>886</v>
      </c>
      <c r="K48" s="233">
        <f t="shared" si="44"/>
        <v>886</v>
      </c>
      <c r="L48" s="233">
        <f t="shared" si="44"/>
        <v>886</v>
      </c>
      <c r="M48" s="233">
        <f t="shared" si="44"/>
        <v>886</v>
      </c>
      <c r="N48" s="233">
        <f t="shared" si="44"/>
        <v>886</v>
      </c>
      <c r="O48" s="233">
        <f t="shared" si="44"/>
        <v>886</v>
      </c>
      <c r="P48" s="233">
        <f t="shared" si="44"/>
        <v>886</v>
      </c>
      <c r="Q48" s="233">
        <f t="shared" si="44"/>
        <v>886</v>
      </c>
      <c r="R48" s="233">
        <f t="shared" si="44"/>
        <v>10632</v>
      </c>
      <c r="S48" s="317">
        <f>SUM(S43:S47)</f>
        <v>983760</v>
      </c>
      <c r="T48" s="106"/>
      <c r="U48" s="106"/>
      <c r="V48" s="106"/>
      <c r="W48" s="235">
        <f>SUM(W43:W47)</f>
        <v>5.3159999999999998</v>
      </c>
      <c r="X48" s="235">
        <f>SUM(X43:X47)</f>
        <v>886</v>
      </c>
      <c r="Z48" s="231">
        <f>SUM(Z43:Z47)</f>
        <v>8712</v>
      </c>
      <c r="AA48" s="231">
        <f>SUM(AA43:AA47)</f>
        <v>1920</v>
      </c>
      <c r="AB48" s="413">
        <f>Z48/(Z48+AA48)</f>
        <v>0.81941309255079009</v>
      </c>
    </row>
    <row r="49" spans="1:28" s="110" customFormat="1" ht="12" x14ac:dyDescent="0.3">
      <c r="A49" s="269">
        <v>2.4</v>
      </c>
      <c r="B49" s="274" t="s">
        <v>143</v>
      </c>
      <c r="C49" s="446" t="str">
        <f>'6. Staff Loading'!C49</f>
        <v>BenefitsCal Test Manager-Onshore</v>
      </c>
      <c r="D49" s="447">
        <f>'6. Staff Loading'!D49</f>
        <v>130</v>
      </c>
      <c r="E49" s="448" t="str">
        <f>'6. Staff Loading'!E49</f>
        <v>N</v>
      </c>
      <c r="F49" s="154">
        <v>160</v>
      </c>
      <c r="G49" s="154">
        <v>160</v>
      </c>
      <c r="H49" s="154">
        <v>160</v>
      </c>
      <c r="I49" s="154">
        <v>160</v>
      </c>
      <c r="J49" s="154">
        <v>160</v>
      </c>
      <c r="K49" s="154">
        <v>160</v>
      </c>
      <c r="L49" s="154">
        <v>160</v>
      </c>
      <c r="M49" s="154">
        <v>160</v>
      </c>
      <c r="N49" s="154">
        <v>160</v>
      </c>
      <c r="O49" s="154">
        <v>160</v>
      </c>
      <c r="P49" s="154">
        <v>160</v>
      </c>
      <c r="Q49" s="154">
        <v>160</v>
      </c>
      <c r="R49" s="276">
        <f t="shared" ref="R49:R53" si="45">SUM(F49:Q49)</f>
        <v>1920</v>
      </c>
      <c r="S49" s="316">
        <f>D49*R49</f>
        <v>249600</v>
      </c>
      <c r="T49" s="106"/>
      <c r="U49" s="106"/>
      <c r="V49" s="106"/>
      <c r="W49" s="452">
        <f>X49/$U$7</f>
        <v>0.96000000000000008</v>
      </c>
      <c r="X49" s="452">
        <f>R49/12</f>
        <v>160</v>
      </c>
      <c r="Y49" s="106"/>
      <c r="Z49" s="452">
        <f>IF($E49="Y",$R49,0)</f>
        <v>0</v>
      </c>
      <c r="AA49" s="452">
        <f>IF($E49="N",$R49,0)</f>
        <v>1920</v>
      </c>
      <c r="AB49" s="453">
        <f>Z49/(AA49+Z49)</f>
        <v>0</v>
      </c>
    </row>
    <row r="50" spans="1:28" s="110" customFormat="1" ht="12" x14ac:dyDescent="0.3">
      <c r="A50" s="269"/>
      <c r="B50" s="270"/>
      <c r="C50" s="446" t="str">
        <f>'6. Staff Loading'!C50</f>
        <v>QA Analyst-Offshore</v>
      </c>
      <c r="D50" s="447">
        <f>'6. Staff Loading'!D50</f>
        <v>60</v>
      </c>
      <c r="E50" s="448" t="str">
        <f>'6. Staff Loading'!E50</f>
        <v>Y</v>
      </c>
      <c r="F50" s="154">
        <v>362</v>
      </c>
      <c r="G50" s="154">
        <v>362</v>
      </c>
      <c r="H50" s="154">
        <v>362</v>
      </c>
      <c r="I50" s="154">
        <v>362</v>
      </c>
      <c r="J50" s="154">
        <v>362</v>
      </c>
      <c r="K50" s="154">
        <v>362</v>
      </c>
      <c r="L50" s="154">
        <v>362</v>
      </c>
      <c r="M50" s="154">
        <v>362</v>
      </c>
      <c r="N50" s="154">
        <v>362</v>
      </c>
      <c r="O50" s="154">
        <v>362</v>
      </c>
      <c r="P50" s="154">
        <v>362</v>
      </c>
      <c r="Q50" s="154">
        <v>362</v>
      </c>
      <c r="R50" s="276">
        <f t="shared" si="45"/>
        <v>4344</v>
      </c>
      <c r="S50" s="316">
        <f t="shared" ref="S50:S53" si="46">D50*R50</f>
        <v>260640</v>
      </c>
      <c r="T50" s="106"/>
      <c r="U50" s="106"/>
      <c r="V50" s="106"/>
      <c r="W50" s="452">
        <f t="shared" ref="W50:W53" si="47">X50/$U$7</f>
        <v>2.1720000000000002</v>
      </c>
      <c r="X50" s="452">
        <f t="shared" ref="X50:X53" si="48">R50/12</f>
        <v>362</v>
      </c>
      <c r="Y50" s="106"/>
      <c r="Z50" s="452">
        <f t="shared" ref="Z50:Z53" si="49">IF($E50="Y",$R50,0)</f>
        <v>4344</v>
      </c>
      <c r="AA50" s="452">
        <f t="shared" ref="AA50:AA53" si="50">IF($E50="N",$R50,0)</f>
        <v>0</v>
      </c>
      <c r="AB50" s="453">
        <f t="shared" ref="AB50:AB53" si="51">Z50/(AA50+Z50)</f>
        <v>1</v>
      </c>
    </row>
    <row r="51" spans="1:28" s="110" customFormat="1" ht="12" x14ac:dyDescent="0.3">
      <c r="A51" s="269"/>
      <c r="B51" s="270"/>
      <c r="C51" s="446" t="str">
        <f>'6. Staff Loading'!C51</f>
        <v>Test/QA Lead -Offshore</v>
      </c>
      <c r="D51" s="447">
        <f>'6. Staff Loading'!D51</f>
        <v>80</v>
      </c>
      <c r="E51" s="448" t="str">
        <f>'6. Staff Loading'!E51</f>
        <v>Y</v>
      </c>
      <c r="F51" s="154">
        <v>362</v>
      </c>
      <c r="G51" s="154">
        <v>362</v>
      </c>
      <c r="H51" s="154">
        <v>362</v>
      </c>
      <c r="I51" s="154">
        <v>362</v>
      </c>
      <c r="J51" s="154">
        <v>362</v>
      </c>
      <c r="K51" s="154">
        <v>362</v>
      </c>
      <c r="L51" s="154">
        <v>362</v>
      </c>
      <c r="M51" s="154">
        <v>362</v>
      </c>
      <c r="N51" s="154">
        <v>362</v>
      </c>
      <c r="O51" s="154">
        <v>362</v>
      </c>
      <c r="P51" s="154">
        <v>362</v>
      </c>
      <c r="Q51" s="154">
        <v>362</v>
      </c>
      <c r="R51" s="276">
        <f t="shared" si="45"/>
        <v>4344</v>
      </c>
      <c r="S51" s="316">
        <f t="shared" si="46"/>
        <v>347520</v>
      </c>
      <c r="W51" s="452">
        <f t="shared" si="47"/>
        <v>2.1720000000000002</v>
      </c>
      <c r="X51" s="452">
        <f t="shared" si="48"/>
        <v>362</v>
      </c>
      <c r="Y51" s="106"/>
      <c r="Z51" s="452">
        <f t="shared" si="49"/>
        <v>4344</v>
      </c>
      <c r="AA51" s="452">
        <f t="shared" si="50"/>
        <v>0</v>
      </c>
      <c r="AB51" s="453">
        <f t="shared" si="51"/>
        <v>1</v>
      </c>
    </row>
    <row r="52" spans="1:28" s="110" customFormat="1" ht="12" x14ac:dyDescent="0.3">
      <c r="A52" s="269"/>
      <c r="B52" s="270"/>
      <c r="C52" s="446">
        <f>'6. Staff Loading'!C52</f>
        <v>0</v>
      </c>
      <c r="D52" s="447">
        <f>'6. Staff Loading'!D52</f>
        <v>0</v>
      </c>
      <c r="E52" s="448">
        <f>'6. Staff Loading'!E52</f>
        <v>0</v>
      </c>
      <c r="F52" s="154"/>
      <c r="G52" s="154"/>
      <c r="H52" s="154"/>
      <c r="I52" s="154"/>
      <c r="J52" s="154"/>
      <c r="K52" s="154"/>
      <c r="L52" s="154"/>
      <c r="M52" s="154"/>
      <c r="N52" s="154"/>
      <c r="O52" s="154"/>
      <c r="P52" s="154"/>
      <c r="Q52" s="154"/>
      <c r="R52" s="276">
        <f t="shared" si="45"/>
        <v>0</v>
      </c>
      <c r="S52" s="316">
        <f t="shared" si="46"/>
        <v>0</v>
      </c>
      <c r="W52" s="452">
        <f t="shared" si="47"/>
        <v>0</v>
      </c>
      <c r="X52" s="452">
        <f t="shared" si="48"/>
        <v>0</v>
      </c>
      <c r="Y52" s="106"/>
      <c r="Z52" s="452">
        <f t="shared" si="49"/>
        <v>0</v>
      </c>
      <c r="AA52" s="452">
        <f t="shared" si="50"/>
        <v>0</v>
      </c>
      <c r="AB52" s="453" t="e">
        <f t="shared" si="51"/>
        <v>#DIV/0!</v>
      </c>
    </row>
    <row r="53" spans="1:28" s="110" customFormat="1" ht="12" x14ac:dyDescent="0.3">
      <c r="A53" s="269"/>
      <c r="B53" s="270"/>
      <c r="C53" s="446">
        <f>'6. Staff Loading'!C53</f>
        <v>0</v>
      </c>
      <c r="D53" s="447">
        <f>'6. Staff Loading'!D53</f>
        <v>0</v>
      </c>
      <c r="E53" s="448">
        <f>'6. Staff Loading'!E53</f>
        <v>0</v>
      </c>
      <c r="F53" s="154"/>
      <c r="G53" s="154"/>
      <c r="H53" s="154"/>
      <c r="I53" s="154"/>
      <c r="J53" s="154"/>
      <c r="K53" s="154"/>
      <c r="L53" s="154"/>
      <c r="M53" s="154"/>
      <c r="N53" s="154"/>
      <c r="O53" s="154"/>
      <c r="P53" s="154"/>
      <c r="Q53" s="154"/>
      <c r="R53" s="276">
        <f t="shared" si="45"/>
        <v>0</v>
      </c>
      <c r="S53" s="316">
        <f t="shared" si="46"/>
        <v>0</v>
      </c>
      <c r="W53" s="452">
        <f t="shared" si="47"/>
        <v>0</v>
      </c>
      <c r="X53" s="452">
        <f t="shared" si="48"/>
        <v>0</v>
      </c>
      <c r="Y53" s="106"/>
      <c r="Z53" s="452">
        <f t="shared" si="49"/>
        <v>0</v>
      </c>
      <c r="AA53" s="452">
        <f t="shared" si="50"/>
        <v>0</v>
      </c>
      <c r="AB53" s="453" t="e">
        <f t="shared" si="51"/>
        <v>#DIV/0!</v>
      </c>
    </row>
    <row r="54" spans="1:28" s="110" customFormat="1" ht="12.5" thickBot="1" x14ac:dyDescent="0.35">
      <c r="A54" s="228"/>
      <c r="B54" s="229" t="s">
        <v>145</v>
      </c>
      <c r="C54" s="230"/>
      <c r="D54" s="438"/>
      <c r="E54" s="427"/>
      <c r="F54" s="233">
        <f>SUM(F49:F53)</f>
        <v>884</v>
      </c>
      <c r="G54" s="233">
        <f t="shared" ref="G54:R54" si="52">SUM(G49:G53)</f>
        <v>884</v>
      </c>
      <c r="H54" s="233">
        <f t="shared" si="52"/>
        <v>884</v>
      </c>
      <c r="I54" s="233">
        <f t="shared" si="52"/>
        <v>884</v>
      </c>
      <c r="J54" s="233">
        <f t="shared" si="52"/>
        <v>884</v>
      </c>
      <c r="K54" s="233">
        <f t="shared" si="52"/>
        <v>884</v>
      </c>
      <c r="L54" s="233">
        <f t="shared" si="52"/>
        <v>884</v>
      </c>
      <c r="M54" s="233">
        <f t="shared" si="52"/>
        <v>884</v>
      </c>
      <c r="N54" s="233">
        <f t="shared" si="52"/>
        <v>884</v>
      </c>
      <c r="O54" s="233">
        <f t="shared" si="52"/>
        <v>884</v>
      </c>
      <c r="P54" s="233">
        <f t="shared" si="52"/>
        <v>884</v>
      </c>
      <c r="Q54" s="233">
        <f t="shared" si="52"/>
        <v>884</v>
      </c>
      <c r="R54" s="233">
        <f t="shared" si="52"/>
        <v>10608</v>
      </c>
      <c r="S54" s="317">
        <f>SUM(S49:S53)</f>
        <v>857760</v>
      </c>
      <c r="T54" s="106"/>
      <c r="U54" s="106"/>
      <c r="V54" s="106"/>
      <c r="W54" s="235">
        <f>SUM(W49:W53)</f>
        <v>5.3040000000000003</v>
      </c>
      <c r="X54" s="235">
        <f>SUM(X49:X53)</f>
        <v>884</v>
      </c>
      <c r="Z54" s="231">
        <f>SUM(Z49:Z53)</f>
        <v>8688</v>
      </c>
      <c r="AA54" s="231">
        <f>SUM(AA49:AA53)</f>
        <v>1920</v>
      </c>
      <c r="AB54" s="413">
        <f>Z54/(Z54+AA54)</f>
        <v>0.8190045248868778</v>
      </c>
    </row>
    <row r="55" spans="1:28" s="110" customFormat="1" ht="12" x14ac:dyDescent="0.3">
      <c r="A55" s="269">
        <v>2.5</v>
      </c>
      <c r="B55" s="274" t="s">
        <v>146</v>
      </c>
      <c r="C55" s="446" t="str">
        <f>'6. Staff Loading'!C55</f>
        <v>Business Analyst/UCD Analyst -Onshore</v>
      </c>
      <c r="D55" s="447">
        <f>'6. Staff Loading'!D55</f>
        <v>130</v>
      </c>
      <c r="E55" s="448" t="str">
        <f>'6. Staff Loading'!E55</f>
        <v>N</v>
      </c>
      <c r="F55" s="154">
        <v>90</v>
      </c>
      <c r="G55" s="154">
        <v>90</v>
      </c>
      <c r="H55" s="154">
        <v>90</v>
      </c>
      <c r="I55" s="154">
        <v>90</v>
      </c>
      <c r="J55" s="154">
        <v>90</v>
      </c>
      <c r="K55" s="154">
        <v>90</v>
      </c>
      <c r="L55" s="154">
        <v>90</v>
      </c>
      <c r="M55" s="154">
        <v>90</v>
      </c>
      <c r="N55" s="154">
        <v>90</v>
      </c>
      <c r="O55" s="154">
        <v>90</v>
      </c>
      <c r="P55" s="154">
        <v>90</v>
      </c>
      <c r="Q55" s="154">
        <v>90</v>
      </c>
      <c r="R55" s="276">
        <f t="shared" ref="R55:R59" si="53">SUM(F55:Q55)</f>
        <v>1080</v>
      </c>
      <c r="S55" s="316">
        <f>D55*R55</f>
        <v>140400</v>
      </c>
      <c r="T55" s="106"/>
      <c r="U55" s="106"/>
      <c r="V55" s="106"/>
      <c r="W55" s="452">
        <f>X55/$U$7</f>
        <v>0.54</v>
      </c>
      <c r="X55" s="452">
        <f>R55/12</f>
        <v>90</v>
      </c>
      <c r="Y55" s="106"/>
      <c r="Z55" s="452">
        <f>IF($E55="Y",$R55,0)</f>
        <v>0</v>
      </c>
      <c r="AA55" s="452">
        <f>IF($E55="N",$R55,0)</f>
        <v>1080</v>
      </c>
      <c r="AB55" s="453">
        <f>Z55/(AA55+Z55)</f>
        <v>0</v>
      </c>
    </row>
    <row r="56" spans="1:28" s="110" customFormat="1" ht="12" x14ac:dyDescent="0.3">
      <c r="A56" s="269"/>
      <c r="B56" s="270"/>
      <c r="C56" s="446">
        <f>'6. Staff Loading'!C56</f>
        <v>0</v>
      </c>
      <c r="D56" s="447">
        <f>'6. Staff Loading'!D56</f>
        <v>0</v>
      </c>
      <c r="E56" s="448">
        <f>'6. Staff Loading'!E56</f>
        <v>0</v>
      </c>
      <c r="F56" s="154"/>
      <c r="G56" s="154"/>
      <c r="H56" s="154"/>
      <c r="I56" s="154"/>
      <c r="J56" s="154"/>
      <c r="K56" s="154"/>
      <c r="L56" s="154"/>
      <c r="M56" s="154"/>
      <c r="N56" s="154"/>
      <c r="O56" s="154"/>
      <c r="P56" s="154"/>
      <c r="Q56" s="154"/>
      <c r="R56" s="276">
        <f t="shared" si="53"/>
        <v>0</v>
      </c>
      <c r="S56" s="316">
        <f t="shared" ref="S56:S59" si="54">D56*R56</f>
        <v>0</v>
      </c>
      <c r="T56" s="106"/>
      <c r="U56" s="106"/>
      <c r="V56" s="106"/>
      <c r="W56" s="452">
        <f t="shared" ref="W56:W59" si="55">X56/$U$7</f>
        <v>0</v>
      </c>
      <c r="X56" s="452">
        <f t="shared" ref="X56:X59" si="56">R56/12</f>
        <v>0</v>
      </c>
      <c r="Y56" s="106"/>
      <c r="Z56" s="452">
        <f t="shared" ref="Z56:Z59" si="57">IF($E56="Y",$R56,0)</f>
        <v>0</v>
      </c>
      <c r="AA56" s="452">
        <f t="shared" ref="AA56:AA59" si="58">IF($E56="N",$R56,0)</f>
        <v>0</v>
      </c>
      <c r="AB56" s="453" t="e">
        <f t="shared" ref="AB56:AB59" si="59">Z56/(AA56+Z56)</f>
        <v>#DIV/0!</v>
      </c>
    </row>
    <row r="57" spans="1:28" s="110" customFormat="1" ht="12" x14ac:dyDescent="0.3">
      <c r="A57" s="269"/>
      <c r="B57" s="270"/>
      <c r="C57" s="446">
        <f>'6. Staff Loading'!C57</f>
        <v>0</v>
      </c>
      <c r="D57" s="447">
        <f>'6. Staff Loading'!D57</f>
        <v>0</v>
      </c>
      <c r="E57" s="448">
        <f>'6. Staff Loading'!E57</f>
        <v>0</v>
      </c>
      <c r="F57" s="154"/>
      <c r="G57" s="154"/>
      <c r="H57" s="154"/>
      <c r="I57" s="154"/>
      <c r="J57" s="154"/>
      <c r="K57" s="154"/>
      <c r="L57" s="154"/>
      <c r="M57" s="154"/>
      <c r="N57" s="154"/>
      <c r="O57" s="154"/>
      <c r="P57" s="154"/>
      <c r="Q57" s="154"/>
      <c r="R57" s="276">
        <f t="shared" si="53"/>
        <v>0</v>
      </c>
      <c r="S57" s="316">
        <f t="shared" si="54"/>
        <v>0</v>
      </c>
      <c r="W57" s="452">
        <f t="shared" si="55"/>
        <v>0</v>
      </c>
      <c r="X57" s="452">
        <f t="shared" si="56"/>
        <v>0</v>
      </c>
      <c r="Y57" s="106"/>
      <c r="Z57" s="452">
        <f t="shared" si="57"/>
        <v>0</v>
      </c>
      <c r="AA57" s="452">
        <f t="shared" si="58"/>
        <v>0</v>
      </c>
      <c r="AB57" s="453" t="e">
        <f t="shared" si="59"/>
        <v>#DIV/0!</v>
      </c>
    </row>
    <row r="58" spans="1:28" s="110" customFormat="1" ht="12" x14ac:dyDescent="0.3">
      <c r="A58" s="269"/>
      <c r="B58" s="270"/>
      <c r="C58" s="446">
        <f>'6. Staff Loading'!C58</f>
        <v>0</v>
      </c>
      <c r="D58" s="447">
        <f>'6. Staff Loading'!D58</f>
        <v>0</v>
      </c>
      <c r="E58" s="448">
        <f>'6. Staff Loading'!E58</f>
        <v>0</v>
      </c>
      <c r="F58" s="154"/>
      <c r="G58" s="154"/>
      <c r="H58" s="154"/>
      <c r="I58" s="154"/>
      <c r="J58" s="154"/>
      <c r="K58" s="154"/>
      <c r="L58" s="154"/>
      <c r="M58" s="154"/>
      <c r="N58" s="154"/>
      <c r="O58" s="154"/>
      <c r="P58" s="154"/>
      <c r="Q58" s="154"/>
      <c r="R58" s="276">
        <f t="shared" si="53"/>
        <v>0</v>
      </c>
      <c r="S58" s="316">
        <f t="shared" si="54"/>
        <v>0</v>
      </c>
      <c r="W58" s="452">
        <f t="shared" si="55"/>
        <v>0</v>
      </c>
      <c r="X58" s="452">
        <f t="shared" si="56"/>
        <v>0</v>
      </c>
      <c r="Y58" s="106"/>
      <c r="Z58" s="452">
        <f t="shared" si="57"/>
        <v>0</v>
      </c>
      <c r="AA58" s="452">
        <f t="shared" si="58"/>
        <v>0</v>
      </c>
      <c r="AB58" s="453" t="e">
        <f t="shared" si="59"/>
        <v>#DIV/0!</v>
      </c>
    </row>
    <row r="59" spans="1:28" s="110" customFormat="1" ht="12" x14ac:dyDescent="0.3">
      <c r="A59" s="269"/>
      <c r="B59" s="270"/>
      <c r="C59" s="446">
        <f>'6. Staff Loading'!C59</f>
        <v>0</v>
      </c>
      <c r="D59" s="447">
        <f>'6. Staff Loading'!D59</f>
        <v>0</v>
      </c>
      <c r="E59" s="448">
        <f>'6. Staff Loading'!E59</f>
        <v>0</v>
      </c>
      <c r="F59" s="154"/>
      <c r="G59" s="154"/>
      <c r="H59" s="154"/>
      <c r="I59" s="154"/>
      <c r="J59" s="154"/>
      <c r="K59" s="154"/>
      <c r="L59" s="154"/>
      <c r="M59" s="154"/>
      <c r="N59" s="154"/>
      <c r="O59" s="154"/>
      <c r="P59" s="154"/>
      <c r="Q59" s="154"/>
      <c r="R59" s="276">
        <f t="shared" si="53"/>
        <v>0</v>
      </c>
      <c r="S59" s="316">
        <f t="shared" si="54"/>
        <v>0</v>
      </c>
      <c r="W59" s="452">
        <f t="shared" si="55"/>
        <v>0</v>
      </c>
      <c r="X59" s="452">
        <f t="shared" si="56"/>
        <v>0</v>
      </c>
      <c r="Y59" s="106"/>
      <c r="Z59" s="452">
        <f t="shared" si="57"/>
        <v>0</v>
      </c>
      <c r="AA59" s="452">
        <f t="shared" si="58"/>
        <v>0</v>
      </c>
      <c r="AB59" s="453" t="e">
        <f t="shared" si="59"/>
        <v>#DIV/0!</v>
      </c>
    </row>
    <row r="60" spans="1:28" s="110" customFormat="1" ht="12.5" thickBot="1" x14ac:dyDescent="0.35">
      <c r="A60" s="228"/>
      <c r="B60" s="229" t="s">
        <v>147</v>
      </c>
      <c r="C60" s="230"/>
      <c r="D60" s="438"/>
      <c r="E60" s="427"/>
      <c r="F60" s="233">
        <f>SUM(F55:F59)</f>
        <v>90</v>
      </c>
      <c r="G60" s="233">
        <f t="shared" ref="G60:R60" si="60">SUM(G55:G59)</f>
        <v>90</v>
      </c>
      <c r="H60" s="233">
        <f t="shared" si="60"/>
        <v>90</v>
      </c>
      <c r="I60" s="233">
        <f t="shared" si="60"/>
        <v>90</v>
      </c>
      <c r="J60" s="233">
        <f t="shared" si="60"/>
        <v>90</v>
      </c>
      <c r="K60" s="233">
        <f t="shared" si="60"/>
        <v>90</v>
      </c>
      <c r="L60" s="233">
        <f t="shared" si="60"/>
        <v>90</v>
      </c>
      <c r="M60" s="233">
        <f t="shared" si="60"/>
        <v>90</v>
      </c>
      <c r="N60" s="233">
        <f t="shared" si="60"/>
        <v>90</v>
      </c>
      <c r="O60" s="233">
        <f t="shared" si="60"/>
        <v>90</v>
      </c>
      <c r="P60" s="233">
        <f t="shared" si="60"/>
        <v>90</v>
      </c>
      <c r="Q60" s="233">
        <f t="shared" si="60"/>
        <v>90</v>
      </c>
      <c r="R60" s="233">
        <f t="shared" si="60"/>
        <v>1080</v>
      </c>
      <c r="S60" s="317">
        <f>SUM(S55:S59)</f>
        <v>140400</v>
      </c>
      <c r="T60" s="106"/>
      <c r="U60" s="106"/>
      <c r="V60" s="106"/>
      <c r="W60" s="235">
        <f>SUM(W55:W59)</f>
        <v>0.54</v>
      </c>
      <c r="X60" s="235">
        <f>SUM(X55:X59)</f>
        <v>90</v>
      </c>
      <c r="Z60" s="231">
        <f>SUM(Z55:Z59)</f>
        <v>0</v>
      </c>
      <c r="AA60" s="231">
        <f>SUM(AA55:AA59)</f>
        <v>1080</v>
      </c>
      <c r="AB60" s="413">
        <f>Z60/(Z60+AA60)</f>
        <v>0</v>
      </c>
    </row>
    <row r="61" spans="1:28" s="110" customFormat="1" ht="12" x14ac:dyDescent="0.3">
      <c r="A61" s="269">
        <v>2.6</v>
      </c>
      <c r="B61" s="274" t="s">
        <v>148</v>
      </c>
      <c r="C61" s="446" t="str">
        <f>'6. Staff Loading'!C61</f>
        <v>Business Analyst/UCD Analyst -Onshore</v>
      </c>
      <c r="D61" s="447">
        <f>'6. Staff Loading'!D61</f>
        <v>130</v>
      </c>
      <c r="E61" s="448" t="str">
        <f>'6. Staff Loading'!E61</f>
        <v>N</v>
      </c>
      <c r="F61" s="154">
        <v>160</v>
      </c>
      <c r="G61" s="154">
        <v>160</v>
      </c>
      <c r="H61" s="154">
        <v>160</v>
      </c>
      <c r="I61" s="154">
        <v>160</v>
      </c>
      <c r="J61" s="154">
        <v>160</v>
      </c>
      <c r="K61" s="154">
        <v>160</v>
      </c>
      <c r="L61" s="154">
        <v>160</v>
      </c>
      <c r="M61" s="154">
        <v>160</v>
      </c>
      <c r="N61" s="154">
        <v>160</v>
      </c>
      <c r="O61" s="154">
        <v>160</v>
      </c>
      <c r="P61" s="154">
        <v>160</v>
      </c>
      <c r="Q61" s="154">
        <v>160</v>
      </c>
      <c r="R61" s="276">
        <f t="shared" si="23"/>
        <v>1920</v>
      </c>
      <c r="S61" s="316">
        <f>D61*R61</f>
        <v>249600</v>
      </c>
      <c r="T61" s="106"/>
      <c r="U61" s="106"/>
      <c r="V61" s="106"/>
      <c r="W61" s="452">
        <f>X61/$U$7</f>
        <v>0.96000000000000008</v>
      </c>
      <c r="X61" s="452">
        <f>R61/12</f>
        <v>160</v>
      </c>
      <c r="Z61" s="452">
        <f>IF($E61="Y",$R61,0)</f>
        <v>0</v>
      </c>
      <c r="AA61" s="452">
        <f>IF($E61="N",$R61,0)</f>
        <v>1920</v>
      </c>
      <c r="AB61" s="453">
        <f>Z61/(AA61+Z61)</f>
        <v>0</v>
      </c>
    </row>
    <row r="62" spans="1:28" ht="12" x14ac:dyDescent="0.3">
      <c r="A62" s="269"/>
      <c r="B62" s="270"/>
      <c r="C62" s="446">
        <f>'6. Staff Loading'!C62</f>
        <v>0</v>
      </c>
      <c r="D62" s="447">
        <f>'6. Staff Loading'!D62</f>
        <v>0</v>
      </c>
      <c r="E62" s="448">
        <f>'6. Staff Loading'!E62</f>
        <v>0</v>
      </c>
      <c r="F62" s="154"/>
      <c r="G62" s="154"/>
      <c r="H62" s="154"/>
      <c r="I62" s="154"/>
      <c r="J62" s="154"/>
      <c r="K62" s="154"/>
      <c r="L62" s="154"/>
      <c r="M62" s="154"/>
      <c r="N62" s="154"/>
      <c r="O62" s="154"/>
      <c r="P62" s="154"/>
      <c r="Q62" s="154"/>
      <c r="R62" s="276">
        <f t="shared" si="23"/>
        <v>0</v>
      </c>
      <c r="S62" s="316">
        <f t="shared" ref="S62:S65" si="61">D62*R62</f>
        <v>0</v>
      </c>
      <c r="W62" s="452">
        <f t="shared" ref="W62:W65" si="62">X62/$U$7</f>
        <v>0</v>
      </c>
      <c r="X62" s="452">
        <f t="shared" ref="X62:X65" si="63">R62/12</f>
        <v>0</v>
      </c>
      <c r="Z62" s="452">
        <f t="shared" ref="Z62:Z65" si="64">IF($E62="Y",$R62,0)</f>
        <v>0</v>
      </c>
      <c r="AA62" s="452">
        <f t="shared" ref="AA62:AA65" si="65">IF($E62="N",$R62,0)</f>
        <v>0</v>
      </c>
      <c r="AB62" s="453" t="e">
        <f t="shared" ref="AB62:AB65" si="66">Z62/(AA62+Z62)</f>
        <v>#DIV/0!</v>
      </c>
    </row>
    <row r="63" spans="1:28" ht="12" x14ac:dyDescent="0.3">
      <c r="A63" s="269"/>
      <c r="B63" s="270"/>
      <c r="C63" s="446">
        <f>'6. Staff Loading'!C63</f>
        <v>0</v>
      </c>
      <c r="D63" s="447">
        <f>'6. Staff Loading'!D63</f>
        <v>0</v>
      </c>
      <c r="E63" s="448">
        <f>'6. Staff Loading'!E63</f>
        <v>0</v>
      </c>
      <c r="F63" s="154"/>
      <c r="G63" s="154"/>
      <c r="H63" s="154"/>
      <c r="I63" s="154"/>
      <c r="J63" s="154"/>
      <c r="K63" s="154"/>
      <c r="L63" s="154"/>
      <c r="M63" s="154"/>
      <c r="N63" s="154"/>
      <c r="O63" s="154"/>
      <c r="P63" s="154"/>
      <c r="Q63" s="154"/>
      <c r="R63" s="276">
        <f t="shared" si="23"/>
        <v>0</v>
      </c>
      <c r="S63" s="316">
        <f t="shared" si="61"/>
        <v>0</v>
      </c>
      <c r="W63" s="452">
        <f t="shared" si="62"/>
        <v>0</v>
      </c>
      <c r="X63" s="452">
        <f t="shared" si="63"/>
        <v>0</v>
      </c>
      <c r="Z63" s="452">
        <f t="shared" si="64"/>
        <v>0</v>
      </c>
      <c r="AA63" s="452">
        <f t="shared" si="65"/>
        <v>0</v>
      </c>
      <c r="AB63" s="453" t="e">
        <f t="shared" si="66"/>
        <v>#DIV/0!</v>
      </c>
    </row>
    <row r="64" spans="1:28" ht="12" x14ac:dyDescent="0.3">
      <c r="A64" s="269"/>
      <c r="B64" s="270"/>
      <c r="C64" s="446">
        <f>'6. Staff Loading'!C64</f>
        <v>0</v>
      </c>
      <c r="D64" s="447">
        <f>'6. Staff Loading'!D64</f>
        <v>0</v>
      </c>
      <c r="E64" s="448">
        <f>'6. Staff Loading'!E64</f>
        <v>0</v>
      </c>
      <c r="F64" s="154"/>
      <c r="G64" s="154"/>
      <c r="H64" s="154"/>
      <c r="I64" s="154"/>
      <c r="J64" s="154"/>
      <c r="K64" s="154"/>
      <c r="L64" s="154"/>
      <c r="M64" s="154"/>
      <c r="N64" s="154"/>
      <c r="O64" s="154"/>
      <c r="P64" s="154"/>
      <c r="Q64" s="154"/>
      <c r="R64" s="276">
        <f t="shared" si="23"/>
        <v>0</v>
      </c>
      <c r="S64" s="316">
        <f t="shared" si="61"/>
        <v>0</v>
      </c>
      <c r="T64" s="110"/>
      <c r="U64" s="110"/>
      <c r="V64" s="110"/>
      <c r="W64" s="452">
        <f t="shared" si="62"/>
        <v>0</v>
      </c>
      <c r="X64" s="452">
        <f t="shared" si="63"/>
        <v>0</v>
      </c>
      <c r="Z64" s="452">
        <f t="shared" si="64"/>
        <v>0</v>
      </c>
      <c r="AA64" s="452">
        <f t="shared" si="65"/>
        <v>0</v>
      </c>
      <c r="AB64" s="453" t="e">
        <f t="shared" si="66"/>
        <v>#DIV/0!</v>
      </c>
    </row>
    <row r="65" spans="1:28" ht="12" x14ac:dyDescent="0.3">
      <c r="A65" s="269"/>
      <c r="B65" s="270"/>
      <c r="C65" s="446">
        <f>'6. Staff Loading'!C65</f>
        <v>0</v>
      </c>
      <c r="D65" s="447">
        <f>'6. Staff Loading'!D65</f>
        <v>0</v>
      </c>
      <c r="E65" s="448">
        <f>'6. Staff Loading'!E65</f>
        <v>0</v>
      </c>
      <c r="F65" s="154"/>
      <c r="G65" s="154"/>
      <c r="H65" s="154"/>
      <c r="I65" s="154"/>
      <c r="J65" s="154"/>
      <c r="K65" s="154"/>
      <c r="L65" s="154"/>
      <c r="M65" s="154"/>
      <c r="N65" s="154"/>
      <c r="O65" s="154"/>
      <c r="P65" s="154"/>
      <c r="Q65" s="154"/>
      <c r="R65" s="276">
        <f t="shared" si="23"/>
        <v>0</v>
      </c>
      <c r="S65" s="316">
        <f t="shared" si="61"/>
        <v>0</v>
      </c>
      <c r="T65" s="110"/>
      <c r="U65" s="110"/>
      <c r="V65" s="110"/>
      <c r="W65" s="452">
        <f t="shared" si="62"/>
        <v>0</v>
      </c>
      <c r="X65" s="452">
        <f t="shared" si="63"/>
        <v>0</v>
      </c>
      <c r="Z65" s="452">
        <f t="shared" si="64"/>
        <v>0</v>
      </c>
      <c r="AA65" s="452">
        <f t="shared" si="65"/>
        <v>0</v>
      </c>
      <c r="AB65" s="453" t="e">
        <f t="shared" si="66"/>
        <v>#DIV/0!</v>
      </c>
    </row>
    <row r="66" spans="1:28" s="110" customFormat="1" ht="12" thickBot="1" x14ac:dyDescent="0.3">
      <c r="A66" s="228"/>
      <c r="B66" s="229" t="s">
        <v>149</v>
      </c>
      <c r="C66" s="230"/>
      <c r="D66" s="438"/>
      <c r="E66" s="427"/>
      <c r="F66" s="233">
        <f>SUM(F61:F65)</f>
        <v>160</v>
      </c>
      <c r="G66" s="233">
        <f t="shared" ref="G66:R66" si="67">SUM(G61:G65)</f>
        <v>160</v>
      </c>
      <c r="H66" s="233">
        <f t="shared" si="67"/>
        <v>160</v>
      </c>
      <c r="I66" s="233">
        <f t="shared" si="67"/>
        <v>160</v>
      </c>
      <c r="J66" s="233">
        <f t="shared" si="67"/>
        <v>160</v>
      </c>
      <c r="K66" s="233">
        <f t="shared" si="67"/>
        <v>160</v>
      </c>
      <c r="L66" s="233">
        <f t="shared" si="67"/>
        <v>160</v>
      </c>
      <c r="M66" s="233">
        <f t="shared" si="67"/>
        <v>160</v>
      </c>
      <c r="N66" s="233">
        <f t="shared" si="67"/>
        <v>160</v>
      </c>
      <c r="O66" s="233">
        <f t="shared" si="67"/>
        <v>160</v>
      </c>
      <c r="P66" s="233">
        <f t="shared" si="67"/>
        <v>160</v>
      </c>
      <c r="Q66" s="233">
        <f t="shared" si="67"/>
        <v>160</v>
      </c>
      <c r="R66" s="233">
        <f t="shared" si="67"/>
        <v>1920</v>
      </c>
      <c r="S66" s="317">
        <f>SUM(S61:S65)</f>
        <v>249600</v>
      </c>
      <c r="W66" s="235">
        <f>SUM(W61:W65)</f>
        <v>0.96000000000000008</v>
      </c>
      <c r="X66" s="235">
        <f>SUM(X61:X65)</f>
        <v>160</v>
      </c>
      <c r="Z66" s="231">
        <f>SUM(Z61:Z65)</f>
        <v>0</v>
      </c>
      <c r="AA66" s="231">
        <f>SUM(AA61:AA65)</f>
        <v>1920</v>
      </c>
      <c r="AB66" s="413">
        <f>Z66/(Z66+AA66)</f>
        <v>0</v>
      </c>
    </row>
    <row r="67" spans="1:28" s="110" customFormat="1" ht="12" x14ac:dyDescent="0.3">
      <c r="A67" s="269">
        <v>2.7</v>
      </c>
      <c r="B67" s="274" t="s">
        <v>150</v>
      </c>
      <c r="C67" s="446">
        <f>'6. Staff Loading'!C67</f>
        <v>0</v>
      </c>
      <c r="D67" s="447">
        <f>'6. Staff Loading'!D67</f>
        <v>0</v>
      </c>
      <c r="E67" s="448">
        <f>'6. Staff Loading'!E67</f>
        <v>0</v>
      </c>
      <c r="F67" s="154"/>
      <c r="G67" s="154"/>
      <c r="H67" s="154"/>
      <c r="I67" s="154"/>
      <c r="J67" s="154"/>
      <c r="K67" s="154"/>
      <c r="L67" s="154"/>
      <c r="M67" s="154"/>
      <c r="N67" s="154"/>
      <c r="O67" s="154"/>
      <c r="P67" s="154"/>
      <c r="Q67" s="154"/>
      <c r="R67" s="276">
        <f t="shared" si="23"/>
        <v>0</v>
      </c>
      <c r="S67" s="316">
        <f>D67*R67</f>
        <v>0</v>
      </c>
      <c r="T67" s="106"/>
      <c r="U67" s="106"/>
      <c r="V67" s="106"/>
      <c r="W67" s="452">
        <f>X67/$U$7</f>
        <v>0</v>
      </c>
      <c r="X67" s="452">
        <f>R67/12</f>
        <v>0</v>
      </c>
      <c r="Z67" s="452">
        <f>IF($E67="Y",$R67,0)</f>
        <v>0</v>
      </c>
      <c r="AA67" s="452">
        <f>IF($E67="N",$R67,0)</f>
        <v>0</v>
      </c>
      <c r="AB67" s="453" t="e">
        <f>Z67/(AA67+Z67)</f>
        <v>#DIV/0!</v>
      </c>
    </row>
    <row r="68" spans="1:28" ht="12" x14ac:dyDescent="0.3">
      <c r="A68" s="269"/>
      <c r="B68" s="270"/>
      <c r="C68" s="446">
        <f>'6. Staff Loading'!C68</f>
        <v>0</v>
      </c>
      <c r="D68" s="447">
        <f>'6. Staff Loading'!D68</f>
        <v>0</v>
      </c>
      <c r="E68" s="448">
        <f>'6. Staff Loading'!E68</f>
        <v>0</v>
      </c>
      <c r="F68" s="154"/>
      <c r="G68" s="154"/>
      <c r="H68" s="154"/>
      <c r="I68" s="154"/>
      <c r="J68" s="154"/>
      <c r="K68" s="154"/>
      <c r="L68" s="154"/>
      <c r="M68" s="154"/>
      <c r="N68" s="154"/>
      <c r="O68" s="154"/>
      <c r="P68" s="154"/>
      <c r="Q68" s="154"/>
      <c r="R68" s="276">
        <f t="shared" si="23"/>
        <v>0</v>
      </c>
      <c r="S68" s="316">
        <f t="shared" ref="S68:S71" si="68">D68*R68</f>
        <v>0</v>
      </c>
      <c r="W68" s="452">
        <f t="shared" ref="W68:W71" si="69">X68/$U$7</f>
        <v>0</v>
      </c>
      <c r="X68" s="452">
        <f t="shared" ref="X68:X71" si="70">R68/12</f>
        <v>0</v>
      </c>
      <c r="Z68" s="452">
        <f t="shared" ref="Z68:Z71" si="71">IF($E68="Y",$R68,0)</f>
        <v>0</v>
      </c>
      <c r="AA68" s="452">
        <f t="shared" ref="AA68:AA71" si="72">IF($E68="N",$R68,0)</f>
        <v>0</v>
      </c>
      <c r="AB68" s="453" t="e">
        <f t="shared" ref="AB68:AB71" si="73">Z68/(AA68+Z68)</f>
        <v>#DIV/0!</v>
      </c>
    </row>
    <row r="69" spans="1:28" ht="12" x14ac:dyDescent="0.3">
      <c r="A69" s="269"/>
      <c r="B69" s="270"/>
      <c r="C69" s="446">
        <f>'6. Staff Loading'!C69</f>
        <v>0</v>
      </c>
      <c r="D69" s="447">
        <f>'6. Staff Loading'!D69</f>
        <v>0</v>
      </c>
      <c r="E69" s="448">
        <f>'6. Staff Loading'!E69</f>
        <v>0</v>
      </c>
      <c r="F69" s="154"/>
      <c r="G69" s="154"/>
      <c r="H69" s="154"/>
      <c r="I69" s="154"/>
      <c r="J69" s="154"/>
      <c r="K69" s="154"/>
      <c r="L69" s="154"/>
      <c r="M69" s="154"/>
      <c r="N69" s="154"/>
      <c r="O69" s="154"/>
      <c r="P69" s="154"/>
      <c r="Q69" s="154"/>
      <c r="R69" s="276">
        <f t="shared" si="23"/>
        <v>0</v>
      </c>
      <c r="S69" s="316">
        <f t="shared" si="68"/>
        <v>0</v>
      </c>
      <c r="W69" s="452">
        <f t="shared" si="69"/>
        <v>0</v>
      </c>
      <c r="X69" s="452">
        <f t="shared" si="70"/>
        <v>0</v>
      </c>
      <c r="Z69" s="452">
        <f t="shared" si="71"/>
        <v>0</v>
      </c>
      <c r="AA69" s="452">
        <f t="shared" si="72"/>
        <v>0</v>
      </c>
      <c r="AB69" s="453" t="e">
        <f t="shared" si="73"/>
        <v>#DIV/0!</v>
      </c>
    </row>
    <row r="70" spans="1:28" ht="12" x14ac:dyDescent="0.3">
      <c r="A70" s="269"/>
      <c r="B70" s="270"/>
      <c r="C70" s="446">
        <f>'6. Staff Loading'!C70</f>
        <v>0</v>
      </c>
      <c r="D70" s="447">
        <f>'6. Staff Loading'!D70</f>
        <v>0</v>
      </c>
      <c r="E70" s="448">
        <f>'6. Staff Loading'!E70</f>
        <v>0</v>
      </c>
      <c r="F70" s="154"/>
      <c r="G70" s="154"/>
      <c r="H70" s="154"/>
      <c r="I70" s="154"/>
      <c r="J70" s="154"/>
      <c r="K70" s="154"/>
      <c r="L70" s="154"/>
      <c r="M70" s="154"/>
      <c r="N70" s="154"/>
      <c r="O70" s="154"/>
      <c r="P70" s="154"/>
      <c r="Q70" s="154"/>
      <c r="R70" s="276">
        <f t="shared" si="23"/>
        <v>0</v>
      </c>
      <c r="S70" s="316">
        <f t="shared" si="68"/>
        <v>0</v>
      </c>
      <c r="W70" s="452">
        <f t="shared" si="69"/>
        <v>0</v>
      </c>
      <c r="X70" s="452">
        <f t="shared" si="70"/>
        <v>0</v>
      </c>
      <c r="Z70" s="452">
        <f t="shared" si="71"/>
        <v>0</v>
      </c>
      <c r="AA70" s="452">
        <f t="shared" si="72"/>
        <v>0</v>
      </c>
      <c r="AB70" s="453" t="e">
        <f t="shared" si="73"/>
        <v>#DIV/0!</v>
      </c>
    </row>
    <row r="71" spans="1:28" ht="12" x14ac:dyDescent="0.3">
      <c r="A71" s="269"/>
      <c r="B71" s="270"/>
      <c r="C71" s="446">
        <f>'6. Staff Loading'!C71</f>
        <v>0</v>
      </c>
      <c r="D71" s="447">
        <f>'6. Staff Loading'!D71</f>
        <v>0</v>
      </c>
      <c r="E71" s="448">
        <f>'6. Staff Loading'!E71</f>
        <v>0</v>
      </c>
      <c r="F71" s="154"/>
      <c r="G71" s="154"/>
      <c r="H71" s="154"/>
      <c r="I71" s="154"/>
      <c r="J71" s="154"/>
      <c r="K71" s="154"/>
      <c r="L71" s="154"/>
      <c r="M71" s="154"/>
      <c r="N71" s="154"/>
      <c r="O71" s="154"/>
      <c r="P71" s="154"/>
      <c r="Q71" s="154"/>
      <c r="R71" s="276">
        <f t="shared" si="23"/>
        <v>0</v>
      </c>
      <c r="S71" s="316">
        <f t="shared" si="68"/>
        <v>0</v>
      </c>
      <c r="W71" s="452">
        <f t="shared" si="69"/>
        <v>0</v>
      </c>
      <c r="X71" s="452">
        <f t="shared" si="70"/>
        <v>0</v>
      </c>
      <c r="Z71" s="452">
        <f t="shared" si="71"/>
        <v>0</v>
      </c>
      <c r="AA71" s="452">
        <f t="shared" si="72"/>
        <v>0</v>
      </c>
      <c r="AB71" s="453" t="e">
        <f t="shared" si="73"/>
        <v>#DIV/0!</v>
      </c>
    </row>
    <row r="72" spans="1:28" s="110" customFormat="1" ht="12.5" thickBot="1" x14ac:dyDescent="0.35">
      <c r="A72" s="228"/>
      <c r="B72" s="229" t="s">
        <v>151</v>
      </c>
      <c r="C72" s="230"/>
      <c r="D72" s="438"/>
      <c r="E72" s="427"/>
      <c r="F72" s="233">
        <f>SUM(F67:F71)</f>
        <v>0</v>
      </c>
      <c r="G72" s="233">
        <f t="shared" ref="G72:R72" si="74">SUM(G67:G71)</f>
        <v>0</v>
      </c>
      <c r="H72" s="233">
        <f t="shared" si="74"/>
        <v>0</v>
      </c>
      <c r="I72" s="233">
        <f t="shared" si="74"/>
        <v>0</v>
      </c>
      <c r="J72" s="233">
        <f t="shared" si="74"/>
        <v>0</v>
      </c>
      <c r="K72" s="233">
        <f t="shared" si="74"/>
        <v>0</v>
      </c>
      <c r="L72" s="233">
        <f t="shared" si="74"/>
        <v>0</v>
      </c>
      <c r="M72" s="233">
        <f t="shared" si="74"/>
        <v>0</v>
      </c>
      <c r="N72" s="233">
        <f t="shared" si="74"/>
        <v>0</v>
      </c>
      <c r="O72" s="233">
        <f t="shared" si="74"/>
        <v>0</v>
      </c>
      <c r="P72" s="233">
        <f t="shared" si="74"/>
        <v>0</v>
      </c>
      <c r="Q72" s="233">
        <f t="shared" si="74"/>
        <v>0</v>
      </c>
      <c r="R72" s="233">
        <f t="shared" si="74"/>
        <v>0</v>
      </c>
      <c r="S72" s="317">
        <f>SUM(S67:S71)</f>
        <v>0</v>
      </c>
      <c r="T72" s="106"/>
      <c r="U72" s="106"/>
      <c r="V72" s="106"/>
      <c r="W72" s="235">
        <f>SUM(W67:W71)</f>
        <v>0</v>
      </c>
      <c r="X72" s="235">
        <f>SUM(X67:X71)</f>
        <v>0</v>
      </c>
      <c r="Z72" s="231">
        <f>SUM(Z67:Z71)</f>
        <v>0</v>
      </c>
      <c r="AA72" s="231">
        <f>SUM(AA67:AA71)</f>
        <v>0</v>
      </c>
      <c r="AB72" s="413" t="e">
        <f>Z72/(Z72+AA72)</f>
        <v>#DIV/0!</v>
      </c>
    </row>
    <row r="73" spans="1:28" s="110" customFormat="1" ht="10.15" customHeight="1" thickBot="1" x14ac:dyDescent="0.35">
      <c r="A73" s="149"/>
      <c r="B73" s="150"/>
      <c r="C73" s="151"/>
      <c r="D73" s="437"/>
      <c r="E73" s="426"/>
      <c r="F73" s="154"/>
      <c r="G73" s="154"/>
      <c r="H73" s="154"/>
      <c r="I73" s="154"/>
      <c r="J73" s="154"/>
      <c r="K73" s="154"/>
      <c r="L73" s="154"/>
      <c r="M73" s="154"/>
      <c r="N73" s="154"/>
      <c r="O73" s="154"/>
      <c r="P73" s="154"/>
      <c r="Q73" s="154"/>
      <c r="R73" s="154"/>
      <c r="S73" s="322"/>
      <c r="T73" s="106"/>
      <c r="U73" s="106"/>
      <c r="V73" s="106"/>
      <c r="W73" s="423"/>
      <c r="X73" s="423"/>
      <c r="Z73" s="423"/>
      <c r="AA73" s="423"/>
      <c r="AB73" s="417"/>
    </row>
    <row r="74" spans="1:28" s="110" customFormat="1" ht="13" thickBot="1" x14ac:dyDescent="0.3">
      <c r="A74" s="251"/>
      <c r="B74" s="252" t="s">
        <v>152</v>
      </c>
      <c r="C74" s="253"/>
      <c r="D74" s="440"/>
      <c r="E74" s="429"/>
      <c r="F74" s="254">
        <f t="shared" ref="F74:S74" si="75">SUM(F36,F42,F48,F54,F60,F66,F72)</f>
        <v>2500</v>
      </c>
      <c r="G74" s="254">
        <f t="shared" si="75"/>
        <v>2500</v>
      </c>
      <c r="H74" s="254">
        <f t="shared" si="75"/>
        <v>2500</v>
      </c>
      <c r="I74" s="254">
        <f t="shared" si="75"/>
        <v>2500</v>
      </c>
      <c r="J74" s="254">
        <f t="shared" si="75"/>
        <v>2500</v>
      </c>
      <c r="K74" s="254">
        <f t="shared" si="75"/>
        <v>2500</v>
      </c>
      <c r="L74" s="254">
        <f t="shared" si="75"/>
        <v>2500</v>
      </c>
      <c r="M74" s="254">
        <f t="shared" si="75"/>
        <v>2500</v>
      </c>
      <c r="N74" s="254">
        <f t="shared" si="75"/>
        <v>2500</v>
      </c>
      <c r="O74" s="254">
        <f t="shared" si="75"/>
        <v>2500</v>
      </c>
      <c r="P74" s="254">
        <f t="shared" si="75"/>
        <v>2500</v>
      </c>
      <c r="Q74" s="254">
        <f t="shared" si="75"/>
        <v>2500</v>
      </c>
      <c r="R74" s="254">
        <f t="shared" si="75"/>
        <v>30000</v>
      </c>
      <c r="S74" s="319">
        <f t="shared" si="75"/>
        <v>3003120</v>
      </c>
      <c r="W74" s="254">
        <f t="shared" ref="W74:X74" si="76">SUM(W36,W42,W48,W54,W60,W66,W72)</f>
        <v>15</v>
      </c>
      <c r="X74" s="254">
        <f t="shared" si="76"/>
        <v>2500</v>
      </c>
      <c r="Z74" s="254">
        <f t="shared" ref="Z74:AA74" si="77">SUM(Z36,Z42,Z48,Z54,Z60,Z66,Z72)</f>
        <v>17400</v>
      </c>
      <c r="AA74" s="254">
        <f t="shared" si="77"/>
        <v>12600</v>
      </c>
      <c r="AB74" s="418">
        <f>Z74/(Z74+AA74)</f>
        <v>0.57999999999999996</v>
      </c>
    </row>
    <row r="75" spans="1:28" ht="12" x14ac:dyDescent="0.3">
      <c r="A75" s="149"/>
      <c r="B75" s="155"/>
      <c r="C75" s="156"/>
      <c r="D75" s="442"/>
      <c r="E75" s="431"/>
      <c r="F75" s="154"/>
      <c r="G75" s="154"/>
      <c r="H75" s="154"/>
      <c r="I75" s="154"/>
      <c r="J75" s="154"/>
      <c r="K75" s="154"/>
      <c r="L75" s="154"/>
      <c r="M75" s="154"/>
      <c r="N75" s="154"/>
      <c r="O75" s="154"/>
      <c r="P75" s="154"/>
      <c r="Q75" s="154"/>
      <c r="R75" s="154"/>
      <c r="S75" s="322"/>
      <c r="T75" s="110"/>
      <c r="U75" s="110"/>
      <c r="V75" s="110"/>
      <c r="W75" s="157"/>
      <c r="X75" s="157"/>
      <c r="Z75" s="157"/>
      <c r="AA75" s="157"/>
      <c r="AB75" s="421"/>
    </row>
    <row r="76" spans="1:28" ht="13" x14ac:dyDescent="0.3">
      <c r="A76" s="237">
        <v>3</v>
      </c>
      <c r="B76" s="245" t="s">
        <v>153</v>
      </c>
      <c r="C76" s="239"/>
      <c r="D76" s="436"/>
      <c r="E76" s="425"/>
      <c r="F76" s="244"/>
      <c r="G76" s="244"/>
      <c r="H76" s="244"/>
      <c r="I76" s="244"/>
      <c r="J76" s="244"/>
      <c r="K76" s="244"/>
      <c r="L76" s="244"/>
      <c r="M76" s="244"/>
      <c r="N76" s="244"/>
      <c r="O76" s="244"/>
      <c r="P76" s="244"/>
      <c r="Q76" s="244"/>
      <c r="R76" s="240"/>
      <c r="S76" s="323"/>
      <c r="T76" s="110"/>
      <c r="U76" s="110"/>
      <c r="V76" s="110"/>
      <c r="W76" s="239"/>
      <c r="X76" s="239"/>
      <c r="Z76" s="239"/>
      <c r="AA76" s="239"/>
      <c r="AB76" s="416"/>
    </row>
    <row r="77" spans="1:28" ht="12" x14ac:dyDescent="0.3">
      <c r="A77" s="269">
        <v>3.1</v>
      </c>
      <c r="B77" s="274" t="s">
        <v>153</v>
      </c>
      <c r="C77" s="446" t="str">
        <f>'6. Staff Loading'!C77</f>
        <v>Programmer Analyst-Onshore</v>
      </c>
      <c r="D77" s="447">
        <f>'6. Staff Loading'!D77</f>
        <v>127</v>
      </c>
      <c r="E77" s="448" t="str">
        <f>'6. Staff Loading'!E77</f>
        <v>N</v>
      </c>
      <c r="F77" s="154">
        <v>160</v>
      </c>
      <c r="G77" s="154">
        <v>160</v>
      </c>
      <c r="H77" s="154">
        <v>160</v>
      </c>
      <c r="I77" s="154">
        <v>160</v>
      </c>
      <c r="J77" s="154">
        <v>160</v>
      </c>
      <c r="K77" s="154">
        <v>160</v>
      </c>
      <c r="L77" s="154">
        <v>160</v>
      </c>
      <c r="M77" s="154">
        <v>160</v>
      </c>
      <c r="N77" s="154">
        <v>160</v>
      </c>
      <c r="O77" s="154">
        <v>160</v>
      </c>
      <c r="P77" s="154">
        <v>160</v>
      </c>
      <c r="Q77" s="154">
        <v>160</v>
      </c>
      <c r="R77" s="276">
        <f t="shared" ref="R77:R81" si="78">SUM(F77:Q77)</f>
        <v>1920</v>
      </c>
      <c r="S77" s="316">
        <f>D77*R77</f>
        <v>243840</v>
      </c>
      <c r="W77" s="452">
        <f>X77/$U$7</f>
        <v>0.96000000000000008</v>
      </c>
      <c r="X77" s="452">
        <f>R77/12</f>
        <v>160</v>
      </c>
      <c r="Z77" s="452">
        <f>IF($E77="Y",$R77,0)</f>
        <v>0</v>
      </c>
      <c r="AA77" s="452">
        <f>IF($E77="N",$R77,0)</f>
        <v>1920</v>
      </c>
      <c r="AB77" s="453">
        <f>Z77/(AA77+Z77)</f>
        <v>0</v>
      </c>
    </row>
    <row r="78" spans="1:28" ht="12" x14ac:dyDescent="0.3">
      <c r="A78" s="269"/>
      <c r="B78" s="270"/>
      <c r="C78" s="446">
        <f>'6. Staff Loading'!C78</f>
        <v>0</v>
      </c>
      <c r="D78" s="447">
        <f>'6. Staff Loading'!D78</f>
        <v>0</v>
      </c>
      <c r="E78" s="448">
        <f>'6. Staff Loading'!E78</f>
        <v>0</v>
      </c>
      <c r="F78" s="154"/>
      <c r="G78" s="154"/>
      <c r="H78" s="154"/>
      <c r="I78" s="154"/>
      <c r="J78" s="154"/>
      <c r="K78" s="154"/>
      <c r="L78" s="154"/>
      <c r="M78" s="154"/>
      <c r="N78" s="154"/>
      <c r="O78" s="154"/>
      <c r="P78" s="154"/>
      <c r="Q78" s="154"/>
      <c r="R78" s="276">
        <f t="shared" si="78"/>
        <v>0</v>
      </c>
      <c r="S78" s="316">
        <f t="shared" ref="S78:S81" si="79">D78*R78</f>
        <v>0</v>
      </c>
      <c r="W78" s="452">
        <f t="shared" ref="W78:W81" si="80">X78/$U$7</f>
        <v>0</v>
      </c>
      <c r="X78" s="452">
        <f t="shared" ref="X78:X81" si="81">R78/12</f>
        <v>0</v>
      </c>
      <c r="Z78" s="452">
        <f t="shared" ref="Z78:Z81" si="82">IF($E78="Y",$R78,0)</f>
        <v>0</v>
      </c>
      <c r="AA78" s="452">
        <f t="shared" ref="AA78:AA81" si="83">IF($E78="N",$R78,0)</f>
        <v>0</v>
      </c>
      <c r="AB78" s="453" t="e">
        <f t="shared" ref="AB78:AB81" si="84">Z78/(AA78+Z78)</f>
        <v>#DIV/0!</v>
      </c>
    </row>
    <row r="79" spans="1:28" s="110" customFormat="1" ht="12" x14ac:dyDescent="0.3">
      <c r="A79" s="269"/>
      <c r="B79" s="270"/>
      <c r="C79" s="446">
        <f>'6. Staff Loading'!C79</f>
        <v>0</v>
      </c>
      <c r="D79" s="447">
        <f>'6. Staff Loading'!D79</f>
        <v>0</v>
      </c>
      <c r="E79" s="448">
        <f>'6. Staff Loading'!E79</f>
        <v>0</v>
      </c>
      <c r="F79" s="154"/>
      <c r="G79" s="154"/>
      <c r="H79" s="154"/>
      <c r="I79" s="154"/>
      <c r="J79" s="154"/>
      <c r="K79" s="154"/>
      <c r="L79" s="154"/>
      <c r="M79" s="154"/>
      <c r="N79" s="154"/>
      <c r="O79" s="154"/>
      <c r="P79" s="154"/>
      <c r="Q79" s="154"/>
      <c r="R79" s="276">
        <f t="shared" si="78"/>
        <v>0</v>
      </c>
      <c r="S79" s="316">
        <f t="shared" si="79"/>
        <v>0</v>
      </c>
      <c r="T79" s="106"/>
      <c r="U79" s="106"/>
      <c r="V79" s="106"/>
      <c r="W79" s="452">
        <f t="shared" si="80"/>
        <v>0</v>
      </c>
      <c r="X79" s="452">
        <f t="shared" si="81"/>
        <v>0</v>
      </c>
      <c r="Z79" s="452">
        <f t="shared" si="82"/>
        <v>0</v>
      </c>
      <c r="AA79" s="452">
        <f t="shared" si="83"/>
        <v>0</v>
      </c>
      <c r="AB79" s="453" t="e">
        <f t="shared" si="84"/>
        <v>#DIV/0!</v>
      </c>
    </row>
    <row r="80" spans="1:28" s="110" customFormat="1" ht="12" x14ac:dyDescent="0.3">
      <c r="A80" s="269"/>
      <c r="B80" s="270"/>
      <c r="C80" s="446">
        <f>'6. Staff Loading'!C80</f>
        <v>0</v>
      </c>
      <c r="D80" s="447">
        <f>'6. Staff Loading'!D80</f>
        <v>0</v>
      </c>
      <c r="E80" s="448">
        <f>'6. Staff Loading'!E80</f>
        <v>0</v>
      </c>
      <c r="F80" s="154"/>
      <c r="G80" s="154"/>
      <c r="H80" s="154"/>
      <c r="I80" s="154"/>
      <c r="J80" s="154"/>
      <c r="K80" s="154"/>
      <c r="L80" s="154"/>
      <c r="M80" s="154"/>
      <c r="N80" s="154"/>
      <c r="O80" s="154"/>
      <c r="P80" s="154"/>
      <c r="Q80" s="154"/>
      <c r="R80" s="276">
        <f t="shared" si="78"/>
        <v>0</v>
      </c>
      <c r="S80" s="316">
        <f t="shared" si="79"/>
        <v>0</v>
      </c>
      <c r="T80" s="106"/>
      <c r="U80" s="106"/>
      <c r="V80" s="106"/>
      <c r="W80" s="452">
        <f t="shared" si="80"/>
        <v>0</v>
      </c>
      <c r="X80" s="452">
        <f t="shared" si="81"/>
        <v>0</v>
      </c>
      <c r="Z80" s="452">
        <f t="shared" si="82"/>
        <v>0</v>
      </c>
      <c r="AA80" s="452">
        <f t="shared" si="83"/>
        <v>0</v>
      </c>
      <c r="AB80" s="453" t="e">
        <f t="shared" si="84"/>
        <v>#DIV/0!</v>
      </c>
    </row>
    <row r="81" spans="1:28" ht="14.25" customHeight="1" x14ac:dyDescent="0.3">
      <c r="A81" s="269"/>
      <c r="B81" s="270"/>
      <c r="C81" s="446">
        <f>'6. Staff Loading'!C81</f>
        <v>0</v>
      </c>
      <c r="D81" s="447">
        <f>'6. Staff Loading'!D81</f>
        <v>0</v>
      </c>
      <c r="E81" s="448">
        <f>'6. Staff Loading'!E81</f>
        <v>0</v>
      </c>
      <c r="F81" s="154"/>
      <c r="G81" s="154"/>
      <c r="H81" s="154"/>
      <c r="I81" s="154"/>
      <c r="J81" s="154"/>
      <c r="K81" s="154"/>
      <c r="L81" s="154"/>
      <c r="M81" s="154"/>
      <c r="N81" s="154"/>
      <c r="O81" s="154"/>
      <c r="P81" s="154"/>
      <c r="Q81" s="154"/>
      <c r="R81" s="276">
        <f t="shared" si="78"/>
        <v>0</v>
      </c>
      <c r="S81" s="316">
        <f t="shared" si="79"/>
        <v>0</v>
      </c>
      <c r="W81" s="452">
        <f t="shared" si="80"/>
        <v>0</v>
      </c>
      <c r="X81" s="452">
        <f t="shared" si="81"/>
        <v>0</v>
      </c>
      <c r="Z81" s="452">
        <f t="shared" si="82"/>
        <v>0</v>
      </c>
      <c r="AA81" s="452">
        <f t="shared" si="83"/>
        <v>0</v>
      </c>
      <c r="AB81" s="453" t="e">
        <f t="shared" si="84"/>
        <v>#DIV/0!</v>
      </c>
    </row>
    <row r="82" spans="1:28" s="109" customFormat="1" ht="13.5" thickBot="1" x14ac:dyDescent="0.35">
      <c r="A82" s="228"/>
      <c r="B82" s="229" t="s">
        <v>154</v>
      </c>
      <c r="C82" s="230"/>
      <c r="D82" s="438"/>
      <c r="E82" s="427"/>
      <c r="F82" s="233">
        <f>SUM(F77:F81)</f>
        <v>160</v>
      </c>
      <c r="G82" s="233">
        <f t="shared" ref="G82:R82" si="85">SUM(G77:G81)</f>
        <v>160</v>
      </c>
      <c r="H82" s="233">
        <f t="shared" si="85"/>
        <v>160</v>
      </c>
      <c r="I82" s="233">
        <f t="shared" si="85"/>
        <v>160</v>
      </c>
      <c r="J82" s="233">
        <f t="shared" si="85"/>
        <v>160</v>
      </c>
      <c r="K82" s="233">
        <f t="shared" si="85"/>
        <v>160</v>
      </c>
      <c r="L82" s="233">
        <f t="shared" si="85"/>
        <v>160</v>
      </c>
      <c r="M82" s="233">
        <f t="shared" si="85"/>
        <v>160</v>
      </c>
      <c r="N82" s="233">
        <f t="shared" si="85"/>
        <v>160</v>
      </c>
      <c r="O82" s="233">
        <f t="shared" si="85"/>
        <v>160</v>
      </c>
      <c r="P82" s="233">
        <f t="shared" si="85"/>
        <v>160</v>
      </c>
      <c r="Q82" s="233">
        <f t="shared" si="85"/>
        <v>160</v>
      </c>
      <c r="R82" s="233">
        <f t="shared" si="85"/>
        <v>1920</v>
      </c>
      <c r="S82" s="317">
        <f>SUM(S77:S81)</f>
        <v>243840</v>
      </c>
      <c r="T82" s="106"/>
      <c r="U82" s="106"/>
      <c r="V82" s="106"/>
      <c r="W82" s="235">
        <f>SUM(W77:W81)</f>
        <v>0.96000000000000008</v>
      </c>
      <c r="X82" s="235">
        <f>SUM(X77:X81)</f>
        <v>160</v>
      </c>
      <c r="Z82" s="231">
        <f>SUM(Z77:Z81)</f>
        <v>0</v>
      </c>
      <c r="AA82" s="231">
        <f>SUM(AA77:AA81)</f>
        <v>1920</v>
      </c>
      <c r="AB82" s="413">
        <f>Z82/(Z82+AA82)</f>
        <v>0</v>
      </c>
    </row>
    <row r="83" spans="1:28" ht="10.15" customHeight="1" x14ac:dyDescent="0.3">
      <c r="A83" s="149"/>
      <c r="B83" s="150"/>
      <c r="C83" s="151"/>
      <c r="D83" s="437"/>
      <c r="E83" s="426"/>
      <c r="F83" s="154"/>
      <c r="G83" s="154"/>
      <c r="H83" s="154"/>
      <c r="I83" s="154"/>
      <c r="J83" s="154"/>
      <c r="K83" s="154"/>
      <c r="L83" s="154"/>
      <c r="M83" s="154"/>
      <c r="N83" s="154"/>
      <c r="O83" s="154"/>
      <c r="P83" s="154"/>
      <c r="Q83" s="154"/>
      <c r="R83" s="154"/>
      <c r="S83" s="322"/>
      <c r="T83" s="110"/>
      <c r="U83" s="110"/>
      <c r="V83" s="110"/>
      <c r="W83" s="152"/>
      <c r="X83" s="152"/>
      <c r="Z83" s="152"/>
      <c r="AA83" s="152"/>
      <c r="AB83" s="412"/>
    </row>
    <row r="84" spans="1:28" ht="13.5" thickBot="1" x14ac:dyDescent="0.35">
      <c r="A84" s="251"/>
      <c r="B84" s="252" t="s">
        <v>154</v>
      </c>
      <c r="C84" s="253"/>
      <c r="D84" s="440"/>
      <c r="E84" s="429"/>
      <c r="F84" s="254">
        <f t="shared" ref="F84:S84" si="86">SUM(F82,)</f>
        <v>160</v>
      </c>
      <c r="G84" s="254">
        <f t="shared" si="86"/>
        <v>160</v>
      </c>
      <c r="H84" s="254">
        <f t="shared" si="86"/>
        <v>160</v>
      </c>
      <c r="I84" s="254">
        <f t="shared" si="86"/>
        <v>160</v>
      </c>
      <c r="J84" s="254">
        <f t="shared" si="86"/>
        <v>160</v>
      </c>
      <c r="K84" s="254">
        <f t="shared" si="86"/>
        <v>160</v>
      </c>
      <c r="L84" s="254">
        <f t="shared" si="86"/>
        <v>160</v>
      </c>
      <c r="M84" s="254">
        <f t="shared" si="86"/>
        <v>160</v>
      </c>
      <c r="N84" s="254">
        <f t="shared" si="86"/>
        <v>160</v>
      </c>
      <c r="O84" s="254">
        <f t="shared" si="86"/>
        <v>160</v>
      </c>
      <c r="P84" s="254">
        <f t="shared" si="86"/>
        <v>160</v>
      </c>
      <c r="Q84" s="254">
        <f t="shared" si="86"/>
        <v>160</v>
      </c>
      <c r="R84" s="254">
        <f t="shared" si="86"/>
        <v>1920</v>
      </c>
      <c r="S84" s="319">
        <f t="shared" si="86"/>
        <v>243840</v>
      </c>
      <c r="W84" s="254">
        <f>SUM(W82,)</f>
        <v>0.96000000000000008</v>
      </c>
      <c r="X84" s="254">
        <f>SUM(X82,)</f>
        <v>160</v>
      </c>
      <c r="Z84" s="254">
        <f>SUM(Z82,)</f>
        <v>0</v>
      </c>
      <c r="AA84" s="254">
        <f>SUM(AA82,)</f>
        <v>1920</v>
      </c>
      <c r="AB84" s="418">
        <f>SUM(AB82,)</f>
        <v>0</v>
      </c>
    </row>
    <row r="85" spans="1:28" ht="12" x14ac:dyDescent="0.3">
      <c r="A85" s="149"/>
      <c r="B85" s="155"/>
      <c r="C85" s="156"/>
      <c r="D85" s="442"/>
      <c r="E85" s="431"/>
      <c r="F85" s="154"/>
      <c r="G85" s="154"/>
      <c r="H85" s="154"/>
      <c r="I85" s="154"/>
      <c r="J85" s="154"/>
      <c r="K85" s="154"/>
      <c r="L85" s="154"/>
      <c r="M85" s="154"/>
      <c r="N85" s="154"/>
      <c r="O85" s="154"/>
      <c r="P85" s="154"/>
      <c r="Q85" s="154"/>
      <c r="R85" s="154"/>
      <c r="S85" s="322"/>
      <c r="T85" s="110"/>
      <c r="U85" s="110"/>
      <c r="V85" s="110"/>
      <c r="W85" s="157"/>
      <c r="X85" s="157"/>
      <c r="Z85" s="157"/>
      <c r="AA85" s="157"/>
      <c r="AB85" s="421"/>
    </row>
    <row r="86" spans="1:28" ht="13" x14ac:dyDescent="0.3">
      <c r="A86" s="237">
        <v>4</v>
      </c>
      <c r="B86" s="245" t="s">
        <v>156</v>
      </c>
      <c r="C86" s="239"/>
      <c r="D86" s="436"/>
      <c r="E86" s="425"/>
      <c r="F86" s="244"/>
      <c r="G86" s="244"/>
      <c r="H86" s="244"/>
      <c r="I86" s="244"/>
      <c r="J86" s="244"/>
      <c r="K86" s="244"/>
      <c r="L86" s="244"/>
      <c r="M86" s="244"/>
      <c r="N86" s="244"/>
      <c r="O86" s="244"/>
      <c r="P86" s="244"/>
      <c r="Q86" s="244"/>
      <c r="R86" s="240"/>
      <c r="S86" s="323"/>
      <c r="T86" s="110"/>
      <c r="U86" s="110"/>
      <c r="V86" s="110"/>
      <c r="W86" s="239"/>
      <c r="X86" s="239"/>
      <c r="Z86" s="239"/>
      <c r="AA86" s="239"/>
      <c r="AB86" s="416"/>
    </row>
    <row r="87" spans="1:28" ht="12" x14ac:dyDescent="0.3">
      <c r="A87" s="269">
        <v>4.0999999999999996</v>
      </c>
      <c r="B87" s="270" t="s">
        <v>156</v>
      </c>
      <c r="C87" s="446" t="str">
        <f>'6. Staff Loading'!C87</f>
        <v>BenefitsCal Public Communications Lead-Onshore</v>
      </c>
      <c r="D87" s="447">
        <f>'6. Staff Loading'!D87</f>
        <v>150</v>
      </c>
      <c r="E87" s="448" t="str">
        <f>'6. Staff Loading'!E87</f>
        <v>N</v>
      </c>
      <c r="F87" s="154">
        <v>160</v>
      </c>
      <c r="G87" s="154">
        <v>160</v>
      </c>
      <c r="H87" s="154">
        <v>160</v>
      </c>
      <c r="I87" s="154">
        <v>160</v>
      </c>
      <c r="J87" s="154">
        <v>160</v>
      </c>
      <c r="K87" s="154">
        <v>160</v>
      </c>
      <c r="L87" s="154">
        <v>160</v>
      </c>
      <c r="M87" s="154">
        <v>160</v>
      </c>
      <c r="N87" s="154">
        <v>160</v>
      </c>
      <c r="O87" s="154">
        <v>160</v>
      </c>
      <c r="P87" s="154">
        <v>160</v>
      </c>
      <c r="Q87" s="154">
        <v>160</v>
      </c>
      <c r="R87" s="276">
        <f t="shared" ref="R87:R91" si="87">SUM(F87:Q87)</f>
        <v>1920</v>
      </c>
      <c r="S87" s="316">
        <f>D87*R87</f>
        <v>288000</v>
      </c>
      <c r="T87" s="110"/>
      <c r="U87" s="110"/>
      <c r="V87" s="110"/>
      <c r="W87" s="452">
        <f>X87/$U$7</f>
        <v>0.96000000000000008</v>
      </c>
      <c r="X87" s="452">
        <f>R87/12</f>
        <v>160</v>
      </c>
      <c r="Z87" s="452">
        <f>IF($E87="Y",$R87,0)</f>
        <v>0</v>
      </c>
      <c r="AA87" s="452">
        <f>IF($E87="N",$R87,0)</f>
        <v>1920</v>
      </c>
      <c r="AB87" s="453">
        <f>Z87/(AA87+Z87)</f>
        <v>0</v>
      </c>
    </row>
    <row r="88" spans="1:28" s="110" customFormat="1" x14ac:dyDescent="0.25">
      <c r="A88" s="269"/>
      <c r="B88" s="270"/>
      <c r="C88" s="446" t="str">
        <f>'6. Staff Loading'!C88</f>
        <v>Business Analyst/UCD Analyst -Onshore</v>
      </c>
      <c r="D88" s="447">
        <f>'6. Staff Loading'!D88</f>
        <v>130</v>
      </c>
      <c r="E88" s="448" t="str">
        <f>'6. Staff Loading'!E88</f>
        <v>N</v>
      </c>
      <c r="F88" s="154">
        <v>106</v>
      </c>
      <c r="G88" s="154">
        <v>106</v>
      </c>
      <c r="H88" s="154">
        <v>106</v>
      </c>
      <c r="I88" s="154">
        <v>106</v>
      </c>
      <c r="J88" s="154">
        <v>106</v>
      </c>
      <c r="K88" s="154">
        <v>106</v>
      </c>
      <c r="L88" s="154">
        <v>106</v>
      </c>
      <c r="M88" s="154">
        <v>106</v>
      </c>
      <c r="N88" s="154">
        <v>106</v>
      </c>
      <c r="O88" s="154">
        <v>106</v>
      </c>
      <c r="P88" s="154">
        <v>106</v>
      </c>
      <c r="Q88" s="154">
        <v>106</v>
      </c>
      <c r="R88" s="276">
        <f t="shared" si="87"/>
        <v>1272</v>
      </c>
      <c r="S88" s="316">
        <f t="shared" ref="S88:S91" si="88">D88*R88</f>
        <v>165360</v>
      </c>
      <c r="W88" s="452">
        <f t="shared" ref="W88:W91" si="89">X88/$U$7</f>
        <v>0.63600000000000001</v>
      </c>
      <c r="X88" s="452">
        <f t="shared" ref="X88:X91" si="90">R88/12</f>
        <v>106</v>
      </c>
      <c r="Z88" s="452">
        <f t="shared" ref="Z88:Z91" si="91">IF($E88="Y",$R88,0)</f>
        <v>0</v>
      </c>
      <c r="AA88" s="452">
        <f t="shared" ref="AA88:AA91" si="92">IF($E88="N",$R88,0)</f>
        <v>1272</v>
      </c>
      <c r="AB88" s="453">
        <f t="shared" ref="AB88:AB91" si="93">Z88/(AA88+Z88)</f>
        <v>0</v>
      </c>
    </row>
    <row r="89" spans="1:28" ht="14.25" customHeight="1" x14ac:dyDescent="0.3">
      <c r="A89" s="269"/>
      <c r="B89" s="270"/>
      <c r="C89" s="446" t="str">
        <f>'6. Staff Loading'!C89</f>
        <v>Customer and Marketing Analyst-Onshore</v>
      </c>
      <c r="D89" s="447">
        <f>'6. Staff Loading'!D89</f>
        <v>140.75</v>
      </c>
      <c r="E89" s="448" t="str">
        <f>'6. Staff Loading'!E89</f>
        <v>N</v>
      </c>
      <c r="F89" s="154">
        <v>160</v>
      </c>
      <c r="G89" s="154">
        <v>160</v>
      </c>
      <c r="H89" s="154">
        <v>160</v>
      </c>
      <c r="I89" s="154">
        <v>160</v>
      </c>
      <c r="J89" s="154">
        <v>160</v>
      </c>
      <c r="K89" s="154">
        <v>160</v>
      </c>
      <c r="L89" s="154">
        <v>160</v>
      </c>
      <c r="M89" s="154">
        <v>160</v>
      </c>
      <c r="N89" s="154">
        <v>160</v>
      </c>
      <c r="O89" s="154">
        <v>160</v>
      </c>
      <c r="P89" s="154">
        <v>160</v>
      </c>
      <c r="Q89" s="154">
        <v>160</v>
      </c>
      <c r="R89" s="276">
        <f t="shared" si="87"/>
        <v>1920</v>
      </c>
      <c r="S89" s="316">
        <f t="shared" si="88"/>
        <v>270240</v>
      </c>
      <c r="T89" s="110"/>
      <c r="U89" s="110"/>
      <c r="V89" s="110"/>
      <c r="W89" s="452">
        <f t="shared" si="89"/>
        <v>0.96000000000000008</v>
      </c>
      <c r="X89" s="452">
        <f t="shared" si="90"/>
        <v>160</v>
      </c>
      <c r="Z89" s="452">
        <f t="shared" si="91"/>
        <v>0</v>
      </c>
      <c r="AA89" s="452">
        <f t="shared" si="92"/>
        <v>1920</v>
      </c>
      <c r="AB89" s="453">
        <f t="shared" si="93"/>
        <v>0</v>
      </c>
    </row>
    <row r="90" spans="1:28" s="110" customFormat="1" x14ac:dyDescent="0.25">
      <c r="A90" s="269"/>
      <c r="B90" s="270"/>
      <c r="C90" s="446" t="str">
        <f>'6. Staff Loading'!C90</f>
        <v>Customer and Marketing Analyst-Offshore</v>
      </c>
      <c r="D90" s="447">
        <f>'6. Staff Loading'!D90</f>
        <v>80</v>
      </c>
      <c r="E90" s="448" t="str">
        <f>'6. Staff Loading'!E90</f>
        <v>Y</v>
      </c>
      <c r="F90" s="154">
        <v>80</v>
      </c>
      <c r="G90" s="154">
        <v>80</v>
      </c>
      <c r="H90" s="154">
        <v>80</v>
      </c>
      <c r="I90" s="154">
        <v>80</v>
      </c>
      <c r="J90" s="154">
        <v>80</v>
      </c>
      <c r="K90" s="154">
        <v>80</v>
      </c>
      <c r="L90" s="154">
        <v>80</v>
      </c>
      <c r="M90" s="154">
        <v>80</v>
      </c>
      <c r="N90" s="154">
        <v>80</v>
      </c>
      <c r="O90" s="154">
        <v>80</v>
      </c>
      <c r="P90" s="154">
        <v>80</v>
      </c>
      <c r="Q90" s="154">
        <v>80</v>
      </c>
      <c r="R90" s="276">
        <f t="shared" si="87"/>
        <v>960</v>
      </c>
      <c r="S90" s="316">
        <f t="shared" si="88"/>
        <v>76800</v>
      </c>
      <c r="W90" s="452">
        <f t="shared" si="89"/>
        <v>0.48000000000000004</v>
      </c>
      <c r="X90" s="452">
        <f t="shared" si="90"/>
        <v>80</v>
      </c>
      <c r="Z90" s="452">
        <f t="shared" si="91"/>
        <v>960</v>
      </c>
      <c r="AA90" s="452">
        <f t="shared" si="92"/>
        <v>0</v>
      </c>
      <c r="AB90" s="453">
        <f t="shared" si="93"/>
        <v>1</v>
      </c>
    </row>
    <row r="91" spans="1:28" ht="14.25" customHeight="1" x14ac:dyDescent="0.3">
      <c r="A91" s="269"/>
      <c r="B91" s="270"/>
      <c r="C91" s="446">
        <f>'6. Staff Loading'!C91</f>
        <v>0</v>
      </c>
      <c r="D91" s="447">
        <f>'6. Staff Loading'!D91</f>
        <v>0</v>
      </c>
      <c r="E91" s="448">
        <f>'6. Staff Loading'!E91</f>
        <v>0</v>
      </c>
      <c r="F91" s="154"/>
      <c r="G91" s="154"/>
      <c r="H91" s="154"/>
      <c r="I91" s="154"/>
      <c r="J91" s="154"/>
      <c r="K91" s="154"/>
      <c r="L91" s="154"/>
      <c r="M91" s="154"/>
      <c r="N91" s="154"/>
      <c r="O91" s="154"/>
      <c r="P91" s="154"/>
      <c r="Q91" s="154"/>
      <c r="R91" s="276">
        <f t="shared" si="87"/>
        <v>0</v>
      </c>
      <c r="S91" s="316">
        <f t="shared" si="88"/>
        <v>0</v>
      </c>
      <c r="T91" s="110"/>
      <c r="U91" s="110"/>
      <c r="V91" s="110"/>
      <c r="W91" s="452">
        <f t="shared" si="89"/>
        <v>0</v>
      </c>
      <c r="X91" s="452">
        <f t="shared" si="90"/>
        <v>0</v>
      </c>
      <c r="Z91" s="452">
        <f t="shared" si="91"/>
        <v>0</v>
      </c>
      <c r="AA91" s="452">
        <f t="shared" si="92"/>
        <v>0</v>
      </c>
      <c r="AB91" s="453" t="e">
        <f t="shared" si="93"/>
        <v>#DIV/0!</v>
      </c>
    </row>
    <row r="92" spans="1:28" s="109" customFormat="1" ht="13.5" thickBot="1" x14ac:dyDescent="0.35">
      <c r="A92" s="228"/>
      <c r="B92" s="229" t="s">
        <v>160</v>
      </c>
      <c r="C92" s="230"/>
      <c r="D92" s="438"/>
      <c r="E92" s="427"/>
      <c r="F92" s="233">
        <f>SUM(F87:F91)</f>
        <v>506</v>
      </c>
      <c r="G92" s="233">
        <f t="shared" ref="G92:R92" si="94">SUM(G87:G91)</f>
        <v>506</v>
      </c>
      <c r="H92" s="233">
        <f t="shared" si="94"/>
        <v>506</v>
      </c>
      <c r="I92" s="233">
        <f t="shared" si="94"/>
        <v>506</v>
      </c>
      <c r="J92" s="233">
        <f t="shared" si="94"/>
        <v>506</v>
      </c>
      <c r="K92" s="233">
        <f t="shared" si="94"/>
        <v>506</v>
      </c>
      <c r="L92" s="233">
        <f t="shared" si="94"/>
        <v>506</v>
      </c>
      <c r="M92" s="233">
        <f t="shared" si="94"/>
        <v>506</v>
      </c>
      <c r="N92" s="233">
        <f t="shared" si="94"/>
        <v>506</v>
      </c>
      <c r="O92" s="233">
        <f t="shared" si="94"/>
        <v>506</v>
      </c>
      <c r="P92" s="233">
        <f t="shared" si="94"/>
        <v>506</v>
      </c>
      <c r="Q92" s="233">
        <f t="shared" si="94"/>
        <v>506</v>
      </c>
      <c r="R92" s="233">
        <f t="shared" si="94"/>
        <v>6072</v>
      </c>
      <c r="S92" s="317">
        <f>SUM(S87:S91)</f>
        <v>800400</v>
      </c>
      <c r="T92" s="106"/>
      <c r="U92" s="106"/>
      <c r="V92" s="106"/>
      <c r="W92" s="235">
        <f>SUM(W87:W91)</f>
        <v>3.036</v>
      </c>
      <c r="X92" s="235">
        <f>SUM(X87:X91)</f>
        <v>506</v>
      </c>
      <c r="Z92" s="231">
        <f>SUM(Z87:Z91)</f>
        <v>960</v>
      </c>
      <c r="AA92" s="231">
        <f>SUM(AA87:AA91)</f>
        <v>5112</v>
      </c>
      <c r="AB92" s="413">
        <f>Z92/(Z92+AA92)</f>
        <v>0.15810276679841898</v>
      </c>
    </row>
    <row r="93" spans="1:28" ht="10.15" customHeight="1" x14ac:dyDescent="0.3">
      <c r="A93" s="149"/>
      <c r="B93" s="150"/>
      <c r="C93" s="151"/>
      <c r="D93" s="437"/>
      <c r="E93" s="426"/>
      <c r="F93" s="154"/>
      <c r="G93" s="154"/>
      <c r="H93" s="154"/>
      <c r="I93" s="154"/>
      <c r="J93" s="154"/>
      <c r="K93" s="154"/>
      <c r="L93" s="154"/>
      <c r="M93" s="154"/>
      <c r="N93" s="154"/>
      <c r="O93" s="154"/>
      <c r="P93" s="154"/>
      <c r="Q93" s="154"/>
      <c r="R93" s="154"/>
      <c r="S93" s="322"/>
      <c r="W93" s="152"/>
      <c r="X93" s="152"/>
      <c r="Z93" s="152"/>
      <c r="AA93" s="152"/>
      <c r="AB93" s="412"/>
    </row>
    <row r="94" spans="1:28" ht="13.5" thickBot="1" x14ac:dyDescent="0.35">
      <c r="A94" s="251"/>
      <c r="B94" s="252" t="s">
        <v>160</v>
      </c>
      <c r="C94" s="253"/>
      <c r="D94" s="440"/>
      <c r="E94" s="429"/>
      <c r="F94" s="254">
        <f t="shared" ref="F94:S94" si="95">SUM(F92,)</f>
        <v>506</v>
      </c>
      <c r="G94" s="254">
        <f t="shared" si="95"/>
        <v>506</v>
      </c>
      <c r="H94" s="254">
        <f t="shared" si="95"/>
        <v>506</v>
      </c>
      <c r="I94" s="254">
        <f t="shared" si="95"/>
        <v>506</v>
      </c>
      <c r="J94" s="254">
        <f t="shared" si="95"/>
        <v>506</v>
      </c>
      <c r="K94" s="254">
        <f t="shared" si="95"/>
        <v>506</v>
      </c>
      <c r="L94" s="254">
        <f t="shared" si="95"/>
        <v>506</v>
      </c>
      <c r="M94" s="254">
        <f t="shared" si="95"/>
        <v>506</v>
      </c>
      <c r="N94" s="254">
        <f t="shared" si="95"/>
        <v>506</v>
      </c>
      <c r="O94" s="254">
        <f t="shared" si="95"/>
        <v>506</v>
      </c>
      <c r="P94" s="254">
        <f t="shared" si="95"/>
        <v>506</v>
      </c>
      <c r="Q94" s="254">
        <f t="shared" si="95"/>
        <v>506</v>
      </c>
      <c r="R94" s="254">
        <f t="shared" si="95"/>
        <v>6072</v>
      </c>
      <c r="S94" s="319">
        <f t="shared" si="95"/>
        <v>800400</v>
      </c>
      <c r="W94" s="254">
        <f>SUM(W92,)</f>
        <v>3.036</v>
      </c>
      <c r="X94" s="254">
        <f>SUM(X92,)</f>
        <v>506</v>
      </c>
      <c r="Z94" s="254">
        <f>SUM(Z92,)</f>
        <v>960</v>
      </c>
      <c r="AA94" s="254">
        <f>SUM(AA92,)</f>
        <v>5112</v>
      </c>
      <c r="AB94" s="418">
        <f>Z94/(Z94+AA94)</f>
        <v>0.15810276679841898</v>
      </c>
    </row>
    <row r="95" spans="1:28" ht="12" x14ac:dyDescent="0.3">
      <c r="A95" s="160"/>
      <c r="B95" s="150"/>
      <c r="C95" s="151"/>
      <c r="D95" s="437"/>
      <c r="E95" s="432"/>
      <c r="F95" s="154"/>
      <c r="G95" s="154"/>
      <c r="H95" s="154"/>
      <c r="I95" s="154"/>
      <c r="J95" s="154"/>
      <c r="K95" s="154"/>
      <c r="L95" s="154"/>
      <c r="M95" s="154"/>
      <c r="N95" s="154"/>
      <c r="O95" s="154"/>
      <c r="P95" s="154"/>
      <c r="Q95" s="154"/>
      <c r="R95" s="154"/>
      <c r="S95" s="322"/>
      <c r="W95" s="151"/>
      <c r="X95" s="151"/>
      <c r="Z95" s="151"/>
      <c r="AA95" s="151"/>
      <c r="AB95" s="412"/>
    </row>
    <row r="96" spans="1:28" ht="13" x14ac:dyDescent="0.3">
      <c r="A96" s="237">
        <v>5</v>
      </c>
      <c r="B96" s="245" t="s">
        <v>161</v>
      </c>
      <c r="C96" s="239"/>
      <c r="D96" s="436"/>
      <c r="E96" s="425"/>
      <c r="F96" s="244"/>
      <c r="G96" s="244"/>
      <c r="H96" s="244"/>
      <c r="I96" s="244"/>
      <c r="J96" s="244"/>
      <c r="K96" s="244"/>
      <c r="L96" s="244"/>
      <c r="M96" s="244"/>
      <c r="N96" s="244"/>
      <c r="O96" s="244"/>
      <c r="P96" s="244"/>
      <c r="Q96" s="244"/>
      <c r="R96" s="240"/>
      <c r="S96" s="323"/>
      <c r="W96" s="239"/>
      <c r="X96" s="239"/>
      <c r="Z96" s="239"/>
      <c r="AA96" s="239"/>
      <c r="AB96" s="416"/>
    </row>
    <row r="97" spans="1:28" ht="12" x14ac:dyDescent="0.3">
      <c r="A97" s="269">
        <v>5.0999999999999996</v>
      </c>
      <c r="B97" s="270" t="s">
        <v>162</v>
      </c>
      <c r="C97" s="446" t="str">
        <f>'6. Staff Loading'!C97</f>
        <v>BenefitsCal Security Manager-Onshore</v>
      </c>
      <c r="D97" s="447">
        <f>'6. Staff Loading'!D97</f>
        <v>140</v>
      </c>
      <c r="E97" s="448"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6">
        <f t="shared" ref="R97:R101" si="96">SUM(F97:Q97)</f>
        <v>1800</v>
      </c>
      <c r="S97" s="316">
        <f>D97*R97</f>
        <v>252000</v>
      </c>
      <c r="W97" s="452">
        <f>X97/$U$7</f>
        <v>0.9</v>
      </c>
      <c r="X97" s="452">
        <f>R97/12</f>
        <v>150</v>
      </c>
      <c r="Z97" s="452">
        <f>IF($E97="Y",$R97,0)</f>
        <v>0</v>
      </c>
      <c r="AA97" s="452">
        <f>IF($E97="N",$R97,0)</f>
        <v>1800</v>
      </c>
      <c r="AB97" s="453">
        <f>Z97/(AA97+Z97)</f>
        <v>0</v>
      </c>
    </row>
    <row r="98" spans="1:28" s="110" customFormat="1" ht="12" x14ac:dyDescent="0.3">
      <c r="A98" s="269"/>
      <c r="B98" s="270"/>
      <c r="C98" s="446">
        <f>'6. Staff Loading'!C98</f>
        <v>0</v>
      </c>
      <c r="D98" s="447">
        <f>'6. Staff Loading'!D98</f>
        <v>0</v>
      </c>
      <c r="E98" s="448">
        <f>'6. Staff Loading'!E98</f>
        <v>0</v>
      </c>
      <c r="F98" s="154"/>
      <c r="G98" s="154"/>
      <c r="H98" s="154"/>
      <c r="I98" s="154"/>
      <c r="J98" s="154"/>
      <c r="K98" s="154"/>
      <c r="L98" s="154"/>
      <c r="M98" s="154"/>
      <c r="N98" s="154"/>
      <c r="O98" s="154"/>
      <c r="P98" s="154"/>
      <c r="Q98" s="154"/>
      <c r="R98" s="276">
        <f t="shared" si="96"/>
        <v>0</v>
      </c>
      <c r="S98" s="316">
        <f t="shared" ref="S98:S101" si="97">D98*R98</f>
        <v>0</v>
      </c>
      <c r="T98" s="106"/>
      <c r="U98" s="106"/>
      <c r="V98" s="106"/>
      <c r="W98" s="452">
        <f t="shared" ref="W98:W101" si="98">X98/$U$7</f>
        <v>0</v>
      </c>
      <c r="X98" s="452">
        <f t="shared" ref="X98:X101" si="99">R98/12</f>
        <v>0</v>
      </c>
      <c r="Z98" s="452">
        <f t="shared" ref="Z98:Z101" si="100">IF($E98="Y",$R98,0)</f>
        <v>0</v>
      </c>
      <c r="AA98" s="452">
        <f t="shared" ref="AA98:AA101" si="101">IF($E98="N",$R98,0)</f>
        <v>0</v>
      </c>
      <c r="AB98" s="453" t="e">
        <f t="shared" ref="AB98:AB101" si="102">Z98/(AA98+Z98)</f>
        <v>#DIV/0!</v>
      </c>
    </row>
    <row r="99" spans="1:28" ht="12" x14ac:dyDescent="0.3">
      <c r="A99" s="269"/>
      <c r="B99" s="270"/>
      <c r="C99" s="446">
        <f>'6. Staff Loading'!C99</f>
        <v>0</v>
      </c>
      <c r="D99" s="447">
        <f>'6. Staff Loading'!D99</f>
        <v>0</v>
      </c>
      <c r="E99" s="448">
        <f>'6. Staff Loading'!E99</f>
        <v>0</v>
      </c>
      <c r="F99" s="154"/>
      <c r="G99" s="154"/>
      <c r="H99" s="154"/>
      <c r="I99" s="154"/>
      <c r="J99" s="154"/>
      <c r="K99" s="154"/>
      <c r="L99" s="154"/>
      <c r="M99" s="154"/>
      <c r="N99" s="154"/>
      <c r="O99" s="154"/>
      <c r="P99" s="154"/>
      <c r="Q99" s="154"/>
      <c r="R99" s="276">
        <f t="shared" si="96"/>
        <v>0</v>
      </c>
      <c r="S99" s="316">
        <f t="shared" si="97"/>
        <v>0</v>
      </c>
      <c r="W99" s="452">
        <f t="shared" si="98"/>
        <v>0</v>
      </c>
      <c r="X99" s="452">
        <f t="shared" si="99"/>
        <v>0</v>
      </c>
      <c r="Z99" s="452">
        <f t="shared" si="100"/>
        <v>0</v>
      </c>
      <c r="AA99" s="452">
        <f t="shared" si="101"/>
        <v>0</v>
      </c>
      <c r="AB99" s="453" t="e">
        <f t="shared" si="102"/>
        <v>#DIV/0!</v>
      </c>
    </row>
    <row r="100" spans="1:28" s="110" customFormat="1" ht="12" x14ac:dyDescent="0.3">
      <c r="A100" s="269"/>
      <c r="B100" s="270"/>
      <c r="C100" s="446">
        <f>'6. Staff Loading'!C100</f>
        <v>0</v>
      </c>
      <c r="D100" s="447">
        <f>'6. Staff Loading'!D100</f>
        <v>0</v>
      </c>
      <c r="E100" s="448">
        <f>'6. Staff Loading'!E100</f>
        <v>0</v>
      </c>
      <c r="F100" s="154"/>
      <c r="G100" s="154"/>
      <c r="H100" s="154"/>
      <c r="I100" s="154"/>
      <c r="J100" s="154"/>
      <c r="K100" s="154"/>
      <c r="L100" s="154"/>
      <c r="M100" s="154"/>
      <c r="N100" s="154"/>
      <c r="O100" s="154"/>
      <c r="P100" s="154"/>
      <c r="Q100" s="154"/>
      <c r="R100" s="276">
        <f t="shared" si="96"/>
        <v>0</v>
      </c>
      <c r="S100" s="316">
        <f t="shared" si="97"/>
        <v>0</v>
      </c>
      <c r="T100" s="106"/>
      <c r="U100" s="106"/>
      <c r="V100" s="106"/>
      <c r="W100" s="452">
        <f t="shared" si="98"/>
        <v>0</v>
      </c>
      <c r="X100" s="452">
        <f t="shared" si="99"/>
        <v>0</v>
      </c>
      <c r="Z100" s="452">
        <f t="shared" si="100"/>
        <v>0</v>
      </c>
      <c r="AA100" s="452">
        <f t="shared" si="101"/>
        <v>0</v>
      </c>
      <c r="AB100" s="453" t="e">
        <f t="shared" si="102"/>
        <v>#DIV/0!</v>
      </c>
    </row>
    <row r="101" spans="1:28" ht="12" x14ac:dyDescent="0.3">
      <c r="A101" s="269"/>
      <c r="B101" s="270"/>
      <c r="C101" s="446">
        <f>'6. Staff Loading'!C101</f>
        <v>0</v>
      </c>
      <c r="D101" s="447">
        <f>'6. Staff Loading'!D101</f>
        <v>0</v>
      </c>
      <c r="E101" s="448">
        <f>'6. Staff Loading'!E101</f>
        <v>0</v>
      </c>
      <c r="F101" s="154"/>
      <c r="G101" s="154"/>
      <c r="H101" s="154"/>
      <c r="I101" s="154"/>
      <c r="J101" s="154"/>
      <c r="K101" s="154"/>
      <c r="L101" s="154"/>
      <c r="M101" s="154"/>
      <c r="N101" s="154"/>
      <c r="O101" s="154"/>
      <c r="P101" s="154"/>
      <c r="Q101" s="154"/>
      <c r="R101" s="276">
        <f t="shared" si="96"/>
        <v>0</v>
      </c>
      <c r="S101" s="316">
        <f t="shared" si="97"/>
        <v>0</v>
      </c>
      <c r="W101" s="452">
        <f t="shared" si="98"/>
        <v>0</v>
      </c>
      <c r="X101" s="452">
        <f t="shared" si="99"/>
        <v>0</v>
      </c>
      <c r="Z101" s="452">
        <f t="shared" si="100"/>
        <v>0</v>
      </c>
      <c r="AA101" s="452">
        <f t="shared" si="101"/>
        <v>0</v>
      </c>
      <c r="AB101" s="453" t="e">
        <f t="shared" si="102"/>
        <v>#DIV/0!</v>
      </c>
    </row>
    <row r="102" spans="1:28" ht="12.5" thickBot="1" x14ac:dyDescent="0.35">
      <c r="A102" s="228"/>
      <c r="B102" s="229" t="s">
        <v>322</v>
      </c>
      <c r="C102" s="230"/>
      <c r="D102" s="438"/>
      <c r="E102" s="427"/>
      <c r="F102" s="233">
        <f>SUM(F97:F101)</f>
        <v>150</v>
      </c>
      <c r="G102" s="233">
        <f t="shared" ref="G102:R102" si="103">SUM(G97:G101)</f>
        <v>150</v>
      </c>
      <c r="H102" s="233">
        <f t="shared" si="103"/>
        <v>150</v>
      </c>
      <c r="I102" s="233">
        <f t="shared" si="103"/>
        <v>150</v>
      </c>
      <c r="J102" s="233">
        <f t="shared" si="103"/>
        <v>150</v>
      </c>
      <c r="K102" s="233">
        <f t="shared" si="103"/>
        <v>150</v>
      </c>
      <c r="L102" s="233">
        <f t="shared" si="103"/>
        <v>150</v>
      </c>
      <c r="M102" s="233">
        <f t="shared" si="103"/>
        <v>150</v>
      </c>
      <c r="N102" s="233">
        <f t="shared" si="103"/>
        <v>150</v>
      </c>
      <c r="O102" s="233">
        <f t="shared" si="103"/>
        <v>150</v>
      </c>
      <c r="P102" s="233">
        <f t="shared" si="103"/>
        <v>150</v>
      </c>
      <c r="Q102" s="233">
        <f t="shared" si="103"/>
        <v>150</v>
      </c>
      <c r="R102" s="233">
        <f t="shared" si="103"/>
        <v>1800</v>
      </c>
      <c r="S102" s="317">
        <f>SUM(S97:S101)</f>
        <v>252000</v>
      </c>
      <c r="W102" s="235">
        <f>SUM(W97:W101)</f>
        <v>0.9</v>
      </c>
      <c r="X102" s="235">
        <f>SUM(X97:X101)</f>
        <v>150</v>
      </c>
      <c r="Z102" s="231">
        <f>SUM(Z97:Z101)</f>
        <v>0</v>
      </c>
      <c r="AA102" s="231">
        <f>SUM(AA97:AA101)</f>
        <v>1800</v>
      </c>
      <c r="AB102" s="413">
        <f>Z102/(Z102+AA102)</f>
        <v>0</v>
      </c>
    </row>
    <row r="103" spans="1:28" ht="12" x14ac:dyDescent="0.3">
      <c r="A103" s="269">
        <v>5.2</v>
      </c>
      <c r="B103" s="270" t="s">
        <v>165</v>
      </c>
      <c r="C103" s="446" t="str">
        <f>'6. Staff Loading'!C103</f>
        <v>Security Analyst-Onshore</v>
      </c>
      <c r="D103" s="447">
        <f>'6. Staff Loading'!D103</f>
        <v>120</v>
      </c>
      <c r="E103" s="448" t="str">
        <f>'6. Staff Loading'!E103</f>
        <v>N</v>
      </c>
      <c r="F103" s="154">
        <v>36</v>
      </c>
      <c r="G103" s="154">
        <v>36</v>
      </c>
      <c r="H103" s="154">
        <v>36</v>
      </c>
      <c r="I103" s="154">
        <v>36</v>
      </c>
      <c r="J103" s="154">
        <v>36</v>
      </c>
      <c r="K103" s="154">
        <v>36</v>
      </c>
      <c r="L103" s="154">
        <v>36</v>
      </c>
      <c r="M103" s="154">
        <v>36</v>
      </c>
      <c r="N103" s="154">
        <v>36</v>
      </c>
      <c r="O103" s="154">
        <v>36</v>
      </c>
      <c r="P103" s="154">
        <v>36</v>
      </c>
      <c r="Q103" s="154">
        <v>36</v>
      </c>
      <c r="R103" s="276">
        <f t="shared" ref="R103:R107" si="104">SUM(F103:Q103)</f>
        <v>432</v>
      </c>
      <c r="S103" s="316">
        <f>D103*R103</f>
        <v>51840</v>
      </c>
      <c r="T103" s="110"/>
      <c r="U103" s="110"/>
      <c r="V103" s="110"/>
      <c r="W103" s="452">
        <f>X103/$U$7</f>
        <v>0.21600000000000003</v>
      </c>
      <c r="X103" s="452">
        <f>R103/12</f>
        <v>36</v>
      </c>
      <c r="Z103" s="452">
        <f>IF($E103="Y",$R103,0)</f>
        <v>0</v>
      </c>
      <c r="AA103" s="452">
        <f>IF($E103="N",$R103,0)</f>
        <v>432</v>
      </c>
      <c r="AB103" s="453">
        <f>Z103/(AA103+Z103)</f>
        <v>0</v>
      </c>
    </row>
    <row r="104" spans="1:28" s="110" customFormat="1" x14ac:dyDescent="0.25">
      <c r="A104" s="269"/>
      <c r="B104" s="270"/>
      <c r="C104" s="446">
        <f>'6. Staff Loading'!C104</f>
        <v>0</v>
      </c>
      <c r="D104" s="447">
        <f>'6. Staff Loading'!D104</f>
        <v>0</v>
      </c>
      <c r="E104" s="448">
        <f>'6. Staff Loading'!E104</f>
        <v>0</v>
      </c>
      <c r="F104" s="154"/>
      <c r="G104" s="154"/>
      <c r="H104" s="154"/>
      <c r="I104" s="154"/>
      <c r="J104" s="154"/>
      <c r="K104" s="154"/>
      <c r="L104" s="154"/>
      <c r="M104" s="154"/>
      <c r="N104" s="154"/>
      <c r="O104" s="154"/>
      <c r="P104" s="154"/>
      <c r="Q104" s="154"/>
      <c r="R104" s="276">
        <f t="shared" si="104"/>
        <v>0</v>
      </c>
      <c r="S104" s="316">
        <f t="shared" ref="S104:S107" si="105">D104*R104</f>
        <v>0</v>
      </c>
      <c r="W104" s="452">
        <f t="shared" ref="W104:W107" si="106">X104/$U$7</f>
        <v>0</v>
      </c>
      <c r="X104" s="452">
        <f t="shared" ref="X104:X107" si="107">R104/12</f>
        <v>0</v>
      </c>
      <c r="Z104" s="452">
        <f t="shared" ref="Z104:Z107" si="108">IF($E104="Y",$R104,0)</f>
        <v>0</v>
      </c>
      <c r="AA104" s="452">
        <f t="shared" ref="AA104:AA107" si="109">IF($E104="N",$R104,0)</f>
        <v>0</v>
      </c>
      <c r="AB104" s="453" t="e">
        <f t="shared" ref="AB104:AB107" si="110">Z104/(AA104+Z104)</f>
        <v>#DIV/0!</v>
      </c>
    </row>
    <row r="105" spans="1:28" s="110" customFormat="1" x14ac:dyDescent="0.25">
      <c r="A105" s="269"/>
      <c r="B105" s="270"/>
      <c r="C105" s="446">
        <f>'6. Staff Loading'!C105</f>
        <v>0</v>
      </c>
      <c r="D105" s="447">
        <f>'6. Staff Loading'!D105</f>
        <v>0</v>
      </c>
      <c r="E105" s="448">
        <f>'6. Staff Loading'!E105</f>
        <v>0</v>
      </c>
      <c r="F105" s="154"/>
      <c r="G105" s="154"/>
      <c r="H105" s="154"/>
      <c r="I105" s="154"/>
      <c r="J105" s="154"/>
      <c r="K105" s="154"/>
      <c r="L105" s="154"/>
      <c r="M105" s="154"/>
      <c r="N105" s="154"/>
      <c r="O105" s="154"/>
      <c r="P105" s="154"/>
      <c r="Q105" s="154"/>
      <c r="R105" s="276">
        <f t="shared" si="104"/>
        <v>0</v>
      </c>
      <c r="S105" s="316">
        <f t="shared" si="105"/>
        <v>0</v>
      </c>
      <c r="W105" s="452">
        <f t="shared" si="106"/>
        <v>0</v>
      </c>
      <c r="X105" s="452">
        <f t="shared" si="107"/>
        <v>0</v>
      </c>
      <c r="Z105" s="452">
        <f t="shared" si="108"/>
        <v>0</v>
      </c>
      <c r="AA105" s="452">
        <f t="shared" si="109"/>
        <v>0</v>
      </c>
      <c r="AB105" s="453" t="e">
        <f t="shared" si="110"/>
        <v>#DIV/0!</v>
      </c>
    </row>
    <row r="106" spans="1:28" ht="12" x14ac:dyDescent="0.3">
      <c r="A106" s="269"/>
      <c r="B106" s="270"/>
      <c r="C106" s="446">
        <f>'6. Staff Loading'!C106</f>
        <v>0</v>
      </c>
      <c r="D106" s="447">
        <f>'6. Staff Loading'!D106</f>
        <v>0</v>
      </c>
      <c r="E106" s="448">
        <f>'6. Staff Loading'!E106</f>
        <v>0</v>
      </c>
      <c r="F106" s="154"/>
      <c r="G106" s="154"/>
      <c r="H106" s="154"/>
      <c r="I106" s="154"/>
      <c r="J106" s="154"/>
      <c r="K106" s="154"/>
      <c r="L106" s="154"/>
      <c r="M106" s="154"/>
      <c r="N106" s="154"/>
      <c r="O106" s="154"/>
      <c r="P106" s="154"/>
      <c r="Q106" s="154"/>
      <c r="R106" s="276">
        <f t="shared" si="104"/>
        <v>0</v>
      </c>
      <c r="S106" s="316">
        <f t="shared" si="105"/>
        <v>0</v>
      </c>
      <c r="W106" s="452">
        <f t="shared" si="106"/>
        <v>0</v>
      </c>
      <c r="X106" s="452">
        <f t="shared" si="107"/>
        <v>0</v>
      </c>
      <c r="Z106" s="452">
        <f t="shared" si="108"/>
        <v>0</v>
      </c>
      <c r="AA106" s="452">
        <f t="shared" si="109"/>
        <v>0</v>
      </c>
      <c r="AB106" s="453" t="e">
        <f t="shared" si="110"/>
        <v>#DIV/0!</v>
      </c>
    </row>
    <row r="107" spans="1:28" ht="12" x14ac:dyDescent="0.3">
      <c r="A107" s="269"/>
      <c r="B107" s="270"/>
      <c r="C107" s="446">
        <f>'6. Staff Loading'!C107</f>
        <v>0</v>
      </c>
      <c r="D107" s="447">
        <f>'6. Staff Loading'!D107</f>
        <v>0</v>
      </c>
      <c r="E107" s="448">
        <f>'6. Staff Loading'!E107</f>
        <v>0</v>
      </c>
      <c r="F107" s="154"/>
      <c r="G107" s="154"/>
      <c r="H107" s="154"/>
      <c r="I107" s="154"/>
      <c r="J107" s="154"/>
      <c r="K107" s="154"/>
      <c r="L107" s="154"/>
      <c r="M107" s="154"/>
      <c r="N107" s="154"/>
      <c r="O107" s="154"/>
      <c r="P107" s="154"/>
      <c r="Q107" s="154"/>
      <c r="R107" s="276">
        <f t="shared" si="104"/>
        <v>0</v>
      </c>
      <c r="S107" s="316">
        <f t="shared" si="105"/>
        <v>0</v>
      </c>
      <c r="W107" s="452">
        <f t="shared" si="106"/>
        <v>0</v>
      </c>
      <c r="X107" s="452">
        <f t="shared" si="107"/>
        <v>0</v>
      </c>
      <c r="Z107" s="452">
        <f t="shared" si="108"/>
        <v>0</v>
      </c>
      <c r="AA107" s="452">
        <f t="shared" si="109"/>
        <v>0</v>
      </c>
      <c r="AB107" s="453" t="e">
        <f t="shared" si="110"/>
        <v>#DIV/0!</v>
      </c>
    </row>
    <row r="108" spans="1:28" ht="12.5" thickBot="1" x14ac:dyDescent="0.35">
      <c r="A108" s="228"/>
      <c r="B108" s="229" t="s">
        <v>166</v>
      </c>
      <c r="C108" s="230"/>
      <c r="D108" s="438"/>
      <c r="E108" s="427"/>
      <c r="F108" s="233">
        <f>SUM(F103:F107)</f>
        <v>36</v>
      </c>
      <c r="G108" s="233">
        <f t="shared" ref="G108:R108" si="111">SUM(G103:G107)</f>
        <v>36</v>
      </c>
      <c r="H108" s="233">
        <f t="shared" si="111"/>
        <v>36</v>
      </c>
      <c r="I108" s="233">
        <f t="shared" si="111"/>
        <v>36</v>
      </c>
      <c r="J108" s="233">
        <f t="shared" si="111"/>
        <v>36</v>
      </c>
      <c r="K108" s="233">
        <f t="shared" si="111"/>
        <v>36</v>
      </c>
      <c r="L108" s="233">
        <f t="shared" si="111"/>
        <v>36</v>
      </c>
      <c r="M108" s="233">
        <f t="shared" si="111"/>
        <v>36</v>
      </c>
      <c r="N108" s="233">
        <f t="shared" si="111"/>
        <v>36</v>
      </c>
      <c r="O108" s="233">
        <f t="shared" si="111"/>
        <v>36</v>
      </c>
      <c r="P108" s="233">
        <f t="shared" si="111"/>
        <v>36</v>
      </c>
      <c r="Q108" s="233">
        <f t="shared" si="111"/>
        <v>36</v>
      </c>
      <c r="R108" s="233">
        <f t="shared" si="111"/>
        <v>432</v>
      </c>
      <c r="S108" s="317">
        <f>SUM(S103:S107)</f>
        <v>51840</v>
      </c>
      <c r="W108" s="235">
        <f>SUM(W103:W107)</f>
        <v>0.21600000000000003</v>
      </c>
      <c r="X108" s="235">
        <f>SUM(X103:X107)</f>
        <v>36</v>
      </c>
      <c r="Z108" s="231">
        <f>SUM(Z103:Z107)</f>
        <v>0</v>
      </c>
      <c r="AA108" s="231">
        <f>SUM(AA103:AA107)</f>
        <v>432</v>
      </c>
      <c r="AB108" s="413">
        <f>Z108/(Z108+AA108)</f>
        <v>0</v>
      </c>
    </row>
    <row r="109" spans="1:28" ht="12" x14ac:dyDescent="0.3">
      <c r="A109" s="269">
        <v>5.3</v>
      </c>
      <c r="B109" s="270" t="s">
        <v>167</v>
      </c>
      <c r="C109" s="446" t="str">
        <f>'6. Staff Loading'!C109</f>
        <v>Cloud Engineer-Onshore</v>
      </c>
      <c r="D109" s="447">
        <f>'6. Staff Loading'!D109</f>
        <v>130</v>
      </c>
      <c r="E109" s="448" t="str">
        <f>'6. Staff Loading'!E109</f>
        <v>N</v>
      </c>
      <c r="F109" s="154">
        <v>40</v>
      </c>
      <c r="G109" s="154">
        <v>40</v>
      </c>
      <c r="H109" s="154">
        <v>40</v>
      </c>
      <c r="I109" s="154">
        <v>40</v>
      </c>
      <c r="J109" s="154">
        <v>40</v>
      </c>
      <c r="K109" s="154">
        <v>40</v>
      </c>
      <c r="L109" s="154">
        <v>40</v>
      </c>
      <c r="M109" s="154">
        <v>40</v>
      </c>
      <c r="N109" s="154">
        <v>40</v>
      </c>
      <c r="O109" s="154">
        <v>40</v>
      </c>
      <c r="P109" s="154">
        <v>40</v>
      </c>
      <c r="Q109" s="154">
        <v>40</v>
      </c>
      <c r="R109" s="276">
        <f t="shared" ref="R109:R113" si="112">SUM(F109:Q109)</f>
        <v>480</v>
      </c>
      <c r="S109" s="316">
        <f>D109*R109</f>
        <v>62400</v>
      </c>
      <c r="W109" s="452">
        <f>X109/$U$7</f>
        <v>0.24000000000000002</v>
      </c>
      <c r="X109" s="452">
        <f>R109/12</f>
        <v>40</v>
      </c>
      <c r="Z109" s="452">
        <f>IF($E109="Y",$R109,0)</f>
        <v>0</v>
      </c>
      <c r="AA109" s="452">
        <f>IF($E109="N",$R109,0)</f>
        <v>480</v>
      </c>
      <c r="AB109" s="453">
        <f>Z109/(AA109+Z109)</f>
        <v>0</v>
      </c>
    </row>
    <row r="110" spans="1:28" s="110" customFormat="1" ht="12" x14ac:dyDescent="0.3">
      <c r="A110" s="269"/>
      <c r="B110" s="270"/>
      <c r="C110" s="446">
        <f>'6. Staff Loading'!C110</f>
        <v>0</v>
      </c>
      <c r="D110" s="447">
        <f>'6. Staff Loading'!D110</f>
        <v>0</v>
      </c>
      <c r="E110" s="448">
        <f>'6. Staff Loading'!E110</f>
        <v>0</v>
      </c>
      <c r="F110" s="154"/>
      <c r="G110" s="154"/>
      <c r="H110" s="154"/>
      <c r="I110" s="154"/>
      <c r="J110" s="154"/>
      <c r="K110" s="154"/>
      <c r="L110" s="154"/>
      <c r="M110" s="154"/>
      <c r="N110" s="154"/>
      <c r="O110" s="154"/>
      <c r="P110" s="154"/>
      <c r="Q110" s="154"/>
      <c r="R110" s="276">
        <f t="shared" si="112"/>
        <v>0</v>
      </c>
      <c r="S110" s="316">
        <f t="shared" ref="S110:S113" si="113">D110*R110</f>
        <v>0</v>
      </c>
      <c r="T110" s="111"/>
      <c r="U110" s="111"/>
      <c r="V110" s="111"/>
      <c r="W110" s="452">
        <f t="shared" ref="W110:W113" si="114">X110/$U$7</f>
        <v>0</v>
      </c>
      <c r="X110" s="452">
        <f t="shared" ref="X110:X113" si="115">R110/12</f>
        <v>0</v>
      </c>
      <c r="Z110" s="452">
        <f t="shared" ref="Z110:Z113" si="116">IF($E110="Y",$R110,0)</f>
        <v>0</v>
      </c>
      <c r="AA110" s="452">
        <f t="shared" ref="AA110:AA113" si="117">IF($E110="N",$R110,0)</f>
        <v>0</v>
      </c>
      <c r="AB110" s="453" t="e">
        <f t="shared" ref="AB110:AB113" si="118">Z110/(AA110+Z110)</f>
        <v>#DIV/0!</v>
      </c>
    </row>
    <row r="111" spans="1:28" ht="12" x14ac:dyDescent="0.3">
      <c r="A111" s="269"/>
      <c r="B111" s="270"/>
      <c r="C111" s="446">
        <f>'6. Staff Loading'!C111</f>
        <v>0</v>
      </c>
      <c r="D111" s="447">
        <f>'6. Staff Loading'!D111</f>
        <v>0</v>
      </c>
      <c r="E111" s="448">
        <f>'6. Staff Loading'!E111</f>
        <v>0</v>
      </c>
      <c r="F111" s="154"/>
      <c r="G111" s="154"/>
      <c r="H111" s="154"/>
      <c r="I111" s="154"/>
      <c r="J111" s="154"/>
      <c r="K111" s="154"/>
      <c r="L111" s="154"/>
      <c r="M111" s="154"/>
      <c r="N111" s="154"/>
      <c r="O111" s="154"/>
      <c r="P111" s="154"/>
      <c r="Q111" s="154"/>
      <c r="R111" s="276">
        <f t="shared" si="112"/>
        <v>0</v>
      </c>
      <c r="S111" s="316">
        <f t="shared" si="113"/>
        <v>0</v>
      </c>
      <c r="W111" s="452">
        <f t="shared" si="114"/>
        <v>0</v>
      </c>
      <c r="X111" s="452">
        <f t="shared" si="115"/>
        <v>0</v>
      </c>
      <c r="Z111" s="452">
        <f t="shared" si="116"/>
        <v>0</v>
      </c>
      <c r="AA111" s="452">
        <f t="shared" si="117"/>
        <v>0</v>
      </c>
      <c r="AB111" s="453" t="e">
        <f t="shared" si="118"/>
        <v>#DIV/0!</v>
      </c>
    </row>
    <row r="112" spans="1:28" s="110" customFormat="1" ht="12" x14ac:dyDescent="0.3">
      <c r="A112" s="269"/>
      <c r="B112" s="270"/>
      <c r="C112" s="446">
        <f>'6. Staff Loading'!C112</f>
        <v>0</v>
      </c>
      <c r="D112" s="447">
        <f>'6. Staff Loading'!D112</f>
        <v>0</v>
      </c>
      <c r="E112" s="448">
        <f>'6. Staff Loading'!E112</f>
        <v>0</v>
      </c>
      <c r="F112" s="154"/>
      <c r="G112" s="154"/>
      <c r="H112" s="154"/>
      <c r="I112" s="154"/>
      <c r="J112" s="154"/>
      <c r="K112" s="154"/>
      <c r="L112" s="154"/>
      <c r="M112" s="154"/>
      <c r="N112" s="154"/>
      <c r="O112" s="154"/>
      <c r="P112" s="154"/>
      <c r="Q112" s="154"/>
      <c r="R112" s="276">
        <f t="shared" si="112"/>
        <v>0</v>
      </c>
      <c r="S112" s="316">
        <f t="shared" si="113"/>
        <v>0</v>
      </c>
      <c r="T112" s="106"/>
      <c r="U112" s="106"/>
      <c r="V112" s="106"/>
      <c r="W112" s="452">
        <f t="shared" si="114"/>
        <v>0</v>
      </c>
      <c r="X112" s="452">
        <f t="shared" si="115"/>
        <v>0</v>
      </c>
      <c r="Z112" s="452">
        <f t="shared" si="116"/>
        <v>0</v>
      </c>
      <c r="AA112" s="452">
        <f t="shared" si="117"/>
        <v>0</v>
      </c>
      <c r="AB112" s="453" t="e">
        <f t="shared" si="118"/>
        <v>#DIV/0!</v>
      </c>
    </row>
    <row r="113" spans="1:28" ht="12" x14ac:dyDescent="0.3">
      <c r="A113" s="269"/>
      <c r="B113" s="270"/>
      <c r="C113" s="446">
        <f>'6. Staff Loading'!C113</f>
        <v>0</v>
      </c>
      <c r="D113" s="447">
        <f>'6. Staff Loading'!D113</f>
        <v>0</v>
      </c>
      <c r="E113" s="448">
        <f>'6. Staff Loading'!E113</f>
        <v>0</v>
      </c>
      <c r="F113" s="154"/>
      <c r="G113" s="154"/>
      <c r="H113" s="154"/>
      <c r="I113" s="154"/>
      <c r="J113" s="154"/>
      <c r="K113" s="154"/>
      <c r="L113" s="154"/>
      <c r="M113" s="154"/>
      <c r="N113" s="154"/>
      <c r="O113" s="154"/>
      <c r="P113" s="154"/>
      <c r="Q113" s="154"/>
      <c r="R113" s="276">
        <f t="shared" si="112"/>
        <v>0</v>
      </c>
      <c r="S113" s="316">
        <f t="shared" si="113"/>
        <v>0</v>
      </c>
      <c r="W113" s="452">
        <f t="shared" si="114"/>
        <v>0</v>
      </c>
      <c r="X113" s="452">
        <f t="shared" si="115"/>
        <v>0</v>
      </c>
      <c r="Z113" s="452">
        <f t="shared" si="116"/>
        <v>0</v>
      </c>
      <c r="AA113" s="452">
        <f t="shared" si="117"/>
        <v>0</v>
      </c>
      <c r="AB113" s="453" t="e">
        <f t="shared" si="118"/>
        <v>#DIV/0!</v>
      </c>
    </row>
    <row r="114" spans="1:28" ht="12.5" thickBot="1" x14ac:dyDescent="0.35">
      <c r="A114" s="228"/>
      <c r="B114" s="229" t="s">
        <v>168</v>
      </c>
      <c r="C114" s="230"/>
      <c r="D114" s="438"/>
      <c r="E114" s="427"/>
      <c r="F114" s="233">
        <f>SUM(F109:F113)</f>
        <v>40</v>
      </c>
      <c r="G114" s="233">
        <f t="shared" ref="G114:R114" si="119">SUM(G109:G113)</f>
        <v>40</v>
      </c>
      <c r="H114" s="233">
        <f t="shared" si="119"/>
        <v>40</v>
      </c>
      <c r="I114" s="233">
        <f t="shared" si="119"/>
        <v>40</v>
      </c>
      <c r="J114" s="233">
        <f t="shared" si="119"/>
        <v>40</v>
      </c>
      <c r="K114" s="233">
        <f t="shared" si="119"/>
        <v>40</v>
      </c>
      <c r="L114" s="233">
        <f t="shared" si="119"/>
        <v>40</v>
      </c>
      <c r="M114" s="233">
        <f t="shared" si="119"/>
        <v>40</v>
      </c>
      <c r="N114" s="233">
        <f t="shared" si="119"/>
        <v>40</v>
      </c>
      <c r="O114" s="233">
        <f t="shared" si="119"/>
        <v>40</v>
      </c>
      <c r="P114" s="233">
        <f t="shared" si="119"/>
        <v>40</v>
      </c>
      <c r="Q114" s="233">
        <f t="shared" si="119"/>
        <v>40</v>
      </c>
      <c r="R114" s="233">
        <f t="shared" si="119"/>
        <v>480</v>
      </c>
      <c r="S114" s="317">
        <f>SUM(S109:S113)</f>
        <v>62400</v>
      </c>
      <c r="W114" s="235">
        <f>SUM(W109:W113)</f>
        <v>0.24000000000000002</v>
      </c>
      <c r="X114" s="235">
        <f>SUM(X109:X113)</f>
        <v>40</v>
      </c>
      <c r="Z114" s="231">
        <f>SUM(Z109:Z113)</f>
        <v>0</v>
      </c>
      <c r="AA114" s="231">
        <f>SUM(AA109:AA113)</f>
        <v>480</v>
      </c>
      <c r="AB114" s="413">
        <f>Z114/(Z114+AA114)</f>
        <v>0</v>
      </c>
    </row>
    <row r="115" spans="1:28" ht="12" x14ac:dyDescent="0.3">
      <c r="A115" s="269">
        <v>5.4</v>
      </c>
      <c r="B115" s="270" t="s">
        <v>169</v>
      </c>
      <c r="C115" s="446" t="str">
        <f>'6. Staff Loading'!C115</f>
        <v>Security Analyst-Offshore</v>
      </c>
      <c r="D115" s="447">
        <f>'6. Staff Loading'!D115</f>
        <v>100</v>
      </c>
      <c r="E115" s="448" t="str">
        <f>'6. Staff Loading'!E115</f>
        <v>Y</v>
      </c>
      <c r="F115" s="154">
        <v>97</v>
      </c>
      <c r="G115" s="154">
        <v>97</v>
      </c>
      <c r="H115" s="154">
        <v>97</v>
      </c>
      <c r="I115" s="154">
        <v>97</v>
      </c>
      <c r="J115" s="154">
        <v>97</v>
      </c>
      <c r="K115" s="154">
        <v>97</v>
      </c>
      <c r="L115" s="154">
        <v>97</v>
      </c>
      <c r="M115" s="154">
        <v>97</v>
      </c>
      <c r="N115" s="154">
        <v>97</v>
      </c>
      <c r="O115" s="154">
        <v>97</v>
      </c>
      <c r="P115" s="154">
        <v>97</v>
      </c>
      <c r="Q115" s="154">
        <v>97</v>
      </c>
      <c r="R115" s="276">
        <f t="shared" ref="R115:R119" si="120">SUM(F115:Q115)</f>
        <v>1164</v>
      </c>
      <c r="S115" s="316">
        <f>D115*R115</f>
        <v>116400</v>
      </c>
      <c r="W115" s="452">
        <f>X115/$U$7</f>
        <v>0.58200000000000007</v>
      </c>
      <c r="X115" s="452">
        <f>R115/12</f>
        <v>97</v>
      </c>
      <c r="Z115" s="452">
        <f>IF($E115="Y",$R115,0)</f>
        <v>1164</v>
      </c>
      <c r="AA115" s="452">
        <f>IF($E115="N",$R115,0)</f>
        <v>0</v>
      </c>
      <c r="AB115" s="453">
        <f>Z115/(AA115+Z115)</f>
        <v>1</v>
      </c>
    </row>
    <row r="116" spans="1:28" s="110" customFormat="1" ht="12" x14ac:dyDescent="0.3">
      <c r="A116" s="269"/>
      <c r="B116" s="270"/>
      <c r="C116" s="446">
        <f>'6. Staff Loading'!C116</f>
        <v>0</v>
      </c>
      <c r="D116" s="447">
        <f>'6. Staff Loading'!D116</f>
        <v>0</v>
      </c>
      <c r="E116" s="448">
        <f>'6. Staff Loading'!E116</f>
        <v>0</v>
      </c>
      <c r="F116" s="154"/>
      <c r="G116" s="154"/>
      <c r="H116" s="154"/>
      <c r="I116" s="154"/>
      <c r="J116" s="154"/>
      <c r="K116" s="154"/>
      <c r="L116" s="154"/>
      <c r="M116" s="154"/>
      <c r="N116" s="154"/>
      <c r="O116" s="154"/>
      <c r="P116" s="154"/>
      <c r="Q116" s="154"/>
      <c r="R116" s="276">
        <f t="shared" si="120"/>
        <v>0</v>
      </c>
      <c r="S116" s="316">
        <f t="shared" ref="S116:S119" si="121">D116*R116</f>
        <v>0</v>
      </c>
      <c r="T116" s="106"/>
      <c r="U116" s="106"/>
      <c r="V116" s="106"/>
      <c r="W116" s="452">
        <f t="shared" ref="W116:W119" si="122">X116/$U$7</f>
        <v>0</v>
      </c>
      <c r="X116" s="452">
        <f t="shared" ref="X116:X119" si="123">R116/12</f>
        <v>0</v>
      </c>
      <c r="Z116" s="452">
        <f t="shared" ref="Z116:Z119" si="124">IF($E116="Y",$R116,0)</f>
        <v>0</v>
      </c>
      <c r="AA116" s="452">
        <f t="shared" ref="AA116:AA119" si="125">IF($E116="N",$R116,0)</f>
        <v>0</v>
      </c>
      <c r="AB116" s="453" t="e">
        <f t="shared" ref="AB116:AB119" si="126">Z116/(AA116+Z116)</f>
        <v>#DIV/0!</v>
      </c>
    </row>
    <row r="117" spans="1:28" s="110" customFormat="1" ht="12" x14ac:dyDescent="0.3">
      <c r="A117" s="269"/>
      <c r="B117" s="270"/>
      <c r="C117" s="446">
        <f>'6. Staff Loading'!C117</f>
        <v>0</v>
      </c>
      <c r="D117" s="447">
        <f>'6. Staff Loading'!D117</f>
        <v>0</v>
      </c>
      <c r="E117" s="448">
        <f>'6. Staff Loading'!E117</f>
        <v>0</v>
      </c>
      <c r="F117" s="154"/>
      <c r="G117" s="154"/>
      <c r="H117" s="154"/>
      <c r="I117" s="154"/>
      <c r="J117" s="154"/>
      <c r="K117" s="154"/>
      <c r="L117" s="154"/>
      <c r="M117" s="154"/>
      <c r="N117" s="154"/>
      <c r="O117" s="154"/>
      <c r="P117" s="154"/>
      <c r="Q117" s="154"/>
      <c r="R117" s="276">
        <f t="shared" si="120"/>
        <v>0</v>
      </c>
      <c r="S117" s="316">
        <f t="shared" si="121"/>
        <v>0</v>
      </c>
      <c r="T117" s="106"/>
      <c r="U117" s="106"/>
      <c r="V117" s="106"/>
      <c r="W117" s="452">
        <f t="shared" si="122"/>
        <v>0</v>
      </c>
      <c r="X117" s="452">
        <f t="shared" si="123"/>
        <v>0</v>
      </c>
      <c r="Z117" s="452">
        <f t="shared" si="124"/>
        <v>0</v>
      </c>
      <c r="AA117" s="452">
        <f t="shared" si="125"/>
        <v>0</v>
      </c>
      <c r="AB117" s="453" t="e">
        <f t="shared" si="126"/>
        <v>#DIV/0!</v>
      </c>
    </row>
    <row r="118" spans="1:28" s="110" customFormat="1" ht="12" x14ac:dyDescent="0.3">
      <c r="A118" s="269"/>
      <c r="B118" s="270"/>
      <c r="C118" s="446">
        <f>'6. Staff Loading'!C118</f>
        <v>0</v>
      </c>
      <c r="D118" s="447">
        <f>'6. Staff Loading'!D118</f>
        <v>0</v>
      </c>
      <c r="E118" s="448">
        <f>'6. Staff Loading'!E118</f>
        <v>0</v>
      </c>
      <c r="F118" s="154"/>
      <c r="G118" s="154"/>
      <c r="H118" s="154"/>
      <c r="I118" s="154"/>
      <c r="J118" s="154"/>
      <c r="K118" s="154"/>
      <c r="L118" s="154"/>
      <c r="M118" s="154"/>
      <c r="N118" s="154"/>
      <c r="O118" s="154"/>
      <c r="P118" s="154"/>
      <c r="Q118" s="154"/>
      <c r="R118" s="276">
        <f t="shared" si="120"/>
        <v>0</v>
      </c>
      <c r="S118" s="316">
        <f t="shared" si="121"/>
        <v>0</v>
      </c>
      <c r="T118" s="106"/>
      <c r="U118" s="106"/>
      <c r="V118" s="106"/>
      <c r="W118" s="452">
        <f t="shared" si="122"/>
        <v>0</v>
      </c>
      <c r="X118" s="452">
        <f t="shared" si="123"/>
        <v>0</v>
      </c>
      <c r="Z118" s="452">
        <f t="shared" si="124"/>
        <v>0</v>
      </c>
      <c r="AA118" s="452">
        <f t="shared" si="125"/>
        <v>0</v>
      </c>
      <c r="AB118" s="453" t="e">
        <f t="shared" si="126"/>
        <v>#DIV/0!</v>
      </c>
    </row>
    <row r="119" spans="1:28" ht="14.25" customHeight="1" x14ac:dyDescent="0.3">
      <c r="A119" s="269"/>
      <c r="B119" s="270"/>
      <c r="C119" s="446">
        <f>'6. Staff Loading'!C119</f>
        <v>0</v>
      </c>
      <c r="D119" s="447">
        <f>'6. Staff Loading'!D119</f>
        <v>0</v>
      </c>
      <c r="E119" s="448">
        <f>'6. Staff Loading'!E119</f>
        <v>0</v>
      </c>
      <c r="F119" s="154"/>
      <c r="G119" s="154"/>
      <c r="H119" s="154"/>
      <c r="I119" s="154"/>
      <c r="J119" s="154"/>
      <c r="K119" s="154"/>
      <c r="L119" s="154"/>
      <c r="M119" s="154"/>
      <c r="N119" s="154"/>
      <c r="O119" s="154"/>
      <c r="P119" s="154"/>
      <c r="Q119" s="154"/>
      <c r="R119" s="276">
        <f t="shared" si="120"/>
        <v>0</v>
      </c>
      <c r="S119" s="316">
        <f t="shared" si="121"/>
        <v>0</v>
      </c>
      <c r="W119" s="452">
        <f t="shared" si="122"/>
        <v>0</v>
      </c>
      <c r="X119" s="452">
        <f t="shared" si="123"/>
        <v>0</v>
      </c>
      <c r="Z119" s="452">
        <f t="shared" si="124"/>
        <v>0</v>
      </c>
      <c r="AA119" s="452">
        <f t="shared" si="125"/>
        <v>0</v>
      </c>
      <c r="AB119" s="453" t="e">
        <f t="shared" si="126"/>
        <v>#DIV/0!</v>
      </c>
    </row>
    <row r="120" spans="1:28" s="109" customFormat="1" ht="13.5" thickBot="1" x14ac:dyDescent="0.35">
      <c r="A120" s="228"/>
      <c r="B120" s="229" t="s">
        <v>170</v>
      </c>
      <c r="C120" s="230"/>
      <c r="D120" s="438"/>
      <c r="E120" s="427"/>
      <c r="F120" s="233">
        <f>SUM(F115:F119)</f>
        <v>97</v>
      </c>
      <c r="G120" s="233">
        <f t="shared" ref="G120:R120" si="127">SUM(G115:G119)</f>
        <v>97</v>
      </c>
      <c r="H120" s="233">
        <f t="shared" si="127"/>
        <v>97</v>
      </c>
      <c r="I120" s="233">
        <f t="shared" si="127"/>
        <v>97</v>
      </c>
      <c r="J120" s="233">
        <f t="shared" si="127"/>
        <v>97</v>
      </c>
      <c r="K120" s="233">
        <f t="shared" si="127"/>
        <v>97</v>
      </c>
      <c r="L120" s="233">
        <f t="shared" si="127"/>
        <v>97</v>
      </c>
      <c r="M120" s="233">
        <f t="shared" si="127"/>
        <v>97</v>
      </c>
      <c r="N120" s="233">
        <f t="shared" si="127"/>
        <v>97</v>
      </c>
      <c r="O120" s="233">
        <f t="shared" si="127"/>
        <v>97</v>
      </c>
      <c r="P120" s="233">
        <f t="shared" si="127"/>
        <v>97</v>
      </c>
      <c r="Q120" s="233">
        <f t="shared" si="127"/>
        <v>97</v>
      </c>
      <c r="R120" s="233">
        <f t="shared" si="127"/>
        <v>1164</v>
      </c>
      <c r="S120" s="317">
        <f>SUM(S115:S119)</f>
        <v>116400</v>
      </c>
      <c r="T120" s="106"/>
      <c r="U120" s="106"/>
      <c r="V120" s="106"/>
      <c r="W120" s="235">
        <f>SUM(W115:W119)</f>
        <v>0.58200000000000007</v>
      </c>
      <c r="X120" s="235">
        <f>SUM(X115:X119)</f>
        <v>97</v>
      </c>
      <c r="Z120" s="231">
        <f>SUM(Z115:Z119)</f>
        <v>1164</v>
      </c>
      <c r="AA120" s="231">
        <f>SUM(AA115:AA119)</f>
        <v>0</v>
      </c>
      <c r="AB120" s="413">
        <f>Z120/(Z120+AA120)</f>
        <v>1</v>
      </c>
    </row>
    <row r="121" spans="1:28" ht="10.15" customHeight="1" x14ac:dyDescent="0.3">
      <c r="A121" s="149"/>
      <c r="B121" s="150"/>
      <c r="C121" s="158"/>
      <c r="D121" s="437"/>
      <c r="E121" s="426"/>
      <c r="F121" s="154"/>
      <c r="G121" s="154"/>
      <c r="H121" s="154"/>
      <c r="I121" s="154"/>
      <c r="J121" s="154"/>
      <c r="K121" s="154"/>
      <c r="L121" s="154"/>
      <c r="M121" s="154"/>
      <c r="N121" s="154"/>
      <c r="O121" s="154"/>
      <c r="P121" s="154"/>
      <c r="Q121" s="154"/>
      <c r="R121" s="154"/>
      <c r="S121" s="322"/>
      <c r="W121" s="152"/>
      <c r="X121" s="152"/>
      <c r="Z121" s="152"/>
      <c r="AA121" s="152"/>
      <c r="AB121" s="412"/>
    </row>
    <row r="122" spans="1:28" ht="13.5" thickBot="1" x14ac:dyDescent="0.35">
      <c r="A122" s="251"/>
      <c r="B122" s="252" t="s">
        <v>164</v>
      </c>
      <c r="C122" s="253"/>
      <c r="D122" s="440"/>
      <c r="E122" s="429"/>
      <c r="F122" s="254">
        <f t="shared" ref="F122:S122" si="128">SUM(F102,F108,F114,F120)</f>
        <v>323</v>
      </c>
      <c r="G122" s="254">
        <f t="shared" si="128"/>
        <v>323</v>
      </c>
      <c r="H122" s="254">
        <f t="shared" si="128"/>
        <v>323</v>
      </c>
      <c r="I122" s="254">
        <f t="shared" si="128"/>
        <v>323</v>
      </c>
      <c r="J122" s="254">
        <f t="shared" si="128"/>
        <v>323</v>
      </c>
      <c r="K122" s="254">
        <f t="shared" si="128"/>
        <v>323</v>
      </c>
      <c r="L122" s="254">
        <f t="shared" si="128"/>
        <v>323</v>
      </c>
      <c r="M122" s="254">
        <f t="shared" si="128"/>
        <v>323</v>
      </c>
      <c r="N122" s="254">
        <f t="shared" si="128"/>
        <v>323</v>
      </c>
      <c r="O122" s="254">
        <f t="shared" si="128"/>
        <v>323</v>
      </c>
      <c r="P122" s="254">
        <f t="shared" si="128"/>
        <v>323</v>
      </c>
      <c r="Q122" s="254">
        <f t="shared" si="128"/>
        <v>323</v>
      </c>
      <c r="R122" s="254">
        <f t="shared" si="128"/>
        <v>3876</v>
      </c>
      <c r="S122" s="319">
        <f t="shared" si="128"/>
        <v>482640</v>
      </c>
      <c r="W122" s="254">
        <f>SUM(W102,W108,W114,W120)</f>
        <v>1.9380000000000002</v>
      </c>
      <c r="X122" s="254">
        <f>SUM(X102,X108,X114,X120)</f>
        <v>323</v>
      </c>
      <c r="Z122" s="254">
        <f>SUM(Z102,Z108,Z114,Z120)</f>
        <v>1164</v>
      </c>
      <c r="AA122" s="254">
        <f>SUM(AA102,AA108,AA114,AA120)</f>
        <v>2712</v>
      </c>
      <c r="AB122" s="418">
        <f>Z122/(Z122+AA122)</f>
        <v>0.30030959752321984</v>
      </c>
    </row>
    <row r="123" spans="1:28" ht="12" x14ac:dyDescent="0.3">
      <c r="A123" s="160"/>
      <c r="B123" s="150"/>
      <c r="C123" s="151"/>
      <c r="D123" s="437"/>
      <c r="E123" s="432"/>
      <c r="F123" s="154"/>
      <c r="G123" s="154"/>
      <c r="H123" s="154"/>
      <c r="I123" s="154"/>
      <c r="J123" s="154"/>
      <c r="K123" s="154"/>
      <c r="L123" s="154"/>
      <c r="M123" s="154"/>
      <c r="N123" s="154"/>
      <c r="O123" s="154"/>
      <c r="P123" s="154"/>
      <c r="Q123" s="154"/>
      <c r="R123" s="154"/>
      <c r="S123" s="322"/>
      <c r="W123" s="151"/>
      <c r="X123" s="151"/>
      <c r="Z123" s="151"/>
      <c r="AA123" s="151"/>
      <c r="AB123" s="412"/>
    </row>
    <row r="124" spans="1:28" ht="13" x14ac:dyDescent="0.3">
      <c r="A124" s="237">
        <v>6</v>
      </c>
      <c r="B124" s="266" t="s">
        <v>171</v>
      </c>
      <c r="C124" s="239"/>
      <c r="D124" s="436"/>
      <c r="E124" s="425"/>
      <c r="F124" s="244"/>
      <c r="G124" s="244"/>
      <c r="H124" s="244"/>
      <c r="I124" s="244"/>
      <c r="J124" s="244"/>
      <c r="K124" s="244"/>
      <c r="L124" s="244"/>
      <c r="M124" s="244"/>
      <c r="N124" s="244"/>
      <c r="O124" s="244"/>
      <c r="P124" s="244"/>
      <c r="Q124" s="244"/>
      <c r="R124" s="240"/>
      <c r="S124" s="323"/>
      <c r="W124" s="239"/>
      <c r="X124" s="239"/>
      <c r="Z124" s="239"/>
      <c r="AA124" s="239"/>
      <c r="AB124" s="416"/>
    </row>
    <row r="125" spans="1:28" ht="12" x14ac:dyDescent="0.3">
      <c r="A125" s="269">
        <v>6.1</v>
      </c>
      <c r="B125" s="274" t="s">
        <v>172</v>
      </c>
      <c r="C125" s="446" t="str">
        <f>'6. Staff Loading'!C125</f>
        <v>BenefitsCal Application Manager-Onshore</v>
      </c>
      <c r="D125" s="447">
        <f>'6. Staff Loading'!D125</f>
        <v>140</v>
      </c>
      <c r="E125" s="448" t="str">
        <f>'6. Staff Loading'!E125</f>
        <v>N</v>
      </c>
      <c r="F125" s="154">
        <v>40</v>
      </c>
      <c r="G125" s="154">
        <v>40</v>
      </c>
      <c r="H125" s="154">
        <v>40</v>
      </c>
      <c r="I125" s="154">
        <v>40</v>
      </c>
      <c r="J125" s="154">
        <v>40</v>
      </c>
      <c r="K125" s="154">
        <v>40</v>
      </c>
      <c r="L125" s="154">
        <v>40</v>
      </c>
      <c r="M125" s="154">
        <v>40</v>
      </c>
      <c r="N125" s="154">
        <v>40</v>
      </c>
      <c r="O125" s="154">
        <v>40</v>
      </c>
      <c r="P125" s="154">
        <v>40</v>
      </c>
      <c r="Q125" s="154">
        <v>40</v>
      </c>
      <c r="R125" s="276">
        <f t="shared" ref="R125:R129" si="129">SUM(F125:Q125)</f>
        <v>480</v>
      </c>
      <c r="S125" s="316">
        <f>D125*R125</f>
        <v>67200</v>
      </c>
      <c r="W125" s="452">
        <f>X125/$U$7</f>
        <v>0.24000000000000002</v>
      </c>
      <c r="X125" s="452">
        <f>R125/12</f>
        <v>40</v>
      </c>
      <c r="Z125" s="452">
        <f>IF($E125="Y",$R125,0)</f>
        <v>0</v>
      </c>
      <c r="AA125" s="452">
        <f>IF($E125="N",$R125,0)</f>
        <v>480</v>
      </c>
      <c r="AB125" s="453">
        <f>Z125/(AA125+Z125)</f>
        <v>0</v>
      </c>
    </row>
    <row r="126" spans="1:28" s="110" customFormat="1" ht="12" x14ac:dyDescent="0.3">
      <c r="A126" s="269"/>
      <c r="B126" s="270"/>
      <c r="C126" s="446">
        <f>'6. Staff Loading'!C126</f>
        <v>0</v>
      </c>
      <c r="D126" s="447">
        <f>'6. Staff Loading'!D126</f>
        <v>0</v>
      </c>
      <c r="E126" s="448">
        <f>'6. Staff Loading'!E126</f>
        <v>0</v>
      </c>
      <c r="F126" s="154"/>
      <c r="G126" s="154"/>
      <c r="H126" s="154"/>
      <c r="I126" s="154"/>
      <c r="J126" s="154"/>
      <c r="K126" s="154"/>
      <c r="L126" s="154"/>
      <c r="M126" s="154"/>
      <c r="N126" s="154"/>
      <c r="O126" s="154"/>
      <c r="P126" s="154"/>
      <c r="Q126" s="154"/>
      <c r="R126" s="276">
        <f t="shared" si="129"/>
        <v>0</v>
      </c>
      <c r="S126" s="316">
        <f t="shared" ref="S126:S129" si="130">D126*R126</f>
        <v>0</v>
      </c>
      <c r="T126" s="106"/>
      <c r="U126" s="106"/>
      <c r="V126" s="106"/>
      <c r="W126" s="452">
        <f t="shared" ref="W126:W129" si="131">X126/$U$7</f>
        <v>0</v>
      </c>
      <c r="X126" s="452">
        <f t="shared" ref="X126:X129" si="132">R126/12</f>
        <v>0</v>
      </c>
      <c r="Z126" s="452">
        <f t="shared" ref="Z126:Z129" si="133">IF($E126="Y",$R126,0)</f>
        <v>0</v>
      </c>
      <c r="AA126" s="452">
        <f t="shared" ref="AA126:AA129" si="134">IF($E126="N",$R126,0)</f>
        <v>0</v>
      </c>
      <c r="AB126" s="453" t="e">
        <f t="shared" ref="AB126:AB129" si="135">Z126/(AA126+Z126)</f>
        <v>#DIV/0!</v>
      </c>
    </row>
    <row r="127" spans="1:28" ht="12" x14ac:dyDescent="0.3">
      <c r="A127" s="269"/>
      <c r="B127" s="270"/>
      <c r="C127" s="446">
        <f>'6. Staff Loading'!C127</f>
        <v>0</v>
      </c>
      <c r="D127" s="447">
        <f>'6. Staff Loading'!D127</f>
        <v>0</v>
      </c>
      <c r="E127" s="448">
        <f>'6. Staff Loading'!E127</f>
        <v>0</v>
      </c>
      <c r="F127" s="154"/>
      <c r="G127" s="154"/>
      <c r="H127" s="154"/>
      <c r="I127" s="154"/>
      <c r="J127" s="154"/>
      <c r="K127" s="154"/>
      <c r="L127" s="154"/>
      <c r="M127" s="154"/>
      <c r="N127" s="154"/>
      <c r="O127" s="154"/>
      <c r="P127" s="154"/>
      <c r="Q127" s="154"/>
      <c r="R127" s="276">
        <f t="shared" si="129"/>
        <v>0</v>
      </c>
      <c r="S127" s="316">
        <f t="shared" si="130"/>
        <v>0</v>
      </c>
      <c r="W127" s="452">
        <f t="shared" si="131"/>
        <v>0</v>
      </c>
      <c r="X127" s="452">
        <f t="shared" si="132"/>
        <v>0</v>
      </c>
      <c r="Z127" s="452">
        <f t="shared" si="133"/>
        <v>0</v>
      </c>
      <c r="AA127" s="452">
        <f t="shared" si="134"/>
        <v>0</v>
      </c>
      <c r="AB127" s="453" t="e">
        <f t="shared" si="135"/>
        <v>#DIV/0!</v>
      </c>
    </row>
    <row r="128" spans="1:28" ht="12" x14ac:dyDescent="0.3">
      <c r="A128" s="269"/>
      <c r="B128" s="270"/>
      <c r="C128" s="446">
        <f>'6. Staff Loading'!C128</f>
        <v>0</v>
      </c>
      <c r="D128" s="447">
        <f>'6. Staff Loading'!D128</f>
        <v>0</v>
      </c>
      <c r="E128" s="448">
        <f>'6. Staff Loading'!E128</f>
        <v>0</v>
      </c>
      <c r="F128" s="154"/>
      <c r="G128" s="154"/>
      <c r="H128" s="154"/>
      <c r="I128" s="154"/>
      <c r="J128" s="154"/>
      <c r="K128" s="154"/>
      <c r="L128" s="154"/>
      <c r="M128" s="154"/>
      <c r="N128" s="154"/>
      <c r="O128" s="154"/>
      <c r="P128" s="154"/>
      <c r="Q128" s="154"/>
      <c r="R128" s="276">
        <f t="shared" si="129"/>
        <v>0</v>
      </c>
      <c r="S128" s="316">
        <f t="shared" si="130"/>
        <v>0</v>
      </c>
      <c r="W128" s="452">
        <f t="shared" si="131"/>
        <v>0</v>
      </c>
      <c r="X128" s="452">
        <f t="shared" si="132"/>
        <v>0</v>
      </c>
      <c r="Z128" s="452">
        <f t="shared" si="133"/>
        <v>0</v>
      </c>
      <c r="AA128" s="452">
        <f t="shared" si="134"/>
        <v>0</v>
      </c>
      <c r="AB128" s="453" t="e">
        <f t="shared" si="135"/>
        <v>#DIV/0!</v>
      </c>
    </row>
    <row r="129" spans="1:28" ht="12" x14ac:dyDescent="0.3">
      <c r="A129" s="269"/>
      <c r="B129" s="270"/>
      <c r="C129" s="446">
        <f>'6. Staff Loading'!C129</f>
        <v>0</v>
      </c>
      <c r="D129" s="447">
        <f>'6. Staff Loading'!D129</f>
        <v>0</v>
      </c>
      <c r="E129" s="448">
        <f>'6. Staff Loading'!E129</f>
        <v>0</v>
      </c>
      <c r="F129" s="154"/>
      <c r="G129" s="154"/>
      <c r="H129" s="154"/>
      <c r="I129" s="154"/>
      <c r="J129" s="154"/>
      <c r="K129" s="154"/>
      <c r="L129" s="154"/>
      <c r="M129" s="154"/>
      <c r="N129" s="154"/>
      <c r="O129" s="154"/>
      <c r="P129" s="154"/>
      <c r="Q129" s="154"/>
      <c r="R129" s="276">
        <f t="shared" si="129"/>
        <v>0</v>
      </c>
      <c r="S129" s="316">
        <f t="shared" si="130"/>
        <v>0</v>
      </c>
      <c r="W129" s="452">
        <f t="shared" si="131"/>
        <v>0</v>
      </c>
      <c r="X129" s="452">
        <f t="shared" si="132"/>
        <v>0</v>
      </c>
      <c r="Z129" s="452">
        <f t="shared" si="133"/>
        <v>0</v>
      </c>
      <c r="AA129" s="452">
        <f t="shared" si="134"/>
        <v>0</v>
      </c>
      <c r="AB129" s="453" t="e">
        <f t="shared" si="135"/>
        <v>#DIV/0!</v>
      </c>
    </row>
    <row r="130" spans="1:28" ht="12.5" thickBot="1" x14ac:dyDescent="0.35">
      <c r="A130" s="228"/>
      <c r="B130" s="229" t="s">
        <v>173</v>
      </c>
      <c r="C130" s="230"/>
      <c r="D130" s="438"/>
      <c r="E130" s="427"/>
      <c r="F130" s="233">
        <f>SUM(F125:F129)</f>
        <v>40</v>
      </c>
      <c r="G130" s="233">
        <f t="shared" ref="G130:R130" si="136">SUM(G125:G129)</f>
        <v>40</v>
      </c>
      <c r="H130" s="233">
        <f t="shared" si="136"/>
        <v>40</v>
      </c>
      <c r="I130" s="233">
        <f t="shared" si="136"/>
        <v>40</v>
      </c>
      <c r="J130" s="233">
        <f t="shared" si="136"/>
        <v>40</v>
      </c>
      <c r="K130" s="233">
        <f t="shared" si="136"/>
        <v>40</v>
      </c>
      <c r="L130" s="233">
        <f t="shared" si="136"/>
        <v>40</v>
      </c>
      <c r="M130" s="233">
        <f t="shared" si="136"/>
        <v>40</v>
      </c>
      <c r="N130" s="233">
        <f t="shared" si="136"/>
        <v>40</v>
      </c>
      <c r="O130" s="233">
        <f t="shared" si="136"/>
        <v>40</v>
      </c>
      <c r="P130" s="233">
        <f t="shared" si="136"/>
        <v>40</v>
      </c>
      <c r="Q130" s="233">
        <f t="shared" si="136"/>
        <v>40</v>
      </c>
      <c r="R130" s="233">
        <f t="shared" si="136"/>
        <v>480</v>
      </c>
      <c r="S130" s="317">
        <f>SUM(S125:S129)</f>
        <v>67200</v>
      </c>
      <c r="W130" s="235">
        <f>SUM(W125:W129)</f>
        <v>0.24000000000000002</v>
      </c>
      <c r="X130" s="235">
        <f>SUM(X125:X129)</f>
        <v>40</v>
      </c>
      <c r="Z130" s="231">
        <f>SUM(Z125:Z129)</f>
        <v>0</v>
      </c>
      <c r="AA130" s="231">
        <f>SUM(AA125:AA129)</f>
        <v>480</v>
      </c>
      <c r="AB130" s="413">
        <f>Z130/(Z130+AA130)</f>
        <v>0</v>
      </c>
    </row>
    <row r="131" spans="1:28" ht="12" x14ac:dyDescent="0.3">
      <c r="A131" s="269">
        <v>6.2</v>
      </c>
      <c r="B131" s="274" t="s">
        <v>174</v>
      </c>
      <c r="C131" s="446" t="str">
        <f>'6. Staff Loading'!C131</f>
        <v>DevOps/Tools Engineer-Onshore</v>
      </c>
      <c r="D131" s="447">
        <f>'6. Staff Loading'!D131</f>
        <v>100</v>
      </c>
      <c r="E131" s="448" t="str">
        <f>'6. Staff Loading'!E131</f>
        <v>N</v>
      </c>
      <c r="F131" s="154">
        <v>80</v>
      </c>
      <c r="G131" s="154">
        <v>80</v>
      </c>
      <c r="H131" s="154">
        <v>80</v>
      </c>
      <c r="I131" s="154">
        <v>80</v>
      </c>
      <c r="J131" s="154">
        <v>80</v>
      </c>
      <c r="K131" s="154">
        <v>80</v>
      </c>
      <c r="L131" s="154">
        <v>80</v>
      </c>
      <c r="M131" s="154">
        <v>80</v>
      </c>
      <c r="N131" s="154">
        <v>80</v>
      </c>
      <c r="O131" s="154">
        <v>80</v>
      </c>
      <c r="P131" s="154">
        <v>80</v>
      </c>
      <c r="Q131" s="154">
        <v>80</v>
      </c>
      <c r="R131" s="276">
        <f t="shared" ref="R131:R135" si="137">SUM(F131:Q131)</f>
        <v>960</v>
      </c>
      <c r="S131" s="316">
        <f>D131*R131</f>
        <v>96000</v>
      </c>
      <c r="W131" s="452">
        <f>X131/$U$7</f>
        <v>0.48000000000000004</v>
      </c>
      <c r="X131" s="452">
        <f>R131/12</f>
        <v>80</v>
      </c>
      <c r="Z131" s="452">
        <f>IF($E131="Y",$R131,0)</f>
        <v>0</v>
      </c>
      <c r="AA131" s="452">
        <f>IF($E131="N",$R131,0)</f>
        <v>960</v>
      </c>
      <c r="AB131" s="453">
        <f>Z131/(AA131+Z131)</f>
        <v>0</v>
      </c>
    </row>
    <row r="132" spans="1:28" s="110" customFormat="1" ht="12" x14ac:dyDescent="0.3">
      <c r="A132" s="269"/>
      <c r="B132" s="270"/>
      <c r="C132" s="446">
        <f>'6. Staff Loading'!C132</f>
        <v>0</v>
      </c>
      <c r="D132" s="447">
        <f>'6. Staff Loading'!D132</f>
        <v>0</v>
      </c>
      <c r="E132" s="448">
        <f>'6. Staff Loading'!E132</f>
        <v>0</v>
      </c>
      <c r="F132" s="154"/>
      <c r="G132" s="154"/>
      <c r="H132" s="154"/>
      <c r="I132" s="154"/>
      <c r="J132" s="154"/>
      <c r="K132" s="154"/>
      <c r="L132" s="154"/>
      <c r="M132" s="154"/>
      <c r="N132" s="154"/>
      <c r="O132" s="154"/>
      <c r="P132" s="154"/>
      <c r="Q132" s="154"/>
      <c r="R132" s="276">
        <f t="shared" si="137"/>
        <v>0</v>
      </c>
      <c r="S132" s="316">
        <f t="shared" ref="S132:S135" si="138">D132*R132</f>
        <v>0</v>
      </c>
      <c r="T132" s="106"/>
      <c r="U132" s="106"/>
      <c r="V132" s="106"/>
      <c r="W132" s="452">
        <f t="shared" ref="W132:W135" si="139">X132/$U$7</f>
        <v>0</v>
      </c>
      <c r="X132" s="452">
        <f t="shared" ref="X132:X135" si="140">R132/12</f>
        <v>0</v>
      </c>
      <c r="Z132" s="452">
        <f t="shared" ref="Z132:Z135" si="141">IF($E132="Y",$R132,0)</f>
        <v>0</v>
      </c>
      <c r="AA132" s="452">
        <f t="shared" ref="AA132:AA135" si="142">IF($E132="N",$R132,0)</f>
        <v>0</v>
      </c>
      <c r="AB132" s="453" t="e">
        <f t="shared" ref="AB132:AB135" si="143">Z132/(AA132+Z132)</f>
        <v>#DIV/0!</v>
      </c>
    </row>
    <row r="133" spans="1:28" ht="12" x14ac:dyDescent="0.3">
      <c r="A133" s="269"/>
      <c r="B133" s="270"/>
      <c r="C133" s="446">
        <f>'6. Staff Loading'!C133</f>
        <v>0</v>
      </c>
      <c r="D133" s="447">
        <f>'6. Staff Loading'!D133</f>
        <v>0</v>
      </c>
      <c r="E133" s="448">
        <f>'6. Staff Loading'!E133</f>
        <v>0</v>
      </c>
      <c r="F133" s="154"/>
      <c r="G133" s="154"/>
      <c r="H133" s="154"/>
      <c r="I133" s="154"/>
      <c r="J133" s="154"/>
      <c r="K133" s="154"/>
      <c r="L133" s="154"/>
      <c r="M133" s="154"/>
      <c r="N133" s="154"/>
      <c r="O133" s="154"/>
      <c r="P133" s="154"/>
      <c r="Q133" s="154"/>
      <c r="R133" s="276">
        <f t="shared" si="137"/>
        <v>0</v>
      </c>
      <c r="S133" s="316">
        <f t="shared" si="138"/>
        <v>0</v>
      </c>
      <c r="W133" s="452">
        <f t="shared" si="139"/>
        <v>0</v>
      </c>
      <c r="X133" s="452">
        <f t="shared" si="140"/>
        <v>0</v>
      </c>
      <c r="Z133" s="452">
        <f t="shared" si="141"/>
        <v>0</v>
      </c>
      <c r="AA133" s="452">
        <f t="shared" si="142"/>
        <v>0</v>
      </c>
      <c r="AB133" s="453" t="e">
        <f t="shared" si="143"/>
        <v>#DIV/0!</v>
      </c>
    </row>
    <row r="134" spans="1:28" s="110" customFormat="1" ht="12" x14ac:dyDescent="0.3">
      <c r="A134" s="269"/>
      <c r="B134" s="270"/>
      <c r="C134" s="446">
        <f>'6. Staff Loading'!C134</f>
        <v>0</v>
      </c>
      <c r="D134" s="447">
        <f>'6. Staff Loading'!D134</f>
        <v>0</v>
      </c>
      <c r="E134" s="448">
        <f>'6. Staff Loading'!E134</f>
        <v>0</v>
      </c>
      <c r="F134" s="154"/>
      <c r="G134" s="154"/>
      <c r="H134" s="154"/>
      <c r="I134" s="154"/>
      <c r="J134" s="154"/>
      <c r="K134" s="154"/>
      <c r="L134" s="154"/>
      <c r="M134" s="154"/>
      <c r="N134" s="154"/>
      <c r="O134" s="154"/>
      <c r="P134" s="154"/>
      <c r="Q134" s="154"/>
      <c r="R134" s="276">
        <f t="shared" si="137"/>
        <v>0</v>
      </c>
      <c r="S134" s="316">
        <f t="shared" si="138"/>
        <v>0</v>
      </c>
      <c r="T134" s="106"/>
      <c r="U134" s="106"/>
      <c r="V134" s="106"/>
      <c r="W134" s="452">
        <f t="shared" si="139"/>
        <v>0</v>
      </c>
      <c r="X134" s="452">
        <f t="shared" si="140"/>
        <v>0</v>
      </c>
      <c r="Z134" s="452">
        <f t="shared" si="141"/>
        <v>0</v>
      </c>
      <c r="AA134" s="452">
        <f t="shared" si="142"/>
        <v>0</v>
      </c>
      <c r="AB134" s="453" t="e">
        <f t="shared" si="143"/>
        <v>#DIV/0!</v>
      </c>
    </row>
    <row r="135" spans="1:28" ht="12" x14ac:dyDescent="0.3">
      <c r="A135" s="269"/>
      <c r="B135" s="270"/>
      <c r="C135" s="446">
        <f>'6. Staff Loading'!C135</f>
        <v>0</v>
      </c>
      <c r="D135" s="447">
        <f>'6. Staff Loading'!D135</f>
        <v>0</v>
      </c>
      <c r="E135" s="448">
        <f>'6. Staff Loading'!E135</f>
        <v>0</v>
      </c>
      <c r="F135" s="154"/>
      <c r="G135" s="154"/>
      <c r="H135" s="154"/>
      <c r="I135" s="154"/>
      <c r="J135" s="154"/>
      <c r="K135" s="154"/>
      <c r="L135" s="154"/>
      <c r="M135" s="154"/>
      <c r="N135" s="154"/>
      <c r="O135" s="154"/>
      <c r="P135" s="154"/>
      <c r="Q135" s="154"/>
      <c r="R135" s="276">
        <f t="shared" si="137"/>
        <v>0</v>
      </c>
      <c r="S135" s="316">
        <f t="shared" si="138"/>
        <v>0</v>
      </c>
      <c r="W135" s="452">
        <f t="shared" si="139"/>
        <v>0</v>
      </c>
      <c r="X135" s="452">
        <f t="shared" si="140"/>
        <v>0</v>
      </c>
      <c r="Z135" s="452">
        <f t="shared" si="141"/>
        <v>0</v>
      </c>
      <c r="AA135" s="452">
        <f t="shared" si="142"/>
        <v>0</v>
      </c>
      <c r="AB135" s="453" t="e">
        <f t="shared" si="143"/>
        <v>#DIV/0!</v>
      </c>
    </row>
    <row r="136" spans="1:28" ht="12.5" thickBot="1" x14ac:dyDescent="0.35">
      <c r="A136" s="228"/>
      <c r="B136" s="229" t="s">
        <v>175</v>
      </c>
      <c r="C136" s="230"/>
      <c r="D136" s="438"/>
      <c r="E136" s="427"/>
      <c r="F136" s="233">
        <f>SUM(F131:F135)</f>
        <v>80</v>
      </c>
      <c r="G136" s="233">
        <f t="shared" ref="G136:R136" si="144">SUM(G131:G135)</f>
        <v>80</v>
      </c>
      <c r="H136" s="233">
        <f t="shared" si="144"/>
        <v>80</v>
      </c>
      <c r="I136" s="233">
        <f t="shared" si="144"/>
        <v>80</v>
      </c>
      <c r="J136" s="233">
        <f t="shared" si="144"/>
        <v>80</v>
      </c>
      <c r="K136" s="233">
        <f t="shared" si="144"/>
        <v>80</v>
      </c>
      <c r="L136" s="233">
        <f t="shared" si="144"/>
        <v>80</v>
      </c>
      <c r="M136" s="233">
        <f t="shared" si="144"/>
        <v>80</v>
      </c>
      <c r="N136" s="233">
        <f t="shared" si="144"/>
        <v>80</v>
      </c>
      <c r="O136" s="233">
        <f t="shared" si="144"/>
        <v>80</v>
      </c>
      <c r="P136" s="233">
        <f t="shared" si="144"/>
        <v>80</v>
      </c>
      <c r="Q136" s="233">
        <f t="shared" si="144"/>
        <v>80</v>
      </c>
      <c r="R136" s="233">
        <f t="shared" si="144"/>
        <v>960</v>
      </c>
      <c r="S136" s="317">
        <f>SUM(S131:S135)</f>
        <v>96000</v>
      </c>
      <c r="W136" s="235">
        <f>SUM(W131:W135)</f>
        <v>0.48000000000000004</v>
      </c>
      <c r="X136" s="235">
        <f>SUM(X131:X135)</f>
        <v>80</v>
      </c>
      <c r="Z136" s="231">
        <f>SUM(Z131:Z135)</f>
        <v>0</v>
      </c>
      <c r="AA136" s="231">
        <f>SUM(AA131:AA135)</f>
        <v>960</v>
      </c>
      <c r="AB136" s="413">
        <f>Z136/(Z136+AA136)</f>
        <v>0</v>
      </c>
    </row>
    <row r="137" spans="1:28" ht="12" x14ac:dyDescent="0.3">
      <c r="A137" s="269">
        <v>6.3</v>
      </c>
      <c r="B137" s="274" t="s">
        <v>176</v>
      </c>
      <c r="C137" s="446" t="str">
        <f>'6. Staff Loading'!C137</f>
        <v>Cloud Engineer-Onshore</v>
      </c>
      <c r="D137" s="447">
        <f>'6. Staff Loading'!D137</f>
        <v>130</v>
      </c>
      <c r="E137" s="448" t="str">
        <f>'6. Staff Loading'!E137</f>
        <v>N</v>
      </c>
      <c r="F137" s="154">
        <v>160</v>
      </c>
      <c r="G137" s="154">
        <v>160</v>
      </c>
      <c r="H137" s="154">
        <v>160</v>
      </c>
      <c r="I137" s="154">
        <v>160</v>
      </c>
      <c r="J137" s="154">
        <v>160</v>
      </c>
      <c r="K137" s="154">
        <v>160</v>
      </c>
      <c r="L137" s="154">
        <v>160</v>
      </c>
      <c r="M137" s="154">
        <v>160</v>
      </c>
      <c r="N137" s="154">
        <v>160</v>
      </c>
      <c r="O137" s="154">
        <v>160</v>
      </c>
      <c r="P137" s="154">
        <v>160</v>
      </c>
      <c r="Q137" s="154">
        <v>160</v>
      </c>
      <c r="R137" s="276">
        <f t="shared" ref="R137:R141" si="145">SUM(F137:Q137)</f>
        <v>1920</v>
      </c>
      <c r="S137" s="316">
        <f>D137*R137</f>
        <v>249600</v>
      </c>
      <c r="W137" s="452">
        <f>X137/$U$7</f>
        <v>0.96000000000000008</v>
      </c>
      <c r="X137" s="452">
        <f>R137/12</f>
        <v>160</v>
      </c>
      <c r="Z137" s="452">
        <f>IF($E137="Y",$R137,0)</f>
        <v>0</v>
      </c>
      <c r="AA137" s="452">
        <f>IF($E137="N",$R137,0)</f>
        <v>1920</v>
      </c>
      <c r="AB137" s="453">
        <f>Z137/(AA137+Z137)</f>
        <v>0</v>
      </c>
    </row>
    <row r="138" spans="1:28" s="110" customFormat="1" ht="12" x14ac:dyDescent="0.3">
      <c r="A138" s="269"/>
      <c r="B138" s="270"/>
      <c r="C138" s="446">
        <f>'6. Staff Loading'!C138</f>
        <v>0</v>
      </c>
      <c r="D138" s="447">
        <f>'6. Staff Loading'!D138</f>
        <v>0</v>
      </c>
      <c r="E138" s="448">
        <f>'6. Staff Loading'!E138</f>
        <v>0</v>
      </c>
      <c r="F138" s="154"/>
      <c r="G138" s="154"/>
      <c r="H138" s="154"/>
      <c r="I138" s="154"/>
      <c r="J138" s="154"/>
      <c r="K138" s="154"/>
      <c r="L138" s="154"/>
      <c r="M138" s="154"/>
      <c r="N138" s="154"/>
      <c r="O138" s="154"/>
      <c r="P138" s="154"/>
      <c r="Q138" s="154"/>
      <c r="R138" s="276">
        <f t="shared" si="145"/>
        <v>0</v>
      </c>
      <c r="S138" s="316">
        <f t="shared" ref="S138:S141" si="146">D138*R138</f>
        <v>0</v>
      </c>
      <c r="T138" s="106"/>
      <c r="U138" s="106"/>
      <c r="V138" s="106"/>
      <c r="W138" s="452">
        <f t="shared" ref="W138:W141" si="147">X138/$U$7</f>
        <v>0</v>
      </c>
      <c r="X138" s="452">
        <f t="shared" ref="X138:X141" si="148">R138/12</f>
        <v>0</v>
      </c>
      <c r="Z138" s="452">
        <f t="shared" ref="Z138:Z141" si="149">IF($E138="Y",$R138,0)</f>
        <v>0</v>
      </c>
      <c r="AA138" s="452">
        <f t="shared" ref="AA138:AA141" si="150">IF($E138="N",$R138,0)</f>
        <v>0</v>
      </c>
      <c r="AB138" s="453" t="e">
        <f t="shared" ref="AB138:AB141" si="151">Z138/(AA138+Z138)</f>
        <v>#DIV/0!</v>
      </c>
    </row>
    <row r="139" spans="1:28" s="110" customFormat="1" ht="12" x14ac:dyDescent="0.3">
      <c r="A139" s="269"/>
      <c r="B139" s="270"/>
      <c r="C139" s="446">
        <f>'6. Staff Loading'!C139</f>
        <v>0</v>
      </c>
      <c r="D139" s="447">
        <f>'6. Staff Loading'!D139</f>
        <v>0</v>
      </c>
      <c r="E139" s="448">
        <f>'6. Staff Loading'!E139</f>
        <v>0</v>
      </c>
      <c r="F139" s="154"/>
      <c r="G139" s="154"/>
      <c r="H139" s="154"/>
      <c r="I139" s="154"/>
      <c r="J139" s="154"/>
      <c r="K139" s="154"/>
      <c r="L139" s="154"/>
      <c r="M139" s="154"/>
      <c r="N139" s="154"/>
      <c r="O139" s="154"/>
      <c r="P139" s="154"/>
      <c r="Q139" s="154"/>
      <c r="R139" s="276">
        <f t="shared" si="145"/>
        <v>0</v>
      </c>
      <c r="S139" s="316">
        <f t="shared" si="146"/>
        <v>0</v>
      </c>
      <c r="T139" s="106"/>
      <c r="U139" s="106"/>
      <c r="V139" s="106"/>
      <c r="W139" s="452">
        <f t="shared" si="147"/>
        <v>0</v>
      </c>
      <c r="X139" s="452">
        <f t="shared" si="148"/>
        <v>0</v>
      </c>
      <c r="Z139" s="452">
        <f t="shared" si="149"/>
        <v>0</v>
      </c>
      <c r="AA139" s="452">
        <f t="shared" si="150"/>
        <v>0</v>
      </c>
      <c r="AB139" s="453" t="e">
        <f t="shared" si="151"/>
        <v>#DIV/0!</v>
      </c>
    </row>
    <row r="140" spans="1:28" s="110" customFormat="1" ht="12" x14ac:dyDescent="0.3">
      <c r="A140" s="269"/>
      <c r="B140" s="270"/>
      <c r="C140" s="446">
        <f>'6. Staff Loading'!C140</f>
        <v>0</v>
      </c>
      <c r="D140" s="447">
        <f>'6. Staff Loading'!D140</f>
        <v>0</v>
      </c>
      <c r="E140" s="448">
        <f>'6. Staff Loading'!E140</f>
        <v>0</v>
      </c>
      <c r="F140" s="154"/>
      <c r="G140" s="154"/>
      <c r="H140" s="154"/>
      <c r="I140" s="154"/>
      <c r="J140" s="154"/>
      <c r="K140" s="154"/>
      <c r="L140" s="154"/>
      <c r="M140" s="154"/>
      <c r="N140" s="154"/>
      <c r="O140" s="154"/>
      <c r="P140" s="154"/>
      <c r="Q140" s="154"/>
      <c r="R140" s="276">
        <f t="shared" si="145"/>
        <v>0</v>
      </c>
      <c r="S140" s="316">
        <f t="shared" si="146"/>
        <v>0</v>
      </c>
      <c r="T140" s="106"/>
      <c r="U140" s="106"/>
      <c r="V140" s="106"/>
      <c r="W140" s="452">
        <f t="shared" si="147"/>
        <v>0</v>
      </c>
      <c r="X140" s="452">
        <f t="shared" si="148"/>
        <v>0</v>
      </c>
      <c r="Z140" s="452">
        <f t="shared" si="149"/>
        <v>0</v>
      </c>
      <c r="AA140" s="452">
        <f t="shared" si="150"/>
        <v>0</v>
      </c>
      <c r="AB140" s="453" t="e">
        <f t="shared" si="151"/>
        <v>#DIV/0!</v>
      </c>
    </row>
    <row r="141" spans="1:28" ht="14.25" customHeight="1" x14ac:dyDescent="0.3">
      <c r="A141" s="269"/>
      <c r="B141" s="270"/>
      <c r="C141" s="446">
        <f>'6. Staff Loading'!C141</f>
        <v>0</v>
      </c>
      <c r="D141" s="447">
        <f>'6. Staff Loading'!D141</f>
        <v>0</v>
      </c>
      <c r="E141" s="448">
        <f>'6. Staff Loading'!E141</f>
        <v>0</v>
      </c>
      <c r="F141" s="154"/>
      <c r="G141" s="154"/>
      <c r="H141" s="154"/>
      <c r="I141" s="154"/>
      <c r="J141" s="154"/>
      <c r="K141" s="154"/>
      <c r="L141" s="154"/>
      <c r="M141" s="154"/>
      <c r="N141" s="154"/>
      <c r="O141" s="154"/>
      <c r="P141" s="154"/>
      <c r="Q141" s="154"/>
      <c r="R141" s="276">
        <f t="shared" si="145"/>
        <v>0</v>
      </c>
      <c r="S141" s="316">
        <f t="shared" si="146"/>
        <v>0</v>
      </c>
      <c r="W141" s="452">
        <f t="shared" si="147"/>
        <v>0</v>
      </c>
      <c r="X141" s="452">
        <f t="shared" si="148"/>
        <v>0</v>
      </c>
      <c r="Z141" s="452">
        <f t="shared" si="149"/>
        <v>0</v>
      </c>
      <c r="AA141" s="452">
        <f t="shared" si="150"/>
        <v>0</v>
      </c>
      <c r="AB141" s="453" t="e">
        <f t="shared" si="151"/>
        <v>#DIV/0!</v>
      </c>
    </row>
    <row r="142" spans="1:28" s="109" customFormat="1" ht="13.5" thickBot="1" x14ac:dyDescent="0.35">
      <c r="A142" s="228"/>
      <c r="B142" s="229" t="s">
        <v>177</v>
      </c>
      <c r="C142" s="230"/>
      <c r="D142" s="438"/>
      <c r="E142" s="427"/>
      <c r="F142" s="233">
        <f>SUM(F137:F141)</f>
        <v>160</v>
      </c>
      <c r="G142" s="233">
        <f t="shared" ref="G142:R142" si="152">SUM(G137:G141)</f>
        <v>160</v>
      </c>
      <c r="H142" s="233">
        <f t="shared" si="152"/>
        <v>160</v>
      </c>
      <c r="I142" s="233">
        <f t="shared" si="152"/>
        <v>160</v>
      </c>
      <c r="J142" s="233">
        <f t="shared" si="152"/>
        <v>160</v>
      </c>
      <c r="K142" s="233">
        <f t="shared" si="152"/>
        <v>160</v>
      </c>
      <c r="L142" s="233">
        <f t="shared" si="152"/>
        <v>160</v>
      </c>
      <c r="M142" s="233">
        <f t="shared" si="152"/>
        <v>160</v>
      </c>
      <c r="N142" s="233">
        <f t="shared" si="152"/>
        <v>160</v>
      </c>
      <c r="O142" s="233">
        <f t="shared" si="152"/>
        <v>160</v>
      </c>
      <c r="P142" s="233">
        <f t="shared" si="152"/>
        <v>160</v>
      </c>
      <c r="Q142" s="233">
        <f t="shared" si="152"/>
        <v>160</v>
      </c>
      <c r="R142" s="233">
        <f t="shared" si="152"/>
        <v>1920</v>
      </c>
      <c r="S142" s="317">
        <f>SUM(S137:S141)</f>
        <v>249600</v>
      </c>
      <c r="T142" s="106"/>
      <c r="U142" s="106"/>
      <c r="V142" s="106"/>
      <c r="W142" s="235">
        <f>SUM(W137:W141)</f>
        <v>0.96000000000000008</v>
      </c>
      <c r="X142" s="235">
        <f>SUM(X137:X141)</f>
        <v>160</v>
      </c>
      <c r="Z142" s="231">
        <f>SUM(Z137:Z141)</f>
        <v>0</v>
      </c>
      <c r="AA142" s="231">
        <f>SUM(AA137:AA141)</f>
        <v>1920</v>
      </c>
      <c r="AB142" s="413">
        <f>Z142/(Z142+AA142)</f>
        <v>0</v>
      </c>
    </row>
    <row r="143" spans="1:28" ht="10.15" customHeight="1" x14ac:dyDescent="0.3">
      <c r="A143" s="149"/>
      <c r="B143" s="150"/>
      <c r="C143" s="158"/>
      <c r="D143" s="437"/>
      <c r="E143" s="426"/>
      <c r="F143" s="154"/>
      <c r="G143" s="154"/>
      <c r="H143" s="154"/>
      <c r="I143" s="154"/>
      <c r="J143" s="154"/>
      <c r="K143" s="154"/>
      <c r="L143" s="154"/>
      <c r="M143" s="154"/>
      <c r="N143" s="154"/>
      <c r="O143" s="154"/>
      <c r="P143" s="154"/>
      <c r="Q143" s="154"/>
      <c r="R143" s="154"/>
      <c r="S143" s="322"/>
      <c r="W143" s="152"/>
      <c r="X143" s="152"/>
      <c r="Z143" s="152"/>
      <c r="AA143" s="152"/>
      <c r="AB143" s="412"/>
    </row>
    <row r="144" spans="1:28" ht="13.5" thickBot="1" x14ac:dyDescent="0.35">
      <c r="A144" s="251"/>
      <c r="B144" s="508" t="s">
        <v>178</v>
      </c>
      <c r="C144" s="509"/>
      <c r="D144" s="440"/>
      <c r="E144" s="429"/>
      <c r="F144" s="254">
        <f t="shared" ref="F144:S144" si="153">SUM(F130,F136,F142)</f>
        <v>280</v>
      </c>
      <c r="G144" s="254">
        <f t="shared" si="153"/>
        <v>280</v>
      </c>
      <c r="H144" s="254">
        <f t="shared" si="153"/>
        <v>280</v>
      </c>
      <c r="I144" s="254">
        <f t="shared" si="153"/>
        <v>280</v>
      </c>
      <c r="J144" s="254">
        <f t="shared" si="153"/>
        <v>280</v>
      </c>
      <c r="K144" s="254">
        <f t="shared" si="153"/>
        <v>280</v>
      </c>
      <c r="L144" s="254">
        <f t="shared" si="153"/>
        <v>280</v>
      </c>
      <c r="M144" s="254">
        <f t="shared" si="153"/>
        <v>280</v>
      </c>
      <c r="N144" s="254">
        <f t="shared" si="153"/>
        <v>280</v>
      </c>
      <c r="O144" s="254">
        <f t="shared" si="153"/>
        <v>280</v>
      </c>
      <c r="P144" s="254">
        <f t="shared" si="153"/>
        <v>280</v>
      </c>
      <c r="Q144" s="254">
        <f t="shared" si="153"/>
        <v>280</v>
      </c>
      <c r="R144" s="254">
        <f t="shared" si="153"/>
        <v>3360</v>
      </c>
      <c r="S144" s="319">
        <f t="shared" si="153"/>
        <v>412800</v>
      </c>
      <c r="W144" s="254">
        <f>SUM(W130,W136,W142)</f>
        <v>1.6800000000000002</v>
      </c>
      <c r="X144" s="254">
        <f>SUM(X130,X136,X142)</f>
        <v>280</v>
      </c>
      <c r="Z144" s="254">
        <f>SUM(Z130,Z136,Z142)</f>
        <v>0</v>
      </c>
      <c r="AA144" s="254">
        <f>SUM(AA130,AA136,AA142)</f>
        <v>3360</v>
      </c>
      <c r="AB144" s="418">
        <f>Z144/(Z144+AA144)</f>
        <v>0</v>
      </c>
    </row>
    <row r="145" spans="1:28" ht="12" x14ac:dyDescent="0.3">
      <c r="A145" s="160"/>
      <c r="B145" s="150"/>
      <c r="C145" s="151"/>
      <c r="D145" s="437"/>
      <c r="E145" s="432"/>
      <c r="F145" s="154"/>
      <c r="G145" s="154"/>
      <c r="H145" s="154"/>
      <c r="I145" s="154"/>
      <c r="J145" s="154"/>
      <c r="K145" s="154"/>
      <c r="L145" s="154"/>
      <c r="M145" s="154"/>
      <c r="N145" s="154"/>
      <c r="O145" s="154"/>
      <c r="P145" s="154"/>
      <c r="Q145" s="154"/>
      <c r="R145" s="154"/>
      <c r="S145" s="322"/>
      <c r="W145" s="151"/>
      <c r="X145" s="151"/>
      <c r="Z145" s="151"/>
      <c r="AA145" s="151"/>
      <c r="AB145" s="412"/>
    </row>
    <row r="146" spans="1:28" ht="13" x14ac:dyDescent="0.3">
      <c r="A146" s="237">
        <v>7</v>
      </c>
      <c r="B146" s="246" t="s">
        <v>179</v>
      </c>
      <c r="C146" s="239"/>
      <c r="D146" s="436"/>
      <c r="E146" s="425"/>
      <c r="F146" s="244"/>
      <c r="G146" s="244"/>
      <c r="H146" s="244"/>
      <c r="I146" s="244"/>
      <c r="J146" s="244"/>
      <c r="K146" s="244"/>
      <c r="L146" s="244"/>
      <c r="M146" s="244"/>
      <c r="N146" s="244"/>
      <c r="O146" s="244"/>
      <c r="P146" s="244"/>
      <c r="Q146" s="244"/>
      <c r="R146" s="240"/>
      <c r="S146" s="323"/>
      <c r="W146" s="239"/>
      <c r="X146" s="239"/>
      <c r="Z146" s="239"/>
      <c r="AA146" s="239"/>
      <c r="AB146" s="416"/>
    </row>
    <row r="147" spans="1:28" ht="12" x14ac:dyDescent="0.3">
      <c r="A147" s="275">
        <v>7.1</v>
      </c>
      <c r="B147" s="270" t="s">
        <v>180</v>
      </c>
      <c r="C147" s="446" t="str">
        <f>'6. Staff Loading'!C147</f>
        <v>Innovation Lead-Onshore</v>
      </c>
      <c r="D147" s="447">
        <f>'6. Staff Loading'!D147</f>
        <v>150</v>
      </c>
      <c r="E147" s="448" t="str">
        <f>'6. Staff Loading'!E147</f>
        <v>N</v>
      </c>
      <c r="F147" s="154">
        <v>24</v>
      </c>
      <c r="G147" s="154">
        <v>24</v>
      </c>
      <c r="H147" s="154">
        <v>24</v>
      </c>
      <c r="I147" s="154">
        <v>24</v>
      </c>
      <c r="J147" s="154">
        <v>24</v>
      </c>
      <c r="K147" s="154">
        <v>24</v>
      </c>
      <c r="L147" s="154">
        <v>24</v>
      </c>
      <c r="M147" s="154">
        <v>24</v>
      </c>
      <c r="N147" s="154">
        <v>24</v>
      </c>
      <c r="O147" s="154">
        <v>24</v>
      </c>
      <c r="P147" s="154">
        <v>24</v>
      </c>
      <c r="Q147" s="154">
        <v>24</v>
      </c>
      <c r="R147" s="276">
        <f t="shared" ref="R147:R151" si="154">SUM(F147:Q147)</f>
        <v>288</v>
      </c>
      <c r="S147" s="316">
        <f>D147*R147</f>
        <v>43200</v>
      </c>
      <c r="W147" s="452">
        <f>X147/$U$7</f>
        <v>0.14400000000000002</v>
      </c>
      <c r="X147" s="452">
        <f>R147/12</f>
        <v>24</v>
      </c>
      <c r="Z147" s="452">
        <f>IF($E147="Y",$R147,0)</f>
        <v>0</v>
      </c>
      <c r="AA147" s="452">
        <f>IF($E147="N",$R147,0)</f>
        <v>288</v>
      </c>
      <c r="AB147" s="453">
        <f>Z147/(AA147+Z147)</f>
        <v>0</v>
      </c>
    </row>
    <row r="148" spans="1:28" s="110" customFormat="1" ht="12" x14ac:dyDescent="0.3">
      <c r="A148" s="269"/>
      <c r="B148" s="270"/>
      <c r="C148" s="446">
        <f>'6. Staff Loading'!C148</f>
        <v>0</v>
      </c>
      <c r="D148" s="447">
        <f>'6. Staff Loading'!D148</f>
        <v>0</v>
      </c>
      <c r="E148" s="448">
        <f>'6. Staff Loading'!E148</f>
        <v>0</v>
      </c>
      <c r="F148" s="154"/>
      <c r="G148" s="154"/>
      <c r="H148" s="154"/>
      <c r="I148" s="154"/>
      <c r="J148" s="154"/>
      <c r="K148" s="154"/>
      <c r="L148" s="154"/>
      <c r="M148" s="154"/>
      <c r="N148" s="154"/>
      <c r="O148" s="154"/>
      <c r="P148" s="154"/>
      <c r="Q148" s="154"/>
      <c r="R148" s="276">
        <f t="shared" si="154"/>
        <v>0</v>
      </c>
      <c r="S148" s="316">
        <f t="shared" ref="S148:S151" si="155">D148*R148</f>
        <v>0</v>
      </c>
      <c r="T148" s="107"/>
      <c r="U148" s="107"/>
      <c r="V148" s="107"/>
      <c r="W148" s="452">
        <f t="shared" ref="W148:W151" si="156">X148/$U$7</f>
        <v>0</v>
      </c>
      <c r="X148" s="452">
        <f t="shared" ref="X148:X151" si="157">R148/12</f>
        <v>0</v>
      </c>
      <c r="Z148" s="452">
        <f t="shared" ref="Z148:Z151" si="158">IF($E148="Y",$R148,0)</f>
        <v>0</v>
      </c>
      <c r="AA148" s="452">
        <f t="shared" ref="AA148:AA151" si="159">IF($E148="N",$R148,0)</f>
        <v>0</v>
      </c>
      <c r="AB148" s="453" t="e">
        <f t="shared" ref="AB148:AB151" si="160">Z148/(AA148+Z148)</f>
        <v>#DIV/0!</v>
      </c>
    </row>
    <row r="149" spans="1:28" s="110" customFormat="1" ht="12" x14ac:dyDescent="0.3">
      <c r="A149" s="269"/>
      <c r="B149" s="270"/>
      <c r="C149" s="446">
        <f>'6. Staff Loading'!C149</f>
        <v>0</v>
      </c>
      <c r="D149" s="447">
        <f>'6. Staff Loading'!D149</f>
        <v>0</v>
      </c>
      <c r="E149" s="448">
        <f>'6. Staff Loading'!E149</f>
        <v>0</v>
      </c>
      <c r="F149" s="154"/>
      <c r="G149" s="154"/>
      <c r="H149" s="154"/>
      <c r="I149" s="154"/>
      <c r="J149" s="154"/>
      <c r="K149" s="154"/>
      <c r="L149" s="154"/>
      <c r="M149" s="154"/>
      <c r="N149" s="154"/>
      <c r="O149" s="154"/>
      <c r="P149" s="154"/>
      <c r="Q149" s="154"/>
      <c r="R149" s="276">
        <f t="shared" si="154"/>
        <v>0</v>
      </c>
      <c r="S149" s="316">
        <f t="shared" si="155"/>
        <v>0</v>
      </c>
      <c r="T149" s="107"/>
      <c r="U149" s="107"/>
      <c r="V149" s="107"/>
      <c r="W149" s="452">
        <f t="shared" si="156"/>
        <v>0</v>
      </c>
      <c r="X149" s="452">
        <f t="shared" si="157"/>
        <v>0</v>
      </c>
      <c r="Z149" s="452">
        <f t="shared" si="158"/>
        <v>0</v>
      </c>
      <c r="AA149" s="452">
        <f t="shared" si="159"/>
        <v>0</v>
      </c>
      <c r="AB149" s="453" t="e">
        <f t="shared" si="160"/>
        <v>#DIV/0!</v>
      </c>
    </row>
    <row r="150" spans="1:28" ht="12" x14ac:dyDescent="0.3">
      <c r="A150" s="269"/>
      <c r="B150" s="270"/>
      <c r="C150" s="446">
        <f>'6. Staff Loading'!C150</f>
        <v>0</v>
      </c>
      <c r="D150" s="447">
        <f>'6. Staff Loading'!D150</f>
        <v>0</v>
      </c>
      <c r="E150" s="448">
        <f>'6. Staff Loading'!E150</f>
        <v>0</v>
      </c>
      <c r="F150" s="154"/>
      <c r="G150" s="154"/>
      <c r="H150" s="154"/>
      <c r="I150" s="154"/>
      <c r="J150" s="154"/>
      <c r="K150" s="154"/>
      <c r="L150" s="154"/>
      <c r="M150" s="154"/>
      <c r="N150" s="154"/>
      <c r="O150" s="154"/>
      <c r="P150" s="154"/>
      <c r="Q150" s="154"/>
      <c r="R150" s="276">
        <f t="shared" si="154"/>
        <v>0</v>
      </c>
      <c r="S150" s="316">
        <f t="shared" si="155"/>
        <v>0</v>
      </c>
      <c r="T150" s="107"/>
      <c r="U150" s="107"/>
      <c r="V150" s="107"/>
      <c r="W150" s="452">
        <f t="shared" si="156"/>
        <v>0</v>
      </c>
      <c r="X150" s="452">
        <f t="shared" si="157"/>
        <v>0</v>
      </c>
      <c r="Z150" s="452">
        <f t="shared" si="158"/>
        <v>0</v>
      </c>
      <c r="AA150" s="452">
        <f t="shared" si="159"/>
        <v>0</v>
      </c>
      <c r="AB150" s="453" t="e">
        <f t="shared" si="160"/>
        <v>#DIV/0!</v>
      </c>
    </row>
    <row r="151" spans="1:28" ht="12" x14ac:dyDescent="0.3">
      <c r="A151" s="269"/>
      <c r="B151" s="270"/>
      <c r="C151" s="446">
        <f>'6. Staff Loading'!C151</f>
        <v>0</v>
      </c>
      <c r="D151" s="447">
        <f>'6. Staff Loading'!D151</f>
        <v>0</v>
      </c>
      <c r="E151" s="448">
        <f>'6. Staff Loading'!E151</f>
        <v>0</v>
      </c>
      <c r="F151" s="154"/>
      <c r="G151" s="154"/>
      <c r="H151" s="154"/>
      <c r="I151" s="154"/>
      <c r="J151" s="154"/>
      <c r="K151" s="154"/>
      <c r="L151" s="154"/>
      <c r="M151" s="154"/>
      <c r="N151" s="154"/>
      <c r="O151" s="154"/>
      <c r="P151" s="154"/>
      <c r="Q151" s="154"/>
      <c r="R151" s="276">
        <f t="shared" si="154"/>
        <v>0</v>
      </c>
      <c r="S151" s="316">
        <f t="shared" si="155"/>
        <v>0</v>
      </c>
      <c r="T151" s="107"/>
      <c r="U151" s="107"/>
      <c r="V151" s="107"/>
      <c r="W151" s="452">
        <f t="shared" si="156"/>
        <v>0</v>
      </c>
      <c r="X151" s="452">
        <f t="shared" si="157"/>
        <v>0</v>
      </c>
      <c r="Z151" s="452">
        <f t="shared" si="158"/>
        <v>0</v>
      </c>
      <c r="AA151" s="452">
        <f t="shared" si="159"/>
        <v>0</v>
      </c>
      <c r="AB151" s="453" t="e">
        <f t="shared" si="160"/>
        <v>#DIV/0!</v>
      </c>
    </row>
    <row r="152" spans="1:28" ht="12.5" thickBot="1" x14ac:dyDescent="0.35">
      <c r="A152" s="228"/>
      <c r="B152" s="229" t="s">
        <v>182</v>
      </c>
      <c r="C152" s="230"/>
      <c r="D152" s="438"/>
      <c r="E152" s="427"/>
      <c r="F152" s="233">
        <f>SUM(F147:F151)</f>
        <v>24</v>
      </c>
      <c r="G152" s="233">
        <f t="shared" ref="G152:R152" si="161">SUM(G147:G151)</f>
        <v>24</v>
      </c>
      <c r="H152" s="233">
        <f t="shared" si="161"/>
        <v>24</v>
      </c>
      <c r="I152" s="233">
        <f t="shared" si="161"/>
        <v>24</v>
      </c>
      <c r="J152" s="233">
        <f t="shared" si="161"/>
        <v>24</v>
      </c>
      <c r="K152" s="233">
        <f t="shared" si="161"/>
        <v>24</v>
      </c>
      <c r="L152" s="233">
        <f t="shared" si="161"/>
        <v>24</v>
      </c>
      <c r="M152" s="233">
        <f t="shared" si="161"/>
        <v>24</v>
      </c>
      <c r="N152" s="233">
        <f t="shared" si="161"/>
        <v>24</v>
      </c>
      <c r="O152" s="233">
        <f t="shared" si="161"/>
        <v>24</v>
      </c>
      <c r="P152" s="233">
        <f t="shared" si="161"/>
        <v>24</v>
      </c>
      <c r="Q152" s="233">
        <f t="shared" si="161"/>
        <v>24</v>
      </c>
      <c r="R152" s="233">
        <f t="shared" si="161"/>
        <v>288</v>
      </c>
      <c r="S152" s="317">
        <f>SUM(S147:S151)</f>
        <v>43200</v>
      </c>
      <c r="T152" s="107"/>
      <c r="U152" s="107"/>
      <c r="V152" s="107"/>
      <c r="W152" s="235">
        <f>SUM(W147:W151)</f>
        <v>0.14400000000000002</v>
      </c>
      <c r="X152" s="235">
        <f>SUM(X147:X151)</f>
        <v>24</v>
      </c>
      <c r="Z152" s="231">
        <f>SUM(Z147:Z151)</f>
        <v>0</v>
      </c>
      <c r="AA152" s="231">
        <f>SUM(AA147:AA151)</f>
        <v>288</v>
      </c>
      <c r="AB152" s="413">
        <f>Z152/(Z152+AA152)</f>
        <v>0</v>
      </c>
    </row>
    <row r="153" spans="1:28" ht="12" x14ac:dyDescent="0.3">
      <c r="A153" s="275">
        <v>7.2</v>
      </c>
      <c r="B153" s="270" t="s">
        <v>183</v>
      </c>
      <c r="C153" s="446" t="str">
        <f>'6. Staff Loading'!C153</f>
        <v>Innovation Analyst-Onshore</v>
      </c>
      <c r="D153" s="447">
        <f>'6. Staff Loading'!D153</f>
        <v>0</v>
      </c>
      <c r="E153" s="448" t="str">
        <f>'6. Staff Loading'!E153</f>
        <v>N</v>
      </c>
      <c r="F153" s="154">
        <v>24</v>
      </c>
      <c r="G153" s="154">
        <v>24</v>
      </c>
      <c r="H153" s="154">
        <v>24</v>
      </c>
      <c r="I153" s="154">
        <v>24</v>
      </c>
      <c r="J153" s="154">
        <v>24</v>
      </c>
      <c r="K153" s="154">
        <v>24</v>
      </c>
      <c r="L153" s="154">
        <v>24</v>
      </c>
      <c r="M153" s="154">
        <v>24</v>
      </c>
      <c r="N153" s="154">
        <v>24</v>
      </c>
      <c r="O153" s="154">
        <v>24</v>
      </c>
      <c r="P153" s="154">
        <v>24</v>
      </c>
      <c r="Q153" s="154">
        <v>24</v>
      </c>
      <c r="R153" s="276">
        <f t="shared" ref="R153:R157" si="162">SUM(F153:Q153)</f>
        <v>288</v>
      </c>
      <c r="S153" s="316">
        <f>D153*R153</f>
        <v>0</v>
      </c>
      <c r="T153" s="107"/>
      <c r="U153" s="107"/>
      <c r="V153" s="107"/>
      <c r="W153" s="452">
        <f>X153/$U$7</f>
        <v>0.14400000000000002</v>
      </c>
      <c r="X153" s="452">
        <f>R153/12</f>
        <v>24</v>
      </c>
      <c r="Z153" s="452">
        <f>IF($E153="Y",$R153,0)</f>
        <v>0</v>
      </c>
      <c r="AA153" s="452">
        <f>IF($E153="N",$R153,0)</f>
        <v>288</v>
      </c>
      <c r="AB153" s="453">
        <f>Z153/(AA153+Z153)</f>
        <v>0</v>
      </c>
    </row>
    <row r="154" spans="1:28" s="110" customFormat="1" ht="12" x14ac:dyDescent="0.3">
      <c r="A154" s="269"/>
      <c r="B154" s="270"/>
      <c r="C154" s="446">
        <f>'6. Staff Loading'!C154</f>
        <v>0</v>
      </c>
      <c r="D154" s="447">
        <f>'6. Staff Loading'!D154</f>
        <v>0</v>
      </c>
      <c r="E154" s="448">
        <f>'6. Staff Loading'!E154</f>
        <v>0</v>
      </c>
      <c r="F154" s="154"/>
      <c r="G154" s="154"/>
      <c r="H154" s="154"/>
      <c r="I154" s="154"/>
      <c r="J154" s="154"/>
      <c r="K154" s="154"/>
      <c r="L154" s="154"/>
      <c r="M154" s="154"/>
      <c r="N154" s="154"/>
      <c r="O154" s="154"/>
      <c r="P154" s="154"/>
      <c r="Q154" s="154"/>
      <c r="R154" s="276">
        <f t="shared" si="162"/>
        <v>0</v>
      </c>
      <c r="S154" s="316">
        <f t="shared" ref="S154:S157" si="163">D154*R154</f>
        <v>0</v>
      </c>
      <c r="T154" s="107"/>
      <c r="U154" s="107"/>
      <c r="V154" s="107"/>
      <c r="W154" s="452">
        <f t="shared" ref="W154:W157" si="164">X154/$U$7</f>
        <v>0</v>
      </c>
      <c r="X154" s="452">
        <f t="shared" ref="X154:X157" si="165">R154/12</f>
        <v>0</v>
      </c>
      <c r="Z154" s="452">
        <f t="shared" ref="Z154:Z157" si="166">IF($E154="Y",$R154,0)</f>
        <v>0</v>
      </c>
      <c r="AA154" s="452">
        <f t="shared" ref="AA154:AA157" si="167">IF($E154="N",$R154,0)</f>
        <v>0</v>
      </c>
      <c r="AB154" s="453" t="e">
        <f t="shared" ref="AB154:AB157" si="168">Z154/(AA154+Z154)</f>
        <v>#DIV/0!</v>
      </c>
    </row>
    <row r="155" spans="1:28" ht="12" x14ac:dyDescent="0.3">
      <c r="A155" s="269"/>
      <c r="B155" s="270"/>
      <c r="C155" s="446">
        <f>'6. Staff Loading'!C155</f>
        <v>0</v>
      </c>
      <c r="D155" s="447">
        <f>'6. Staff Loading'!D155</f>
        <v>0</v>
      </c>
      <c r="E155" s="448">
        <f>'6. Staff Loading'!E155</f>
        <v>0</v>
      </c>
      <c r="F155" s="154"/>
      <c r="G155" s="154"/>
      <c r="H155" s="154"/>
      <c r="I155" s="154"/>
      <c r="J155" s="154"/>
      <c r="K155" s="154"/>
      <c r="L155" s="154"/>
      <c r="M155" s="154"/>
      <c r="N155" s="154"/>
      <c r="O155" s="154"/>
      <c r="P155" s="154"/>
      <c r="Q155" s="154"/>
      <c r="R155" s="276">
        <f t="shared" si="162"/>
        <v>0</v>
      </c>
      <c r="S155" s="316">
        <f t="shared" si="163"/>
        <v>0</v>
      </c>
      <c r="T155" s="107"/>
      <c r="U155" s="107"/>
      <c r="V155" s="107"/>
      <c r="W155" s="452">
        <f t="shared" si="164"/>
        <v>0</v>
      </c>
      <c r="X155" s="452">
        <f t="shared" si="165"/>
        <v>0</v>
      </c>
      <c r="Z155" s="452">
        <f t="shared" si="166"/>
        <v>0</v>
      </c>
      <c r="AA155" s="452">
        <f t="shared" si="167"/>
        <v>0</v>
      </c>
      <c r="AB155" s="453" t="e">
        <f t="shared" si="168"/>
        <v>#DIV/0!</v>
      </c>
    </row>
    <row r="156" spans="1:28" ht="12" x14ac:dyDescent="0.3">
      <c r="A156" s="269"/>
      <c r="B156" s="270"/>
      <c r="C156" s="446">
        <f>'6. Staff Loading'!C156</f>
        <v>0</v>
      </c>
      <c r="D156" s="447">
        <f>'6. Staff Loading'!D156</f>
        <v>0</v>
      </c>
      <c r="E156" s="448">
        <f>'6. Staff Loading'!E156</f>
        <v>0</v>
      </c>
      <c r="F156" s="154"/>
      <c r="G156" s="154"/>
      <c r="H156" s="154"/>
      <c r="I156" s="154"/>
      <c r="J156" s="154"/>
      <c r="K156" s="154"/>
      <c r="L156" s="154"/>
      <c r="M156" s="154"/>
      <c r="N156" s="154"/>
      <c r="O156" s="154"/>
      <c r="P156" s="154"/>
      <c r="Q156" s="154"/>
      <c r="R156" s="276">
        <f t="shared" si="162"/>
        <v>0</v>
      </c>
      <c r="S156" s="316">
        <f t="shared" si="163"/>
        <v>0</v>
      </c>
      <c r="T156" s="107"/>
      <c r="U156" s="107"/>
      <c r="V156" s="107"/>
      <c r="W156" s="452">
        <f t="shared" si="164"/>
        <v>0</v>
      </c>
      <c r="X156" s="452">
        <f t="shared" si="165"/>
        <v>0</v>
      </c>
      <c r="Z156" s="452">
        <f t="shared" si="166"/>
        <v>0</v>
      </c>
      <c r="AA156" s="452">
        <f t="shared" si="167"/>
        <v>0</v>
      </c>
      <c r="AB156" s="453" t="e">
        <f t="shared" si="168"/>
        <v>#DIV/0!</v>
      </c>
    </row>
    <row r="157" spans="1:28" ht="12" x14ac:dyDescent="0.3">
      <c r="A157" s="269"/>
      <c r="B157" s="270"/>
      <c r="C157" s="446">
        <f>'6. Staff Loading'!C157</f>
        <v>0</v>
      </c>
      <c r="D157" s="447">
        <f>'6. Staff Loading'!D157</f>
        <v>0</v>
      </c>
      <c r="E157" s="448">
        <f>'6. Staff Loading'!E157</f>
        <v>0</v>
      </c>
      <c r="F157" s="154"/>
      <c r="G157" s="154"/>
      <c r="H157" s="154"/>
      <c r="I157" s="154"/>
      <c r="J157" s="154"/>
      <c r="K157" s="154"/>
      <c r="L157" s="154"/>
      <c r="M157" s="154"/>
      <c r="N157" s="154"/>
      <c r="O157" s="154"/>
      <c r="P157" s="154"/>
      <c r="Q157" s="154"/>
      <c r="R157" s="276">
        <f t="shared" si="162"/>
        <v>0</v>
      </c>
      <c r="S157" s="316">
        <f t="shared" si="163"/>
        <v>0</v>
      </c>
      <c r="T157" s="107"/>
      <c r="U157" s="107"/>
      <c r="V157" s="107"/>
      <c r="W157" s="452">
        <f t="shared" si="164"/>
        <v>0</v>
      </c>
      <c r="X157" s="452">
        <f t="shared" si="165"/>
        <v>0</v>
      </c>
      <c r="Z157" s="452">
        <f t="shared" si="166"/>
        <v>0</v>
      </c>
      <c r="AA157" s="452">
        <f t="shared" si="167"/>
        <v>0</v>
      </c>
      <c r="AB157" s="453" t="e">
        <f t="shared" si="168"/>
        <v>#DIV/0!</v>
      </c>
    </row>
    <row r="158" spans="1:28" ht="12.5" thickBot="1" x14ac:dyDescent="0.35">
      <c r="A158" s="228"/>
      <c r="B158" s="229" t="s">
        <v>185</v>
      </c>
      <c r="C158" s="230"/>
      <c r="D158" s="438"/>
      <c r="E158" s="427"/>
      <c r="F158" s="233">
        <f>SUM(F153:F157)</f>
        <v>24</v>
      </c>
      <c r="G158" s="233">
        <f t="shared" ref="G158:R158" si="169">SUM(G153:G157)</f>
        <v>24</v>
      </c>
      <c r="H158" s="233">
        <f t="shared" si="169"/>
        <v>24</v>
      </c>
      <c r="I158" s="233">
        <f t="shared" si="169"/>
        <v>24</v>
      </c>
      <c r="J158" s="233">
        <f t="shared" si="169"/>
        <v>24</v>
      </c>
      <c r="K158" s="233">
        <f t="shared" si="169"/>
        <v>24</v>
      </c>
      <c r="L158" s="233">
        <f t="shared" si="169"/>
        <v>24</v>
      </c>
      <c r="M158" s="233">
        <f t="shared" si="169"/>
        <v>24</v>
      </c>
      <c r="N158" s="233">
        <f t="shared" si="169"/>
        <v>24</v>
      </c>
      <c r="O158" s="233">
        <f t="shared" si="169"/>
        <v>24</v>
      </c>
      <c r="P158" s="233">
        <f t="shared" si="169"/>
        <v>24</v>
      </c>
      <c r="Q158" s="233">
        <f t="shared" si="169"/>
        <v>24</v>
      </c>
      <c r="R158" s="233">
        <f t="shared" si="169"/>
        <v>288</v>
      </c>
      <c r="S158" s="317">
        <f>SUM(S153:S157)</f>
        <v>0</v>
      </c>
      <c r="T158" s="107"/>
      <c r="U158" s="107"/>
      <c r="V158" s="107"/>
      <c r="W158" s="235">
        <f>SUM(W153:W157)</f>
        <v>0.14400000000000002</v>
      </c>
      <c r="X158" s="235">
        <f>SUM(X153:X157)</f>
        <v>24</v>
      </c>
      <c r="Z158" s="231">
        <f>SUM(Z153:Z157)</f>
        <v>0</v>
      </c>
      <c r="AA158" s="231">
        <f>SUM(AA153:AA157)</f>
        <v>288</v>
      </c>
      <c r="AB158" s="413">
        <f>Z158/(Z158+AA158)</f>
        <v>0</v>
      </c>
    </row>
    <row r="159" spans="1:28" ht="12" x14ac:dyDescent="0.3">
      <c r="A159" s="275">
        <v>7.3</v>
      </c>
      <c r="B159" s="270" t="s">
        <v>186</v>
      </c>
      <c r="C159" s="446" t="str">
        <f>'6. Staff Loading'!C159</f>
        <v>Innovation Analyst-Onshore</v>
      </c>
      <c r="D159" s="447">
        <f>'6. Staff Loading'!D159</f>
        <v>0</v>
      </c>
      <c r="E159" s="448" t="str">
        <f>'6. Staff Loading'!E159</f>
        <v>N</v>
      </c>
      <c r="F159" s="154">
        <v>115</v>
      </c>
      <c r="G159" s="154">
        <v>107</v>
      </c>
      <c r="H159" s="154">
        <v>107</v>
      </c>
      <c r="I159" s="154">
        <v>107</v>
      </c>
      <c r="J159" s="154">
        <v>107</v>
      </c>
      <c r="K159" s="154">
        <v>107</v>
      </c>
      <c r="L159" s="154">
        <v>107</v>
      </c>
      <c r="M159" s="154">
        <v>107</v>
      </c>
      <c r="N159" s="154">
        <v>107</v>
      </c>
      <c r="O159" s="154">
        <v>107</v>
      </c>
      <c r="P159" s="154">
        <v>107</v>
      </c>
      <c r="Q159" s="154">
        <v>107</v>
      </c>
      <c r="R159" s="276">
        <f t="shared" ref="R159:R163" si="170">SUM(F159:Q159)</f>
        <v>1292</v>
      </c>
      <c r="S159" s="316">
        <f>D159*R159</f>
        <v>0</v>
      </c>
      <c r="T159" s="107"/>
      <c r="U159" s="107"/>
      <c r="V159" s="107"/>
      <c r="W159" s="452">
        <f>X159/$U$7</f>
        <v>0.64600000000000002</v>
      </c>
      <c r="X159" s="452">
        <f>R159/12</f>
        <v>107.66666666666667</v>
      </c>
      <c r="Z159" s="452">
        <f>IF($E159="Y",$R159,0)</f>
        <v>0</v>
      </c>
      <c r="AA159" s="452">
        <f>IF($E159="N",$R159,0)</f>
        <v>1292</v>
      </c>
      <c r="AB159" s="453">
        <f>Z159/(AA159+Z159)</f>
        <v>0</v>
      </c>
    </row>
    <row r="160" spans="1:28" s="110" customFormat="1" ht="12" x14ac:dyDescent="0.3">
      <c r="A160" s="269"/>
      <c r="B160" s="270"/>
      <c r="C160" s="446">
        <f>'6. Staff Loading'!C160</f>
        <v>0</v>
      </c>
      <c r="D160" s="447">
        <f>'6. Staff Loading'!D160</f>
        <v>0</v>
      </c>
      <c r="E160" s="448">
        <f>'6. Staff Loading'!E160</f>
        <v>0</v>
      </c>
      <c r="F160" s="154"/>
      <c r="G160" s="154"/>
      <c r="H160" s="154"/>
      <c r="I160" s="154"/>
      <c r="J160" s="154"/>
      <c r="K160" s="154"/>
      <c r="L160" s="154"/>
      <c r="M160" s="154"/>
      <c r="N160" s="154"/>
      <c r="O160" s="154"/>
      <c r="P160" s="154"/>
      <c r="Q160" s="154"/>
      <c r="R160" s="276">
        <f t="shared" si="170"/>
        <v>0</v>
      </c>
      <c r="S160" s="316">
        <f t="shared" ref="S160:S163" si="171">D160*R160</f>
        <v>0</v>
      </c>
      <c r="T160" s="107"/>
      <c r="U160" s="107"/>
      <c r="V160" s="107"/>
      <c r="W160" s="452">
        <f t="shared" ref="W160:W163" si="172">X160/$U$7</f>
        <v>0</v>
      </c>
      <c r="X160" s="452">
        <f t="shared" ref="X160:X163" si="173">R160/12</f>
        <v>0</v>
      </c>
      <c r="Z160" s="452">
        <f t="shared" ref="Z160:Z163" si="174">IF($E160="Y",$R160,0)</f>
        <v>0</v>
      </c>
      <c r="AA160" s="452">
        <f t="shared" ref="AA160:AA163" si="175">IF($E160="N",$R160,0)</f>
        <v>0</v>
      </c>
      <c r="AB160" s="453" t="e">
        <f t="shared" ref="AB160:AB163" si="176">Z160/(AA160+Z160)</f>
        <v>#DIV/0!</v>
      </c>
    </row>
    <row r="161" spans="1:28" s="110" customFormat="1" ht="12" x14ac:dyDescent="0.3">
      <c r="A161" s="269"/>
      <c r="B161" s="270"/>
      <c r="C161" s="446">
        <f>'6. Staff Loading'!C161</f>
        <v>0</v>
      </c>
      <c r="D161" s="447">
        <f>'6. Staff Loading'!D161</f>
        <v>0</v>
      </c>
      <c r="E161" s="448">
        <f>'6. Staff Loading'!E161</f>
        <v>0</v>
      </c>
      <c r="F161" s="154"/>
      <c r="G161" s="154"/>
      <c r="H161" s="154"/>
      <c r="I161" s="154"/>
      <c r="J161" s="154"/>
      <c r="K161" s="154"/>
      <c r="L161" s="154"/>
      <c r="M161" s="154"/>
      <c r="N161" s="154"/>
      <c r="O161" s="154"/>
      <c r="P161" s="154"/>
      <c r="Q161" s="154"/>
      <c r="R161" s="276">
        <f t="shared" si="170"/>
        <v>0</v>
      </c>
      <c r="S161" s="316">
        <f t="shared" si="171"/>
        <v>0</v>
      </c>
      <c r="T161" s="107"/>
      <c r="U161" s="107"/>
      <c r="V161" s="107"/>
      <c r="W161" s="452">
        <f t="shared" si="172"/>
        <v>0</v>
      </c>
      <c r="X161" s="452">
        <f t="shared" si="173"/>
        <v>0</v>
      </c>
      <c r="Z161" s="452">
        <f t="shared" si="174"/>
        <v>0</v>
      </c>
      <c r="AA161" s="452">
        <f t="shared" si="175"/>
        <v>0</v>
      </c>
      <c r="AB161" s="453" t="e">
        <f t="shared" si="176"/>
        <v>#DIV/0!</v>
      </c>
    </row>
    <row r="162" spans="1:28" ht="12" x14ac:dyDescent="0.3">
      <c r="A162" s="269"/>
      <c r="B162" s="270"/>
      <c r="C162" s="446">
        <f>'6. Staff Loading'!C162</f>
        <v>0</v>
      </c>
      <c r="D162" s="447">
        <f>'6. Staff Loading'!D162</f>
        <v>0</v>
      </c>
      <c r="E162" s="448">
        <f>'6. Staff Loading'!E162</f>
        <v>0</v>
      </c>
      <c r="F162" s="154"/>
      <c r="G162" s="154"/>
      <c r="H162" s="154"/>
      <c r="I162" s="154"/>
      <c r="J162" s="154"/>
      <c r="K162" s="154"/>
      <c r="L162" s="154"/>
      <c r="M162" s="154"/>
      <c r="N162" s="154"/>
      <c r="O162" s="154"/>
      <c r="P162" s="154"/>
      <c r="Q162" s="154"/>
      <c r="R162" s="276">
        <f t="shared" si="170"/>
        <v>0</v>
      </c>
      <c r="S162" s="316">
        <f t="shared" si="171"/>
        <v>0</v>
      </c>
      <c r="T162" s="107"/>
      <c r="U162" s="107"/>
      <c r="V162" s="107"/>
      <c r="W162" s="452">
        <f t="shared" si="172"/>
        <v>0</v>
      </c>
      <c r="X162" s="452">
        <f t="shared" si="173"/>
        <v>0</v>
      </c>
      <c r="Z162" s="452">
        <f t="shared" si="174"/>
        <v>0</v>
      </c>
      <c r="AA162" s="452">
        <f t="shared" si="175"/>
        <v>0</v>
      </c>
      <c r="AB162" s="453" t="e">
        <f t="shared" si="176"/>
        <v>#DIV/0!</v>
      </c>
    </row>
    <row r="163" spans="1:28" ht="12" x14ac:dyDescent="0.3">
      <c r="A163" s="269"/>
      <c r="B163" s="270"/>
      <c r="C163" s="446">
        <f>'6. Staff Loading'!C163</f>
        <v>0</v>
      </c>
      <c r="D163" s="447">
        <f>'6. Staff Loading'!D163</f>
        <v>0</v>
      </c>
      <c r="E163" s="448">
        <f>'6. Staff Loading'!E163</f>
        <v>0</v>
      </c>
      <c r="F163" s="154"/>
      <c r="G163" s="154"/>
      <c r="H163" s="154"/>
      <c r="I163" s="154"/>
      <c r="J163" s="154"/>
      <c r="K163" s="154"/>
      <c r="L163" s="154"/>
      <c r="M163" s="154"/>
      <c r="N163" s="154"/>
      <c r="O163" s="154"/>
      <c r="P163" s="154"/>
      <c r="Q163" s="154"/>
      <c r="R163" s="276">
        <f t="shared" si="170"/>
        <v>0</v>
      </c>
      <c r="S163" s="316">
        <f t="shared" si="171"/>
        <v>0</v>
      </c>
      <c r="T163" s="107"/>
      <c r="U163" s="107"/>
      <c r="V163" s="107"/>
      <c r="W163" s="452">
        <f t="shared" si="172"/>
        <v>0</v>
      </c>
      <c r="X163" s="452">
        <f t="shared" si="173"/>
        <v>0</v>
      </c>
      <c r="Z163" s="452">
        <f t="shared" si="174"/>
        <v>0</v>
      </c>
      <c r="AA163" s="452">
        <f t="shared" si="175"/>
        <v>0</v>
      </c>
      <c r="AB163" s="453" t="e">
        <f t="shared" si="176"/>
        <v>#DIV/0!</v>
      </c>
    </row>
    <row r="164" spans="1:28" ht="12.5" thickBot="1" x14ac:dyDescent="0.35">
      <c r="A164" s="228"/>
      <c r="B164" s="229" t="s">
        <v>187</v>
      </c>
      <c r="C164" s="230"/>
      <c r="D164" s="438"/>
      <c r="E164" s="427"/>
      <c r="F164" s="233">
        <f>SUM(F159:F163)</f>
        <v>115</v>
      </c>
      <c r="G164" s="233">
        <f t="shared" ref="G164:R164" si="177">SUM(G159:G163)</f>
        <v>107</v>
      </c>
      <c r="H164" s="233">
        <f t="shared" si="177"/>
        <v>107</v>
      </c>
      <c r="I164" s="233">
        <f t="shared" si="177"/>
        <v>107</v>
      </c>
      <c r="J164" s="233">
        <f t="shared" si="177"/>
        <v>107</v>
      </c>
      <c r="K164" s="233">
        <f t="shared" si="177"/>
        <v>107</v>
      </c>
      <c r="L164" s="233">
        <f t="shared" si="177"/>
        <v>107</v>
      </c>
      <c r="M164" s="233">
        <f t="shared" si="177"/>
        <v>107</v>
      </c>
      <c r="N164" s="233">
        <f t="shared" si="177"/>
        <v>107</v>
      </c>
      <c r="O164" s="233">
        <f t="shared" si="177"/>
        <v>107</v>
      </c>
      <c r="P164" s="233">
        <f t="shared" si="177"/>
        <v>107</v>
      </c>
      <c r="Q164" s="233">
        <f t="shared" si="177"/>
        <v>107</v>
      </c>
      <c r="R164" s="233">
        <f t="shared" si="177"/>
        <v>1292</v>
      </c>
      <c r="S164" s="317">
        <f>SUM(S159:S163)</f>
        <v>0</v>
      </c>
      <c r="T164" s="107"/>
      <c r="U164" s="107"/>
      <c r="V164" s="107"/>
      <c r="W164" s="235">
        <f>SUM(W159:W163)</f>
        <v>0.64600000000000002</v>
      </c>
      <c r="X164" s="235">
        <f>SUM(X159:X163)</f>
        <v>107.66666666666667</v>
      </c>
      <c r="Z164" s="231">
        <f>SUM(Z159:Z163)</f>
        <v>0</v>
      </c>
      <c r="AA164" s="231">
        <f>SUM(AA159:AA163)</f>
        <v>1292</v>
      </c>
      <c r="AB164" s="413">
        <f>Z164/(Z164+AA164)</f>
        <v>0</v>
      </c>
    </row>
    <row r="165" spans="1:28" ht="12" x14ac:dyDescent="0.3">
      <c r="A165" s="269">
        <v>7.4</v>
      </c>
      <c r="B165" s="270" t="s">
        <v>188</v>
      </c>
      <c r="C165" s="446" t="str">
        <f>'6. Staff Loading'!C165</f>
        <v>Cloud Engineer-Offshore</v>
      </c>
      <c r="D165" s="447">
        <f>'6. Staff Loading'!D165</f>
        <v>80</v>
      </c>
      <c r="E165" s="448" t="str">
        <f>'6. Staff Loading'!E165</f>
        <v>Y</v>
      </c>
      <c r="F165" s="154">
        <v>60</v>
      </c>
      <c r="G165" s="154">
        <v>52</v>
      </c>
      <c r="H165" s="154">
        <v>52</v>
      </c>
      <c r="I165" s="154">
        <v>52</v>
      </c>
      <c r="J165" s="154">
        <v>52</v>
      </c>
      <c r="K165" s="154">
        <v>52</v>
      </c>
      <c r="L165" s="154">
        <v>52</v>
      </c>
      <c r="M165" s="154">
        <v>52</v>
      </c>
      <c r="N165" s="154">
        <v>52</v>
      </c>
      <c r="O165" s="154">
        <v>52</v>
      </c>
      <c r="P165" s="154">
        <v>52</v>
      </c>
      <c r="Q165" s="154">
        <v>52</v>
      </c>
      <c r="R165" s="276">
        <f t="shared" ref="R165:R169" si="178">SUM(F165:Q165)</f>
        <v>632</v>
      </c>
      <c r="S165" s="316">
        <f>D165*R165</f>
        <v>50560</v>
      </c>
      <c r="T165" s="107"/>
      <c r="U165" s="107"/>
      <c r="V165" s="107"/>
      <c r="W165" s="452">
        <f>X165/$U$7</f>
        <v>0.316</v>
      </c>
      <c r="X165" s="452">
        <f>R165/12</f>
        <v>52.666666666666664</v>
      </c>
      <c r="Z165" s="452">
        <f>IF($E165="Y",$R165,0)</f>
        <v>632</v>
      </c>
      <c r="AA165" s="452">
        <f>IF($E165="N",$R165,0)</f>
        <v>0</v>
      </c>
      <c r="AB165" s="453">
        <f>Z165/(AA165+Z165)</f>
        <v>1</v>
      </c>
    </row>
    <row r="166" spans="1:28" s="110" customFormat="1" ht="12" x14ac:dyDescent="0.3">
      <c r="A166" s="269"/>
      <c r="B166" s="270"/>
      <c r="C166" s="446">
        <f>'6. Staff Loading'!C166</f>
        <v>0</v>
      </c>
      <c r="D166" s="447">
        <f>'6. Staff Loading'!D166</f>
        <v>0</v>
      </c>
      <c r="E166" s="448">
        <f>'6. Staff Loading'!E166</f>
        <v>0</v>
      </c>
      <c r="F166" s="154"/>
      <c r="G166" s="154"/>
      <c r="H166" s="154"/>
      <c r="I166" s="154"/>
      <c r="J166" s="154"/>
      <c r="K166" s="154"/>
      <c r="L166" s="154"/>
      <c r="M166" s="154"/>
      <c r="N166" s="154"/>
      <c r="O166" s="154"/>
      <c r="P166" s="154"/>
      <c r="Q166" s="154"/>
      <c r="R166" s="276">
        <f t="shared" si="178"/>
        <v>0</v>
      </c>
      <c r="S166" s="316">
        <f t="shared" ref="S166:S169" si="179">D166*R166</f>
        <v>0</v>
      </c>
      <c r="T166" s="107"/>
      <c r="U166" s="107"/>
      <c r="V166" s="107"/>
      <c r="W166" s="452">
        <f t="shared" ref="W166:W169" si="180">X166/$U$7</f>
        <v>0</v>
      </c>
      <c r="X166" s="452">
        <f t="shared" ref="X166:X169" si="181">R166/12</f>
        <v>0</v>
      </c>
      <c r="Z166" s="452">
        <f t="shared" ref="Z166:Z169" si="182">IF($E166="Y",$R166,0)</f>
        <v>0</v>
      </c>
      <c r="AA166" s="452">
        <f t="shared" ref="AA166:AA169" si="183">IF($E166="N",$R166,0)</f>
        <v>0</v>
      </c>
      <c r="AB166" s="453" t="e">
        <f t="shared" ref="AB166:AB169" si="184">Z166/(AA166+Z166)</f>
        <v>#DIV/0!</v>
      </c>
    </row>
    <row r="167" spans="1:28" s="110" customFormat="1" ht="12" x14ac:dyDescent="0.3">
      <c r="A167" s="269"/>
      <c r="B167" s="270"/>
      <c r="C167" s="446">
        <f>'6. Staff Loading'!C167</f>
        <v>0</v>
      </c>
      <c r="D167" s="447">
        <f>'6. Staff Loading'!D167</f>
        <v>0</v>
      </c>
      <c r="E167" s="448">
        <f>'6. Staff Loading'!E167</f>
        <v>0</v>
      </c>
      <c r="F167" s="154"/>
      <c r="G167" s="154"/>
      <c r="H167" s="154"/>
      <c r="I167" s="154"/>
      <c r="J167" s="154"/>
      <c r="K167" s="154"/>
      <c r="L167" s="154"/>
      <c r="M167" s="154"/>
      <c r="N167" s="154"/>
      <c r="O167" s="154"/>
      <c r="P167" s="154"/>
      <c r="Q167" s="154"/>
      <c r="R167" s="276">
        <f t="shared" si="178"/>
        <v>0</v>
      </c>
      <c r="S167" s="316">
        <f t="shared" si="179"/>
        <v>0</v>
      </c>
      <c r="T167" s="107"/>
      <c r="U167" s="107"/>
      <c r="V167" s="107"/>
      <c r="W167" s="452">
        <f t="shared" si="180"/>
        <v>0</v>
      </c>
      <c r="X167" s="452">
        <f t="shared" si="181"/>
        <v>0</v>
      </c>
      <c r="Z167" s="452">
        <f t="shared" si="182"/>
        <v>0</v>
      </c>
      <c r="AA167" s="452">
        <f t="shared" si="183"/>
        <v>0</v>
      </c>
      <c r="AB167" s="453" t="e">
        <f t="shared" si="184"/>
        <v>#DIV/0!</v>
      </c>
    </row>
    <row r="168" spans="1:28" s="110" customFormat="1" ht="12" x14ac:dyDescent="0.3">
      <c r="A168" s="269"/>
      <c r="B168" s="270"/>
      <c r="C168" s="446">
        <f>'6. Staff Loading'!C168</f>
        <v>0</v>
      </c>
      <c r="D168" s="447">
        <f>'6. Staff Loading'!D168</f>
        <v>0</v>
      </c>
      <c r="E168" s="448">
        <f>'6. Staff Loading'!E168</f>
        <v>0</v>
      </c>
      <c r="F168" s="154"/>
      <c r="G168" s="154"/>
      <c r="H168" s="154"/>
      <c r="I168" s="154"/>
      <c r="J168" s="154"/>
      <c r="K168" s="154"/>
      <c r="L168" s="154"/>
      <c r="M168" s="154"/>
      <c r="N168" s="154"/>
      <c r="O168" s="154"/>
      <c r="P168" s="154"/>
      <c r="Q168" s="154"/>
      <c r="R168" s="276">
        <f t="shared" si="178"/>
        <v>0</v>
      </c>
      <c r="S168" s="316">
        <f t="shared" si="179"/>
        <v>0</v>
      </c>
      <c r="T168" s="107"/>
      <c r="U168" s="107"/>
      <c r="V168" s="107"/>
      <c r="W168" s="452">
        <f t="shared" si="180"/>
        <v>0</v>
      </c>
      <c r="X168" s="452">
        <f t="shared" si="181"/>
        <v>0</v>
      </c>
      <c r="Z168" s="452">
        <f t="shared" si="182"/>
        <v>0</v>
      </c>
      <c r="AA168" s="452">
        <f t="shared" si="183"/>
        <v>0</v>
      </c>
      <c r="AB168" s="453" t="e">
        <f t="shared" si="184"/>
        <v>#DIV/0!</v>
      </c>
    </row>
    <row r="169" spans="1:28" ht="10.15" customHeight="1" x14ac:dyDescent="0.3">
      <c r="A169" s="269"/>
      <c r="B169" s="270"/>
      <c r="C169" s="446">
        <f>'6. Staff Loading'!C169</f>
        <v>0</v>
      </c>
      <c r="D169" s="447">
        <f>'6. Staff Loading'!D169</f>
        <v>0</v>
      </c>
      <c r="E169" s="448">
        <f>'6. Staff Loading'!E169</f>
        <v>0</v>
      </c>
      <c r="F169" s="154"/>
      <c r="G169" s="154"/>
      <c r="H169" s="154"/>
      <c r="I169" s="154"/>
      <c r="J169" s="154"/>
      <c r="K169" s="154"/>
      <c r="L169" s="154"/>
      <c r="M169" s="154"/>
      <c r="N169" s="154"/>
      <c r="O169" s="154"/>
      <c r="P169" s="154"/>
      <c r="Q169" s="154"/>
      <c r="R169" s="276">
        <f t="shared" si="178"/>
        <v>0</v>
      </c>
      <c r="S169" s="316">
        <f t="shared" si="179"/>
        <v>0</v>
      </c>
      <c r="T169" s="107"/>
      <c r="U169" s="107"/>
      <c r="V169" s="107"/>
      <c r="W169" s="452">
        <f t="shared" si="180"/>
        <v>0</v>
      </c>
      <c r="X169" s="452">
        <f t="shared" si="181"/>
        <v>0</v>
      </c>
      <c r="Z169" s="452">
        <f t="shared" si="182"/>
        <v>0</v>
      </c>
      <c r="AA169" s="452">
        <f t="shared" si="183"/>
        <v>0</v>
      </c>
      <c r="AB169" s="453" t="e">
        <f t="shared" si="184"/>
        <v>#DIV/0!</v>
      </c>
    </row>
    <row r="170" spans="1:28" s="109" customFormat="1" ht="13.5" thickBot="1" x14ac:dyDescent="0.35">
      <c r="A170" s="228"/>
      <c r="B170" s="229" t="s">
        <v>189</v>
      </c>
      <c r="C170" s="230"/>
      <c r="D170" s="438"/>
      <c r="E170" s="427"/>
      <c r="F170" s="233">
        <f>SUM(F165:F169)</f>
        <v>60</v>
      </c>
      <c r="G170" s="233">
        <f t="shared" ref="G170:R170" si="185">SUM(G165:G169)</f>
        <v>52</v>
      </c>
      <c r="H170" s="233">
        <f t="shared" si="185"/>
        <v>52</v>
      </c>
      <c r="I170" s="233">
        <f t="shared" si="185"/>
        <v>52</v>
      </c>
      <c r="J170" s="233">
        <f t="shared" si="185"/>
        <v>52</v>
      </c>
      <c r="K170" s="233">
        <f t="shared" si="185"/>
        <v>52</v>
      </c>
      <c r="L170" s="233">
        <f t="shared" si="185"/>
        <v>52</v>
      </c>
      <c r="M170" s="233">
        <f t="shared" si="185"/>
        <v>52</v>
      </c>
      <c r="N170" s="233">
        <f t="shared" si="185"/>
        <v>52</v>
      </c>
      <c r="O170" s="233">
        <f t="shared" si="185"/>
        <v>52</v>
      </c>
      <c r="P170" s="233">
        <f t="shared" si="185"/>
        <v>52</v>
      </c>
      <c r="Q170" s="233">
        <f t="shared" si="185"/>
        <v>52</v>
      </c>
      <c r="R170" s="233">
        <f t="shared" si="185"/>
        <v>632</v>
      </c>
      <c r="S170" s="317">
        <f>SUM(S165:S169)</f>
        <v>50560</v>
      </c>
      <c r="T170" s="107"/>
      <c r="U170" s="107"/>
      <c r="V170" s="107"/>
      <c r="W170" s="235">
        <f>SUM(W165:W169)</f>
        <v>0.316</v>
      </c>
      <c r="X170" s="235">
        <f>SUM(X165:X169)</f>
        <v>52.666666666666664</v>
      </c>
      <c r="Z170" s="231">
        <f>SUM(Z165:Z169)</f>
        <v>632</v>
      </c>
      <c r="AA170" s="231">
        <f>SUM(AA165:AA169)</f>
        <v>0</v>
      </c>
      <c r="AB170" s="413">
        <f>Z170/(Z170+AA170)</f>
        <v>1</v>
      </c>
    </row>
    <row r="171" spans="1:28" ht="10.15" customHeight="1" x14ac:dyDescent="0.3">
      <c r="A171" s="149"/>
      <c r="B171" s="150"/>
      <c r="C171" s="158"/>
      <c r="D171" s="437"/>
      <c r="E171" s="426"/>
      <c r="F171" s="154"/>
      <c r="G171" s="154"/>
      <c r="H171" s="154"/>
      <c r="I171" s="154"/>
      <c r="J171" s="154"/>
      <c r="K171" s="154"/>
      <c r="L171" s="154"/>
      <c r="M171" s="154"/>
      <c r="N171" s="154"/>
      <c r="O171" s="154"/>
      <c r="P171" s="154"/>
      <c r="Q171" s="154"/>
      <c r="R171" s="154"/>
      <c r="S171" s="322"/>
      <c r="T171" s="107"/>
      <c r="U171" s="107"/>
      <c r="V171" s="107"/>
      <c r="W171" s="152"/>
      <c r="X171" s="152"/>
      <c r="Z171" s="152"/>
      <c r="AA171" s="152"/>
      <c r="AB171" s="412"/>
    </row>
    <row r="172" spans="1:28" ht="13.5" thickBot="1" x14ac:dyDescent="0.35">
      <c r="A172" s="251"/>
      <c r="B172" s="252" t="s">
        <v>190</v>
      </c>
      <c r="C172" s="253"/>
      <c r="D172" s="440"/>
      <c r="E172" s="429"/>
      <c r="F172" s="254">
        <f t="shared" ref="F172:S172" si="186">SUM(F152,F158,F164,F170)</f>
        <v>223</v>
      </c>
      <c r="G172" s="254">
        <f t="shared" si="186"/>
        <v>207</v>
      </c>
      <c r="H172" s="254">
        <f t="shared" si="186"/>
        <v>207</v>
      </c>
      <c r="I172" s="254">
        <f t="shared" si="186"/>
        <v>207</v>
      </c>
      <c r="J172" s="254">
        <f t="shared" si="186"/>
        <v>207</v>
      </c>
      <c r="K172" s="254">
        <f t="shared" si="186"/>
        <v>207</v>
      </c>
      <c r="L172" s="254">
        <f t="shared" si="186"/>
        <v>207</v>
      </c>
      <c r="M172" s="254">
        <f t="shared" si="186"/>
        <v>207</v>
      </c>
      <c r="N172" s="254">
        <f t="shared" si="186"/>
        <v>207</v>
      </c>
      <c r="O172" s="254">
        <f t="shared" si="186"/>
        <v>207</v>
      </c>
      <c r="P172" s="254">
        <f t="shared" si="186"/>
        <v>207</v>
      </c>
      <c r="Q172" s="254">
        <f t="shared" si="186"/>
        <v>207</v>
      </c>
      <c r="R172" s="254">
        <f t="shared" si="186"/>
        <v>2500</v>
      </c>
      <c r="S172" s="319">
        <f t="shared" si="186"/>
        <v>93760</v>
      </c>
      <c r="T172" s="107"/>
      <c r="U172" s="107"/>
      <c r="V172" s="107"/>
      <c r="W172" s="254">
        <f>SUM(W152,W158,W164,W170)</f>
        <v>1.25</v>
      </c>
      <c r="X172" s="254">
        <f>SUM(X152,X158,X164,X170)</f>
        <v>208.33333333333334</v>
      </c>
      <c r="Z172" s="254">
        <f>SUM(Z152,Z158,Z164,Z170)</f>
        <v>632</v>
      </c>
      <c r="AA172" s="254">
        <f>SUM(AA152,AA158,AA164,AA170)</f>
        <v>1868</v>
      </c>
      <c r="AB172" s="418">
        <f>Z172/(Z172+AA172)</f>
        <v>0.25280000000000002</v>
      </c>
    </row>
    <row r="173" spans="1:28" ht="12" x14ac:dyDescent="0.3">
      <c r="A173" s="160"/>
      <c r="B173" s="150"/>
      <c r="C173" s="151"/>
      <c r="D173" s="437"/>
      <c r="E173" s="432"/>
      <c r="F173" s="154"/>
      <c r="G173" s="154"/>
      <c r="H173" s="154"/>
      <c r="I173" s="154"/>
      <c r="J173" s="154"/>
      <c r="K173" s="154"/>
      <c r="L173" s="154"/>
      <c r="M173" s="154"/>
      <c r="N173" s="154"/>
      <c r="O173" s="154"/>
      <c r="P173" s="154"/>
      <c r="Q173" s="154"/>
      <c r="R173" s="154"/>
      <c r="S173" s="322"/>
      <c r="T173" s="107"/>
      <c r="U173" s="107"/>
      <c r="V173" s="107"/>
      <c r="W173" s="151"/>
      <c r="X173" s="151"/>
      <c r="Z173" s="151"/>
      <c r="AA173" s="151"/>
      <c r="AB173" s="412"/>
    </row>
    <row r="174" spans="1:28" ht="13" x14ac:dyDescent="0.3">
      <c r="A174" s="237">
        <v>8</v>
      </c>
      <c r="B174" s="246" t="s">
        <v>191</v>
      </c>
      <c r="C174" s="239"/>
      <c r="D174" s="436"/>
      <c r="E174" s="425"/>
      <c r="F174" s="244"/>
      <c r="G174" s="244"/>
      <c r="H174" s="244"/>
      <c r="I174" s="244"/>
      <c r="J174" s="244"/>
      <c r="K174" s="244"/>
      <c r="L174" s="244"/>
      <c r="M174" s="244"/>
      <c r="N174" s="244"/>
      <c r="O174" s="244"/>
      <c r="P174" s="244"/>
      <c r="Q174" s="244"/>
      <c r="R174" s="240"/>
      <c r="S174" s="323"/>
      <c r="T174" s="107"/>
      <c r="U174" s="107"/>
      <c r="V174" s="107"/>
      <c r="W174" s="239"/>
      <c r="X174" s="239"/>
      <c r="Z174" s="239"/>
      <c r="AA174" s="239"/>
      <c r="AB174" s="416"/>
    </row>
    <row r="175" spans="1:28" ht="12" x14ac:dyDescent="0.3">
      <c r="A175" s="269">
        <v>8.1</v>
      </c>
      <c r="B175" s="270" t="s">
        <v>284</v>
      </c>
      <c r="C175" s="446" t="str">
        <f>'6. Staff Loading'!C175</f>
        <v>BenefitsCal Application Manager-Onshore</v>
      </c>
      <c r="D175" s="447">
        <f>'6. Staff Loading'!D175</f>
        <v>140</v>
      </c>
      <c r="E175" s="448" t="str">
        <f>'6. Staff Loading'!E175</f>
        <v>N</v>
      </c>
      <c r="F175" s="154">
        <v>60</v>
      </c>
      <c r="G175" s="154">
        <v>60</v>
      </c>
      <c r="H175" s="154">
        <v>60</v>
      </c>
      <c r="I175" s="154">
        <v>60</v>
      </c>
      <c r="J175" s="154">
        <v>60</v>
      </c>
      <c r="K175" s="154">
        <v>60</v>
      </c>
      <c r="L175" s="154">
        <v>60</v>
      </c>
      <c r="M175" s="154">
        <v>60</v>
      </c>
      <c r="N175" s="154">
        <v>60</v>
      </c>
      <c r="O175" s="154">
        <v>60</v>
      </c>
      <c r="P175" s="154">
        <v>60</v>
      </c>
      <c r="Q175" s="154">
        <v>60</v>
      </c>
      <c r="R175" s="276">
        <f t="shared" ref="R175:R179" si="187">SUM(F175:Q175)</f>
        <v>720</v>
      </c>
      <c r="S175" s="316">
        <f>D175*R175</f>
        <v>100800</v>
      </c>
      <c r="T175" s="107"/>
      <c r="U175" s="107"/>
      <c r="V175" s="107"/>
      <c r="W175" s="452">
        <f>X175/$U$7</f>
        <v>0.36000000000000004</v>
      </c>
      <c r="X175" s="452">
        <f>R175/12</f>
        <v>60</v>
      </c>
      <c r="Z175" s="452">
        <f>IF($E175="Y",$R175,0)</f>
        <v>0</v>
      </c>
      <c r="AA175" s="452">
        <f>IF($E175="N",$R175,0)</f>
        <v>720</v>
      </c>
      <c r="AB175" s="453">
        <f>Z175/(AA175+Z175)</f>
        <v>0</v>
      </c>
    </row>
    <row r="176" spans="1:28" s="110" customFormat="1" ht="12" x14ac:dyDescent="0.3">
      <c r="A176" s="269"/>
      <c r="B176" s="270"/>
      <c r="C176" s="446" t="str">
        <f>'6. Staff Loading'!C176</f>
        <v>BenefitsCal Product Manager-Onshore</v>
      </c>
      <c r="D176" s="447">
        <f>'6. Staff Loading'!D176</f>
        <v>135</v>
      </c>
      <c r="E176" s="448" t="str">
        <f>'6. Staff Loading'!E176</f>
        <v>N</v>
      </c>
      <c r="F176" s="154">
        <v>60</v>
      </c>
      <c r="G176" s="154">
        <v>60</v>
      </c>
      <c r="H176" s="154">
        <v>60</v>
      </c>
      <c r="I176" s="154">
        <v>60</v>
      </c>
      <c r="J176" s="154">
        <v>60</v>
      </c>
      <c r="K176" s="154">
        <v>60</v>
      </c>
      <c r="L176" s="154">
        <v>60</v>
      </c>
      <c r="M176" s="154">
        <v>60</v>
      </c>
      <c r="N176" s="154">
        <v>60</v>
      </c>
      <c r="O176" s="154">
        <v>60</v>
      </c>
      <c r="P176" s="154">
        <v>60</v>
      </c>
      <c r="Q176" s="154">
        <v>60</v>
      </c>
      <c r="R176" s="276">
        <f t="shared" si="187"/>
        <v>720</v>
      </c>
      <c r="S176" s="316">
        <f t="shared" ref="S176:S179" si="188">D176*R176</f>
        <v>97200</v>
      </c>
      <c r="T176" s="107"/>
      <c r="U176" s="107"/>
      <c r="V176" s="107"/>
      <c r="W176" s="452">
        <f t="shared" ref="W176:W179" si="189">X176/$U$7</f>
        <v>0.36000000000000004</v>
      </c>
      <c r="X176" s="452">
        <f t="shared" ref="X176:X179" si="190">R176/12</f>
        <v>60</v>
      </c>
      <c r="Z176" s="452">
        <f t="shared" ref="Z176:Z179" si="191">IF($E176="Y",$R176,0)</f>
        <v>0</v>
      </c>
      <c r="AA176" s="452">
        <f t="shared" ref="AA176:AA179" si="192">IF($E176="N",$R176,0)</f>
        <v>720</v>
      </c>
      <c r="AB176" s="453">
        <f t="shared" ref="AB176:AB179" si="193">Z176/(AA176+Z176)</f>
        <v>0</v>
      </c>
    </row>
    <row r="177" spans="1:28" s="110" customFormat="1" ht="12" x14ac:dyDescent="0.3">
      <c r="A177" s="269"/>
      <c r="B177" s="270"/>
      <c r="C177" s="446">
        <f>'6. Staff Loading'!C177</f>
        <v>0</v>
      </c>
      <c r="D177" s="447">
        <f>'6. Staff Loading'!D177</f>
        <v>0</v>
      </c>
      <c r="E177" s="448">
        <f>'6. Staff Loading'!E177</f>
        <v>0</v>
      </c>
      <c r="F177" s="154"/>
      <c r="G177" s="154"/>
      <c r="H177" s="154"/>
      <c r="I177" s="154"/>
      <c r="J177" s="154"/>
      <c r="K177" s="154"/>
      <c r="L177" s="154"/>
      <c r="M177" s="154"/>
      <c r="N177" s="154"/>
      <c r="O177" s="154"/>
      <c r="P177" s="154"/>
      <c r="Q177" s="154"/>
      <c r="R177" s="276">
        <f t="shared" si="187"/>
        <v>0</v>
      </c>
      <c r="S177" s="316">
        <f t="shared" si="188"/>
        <v>0</v>
      </c>
      <c r="T177" s="107"/>
      <c r="U177" s="107"/>
      <c r="V177" s="107"/>
      <c r="W177" s="452">
        <f t="shared" si="189"/>
        <v>0</v>
      </c>
      <c r="X177" s="452">
        <f t="shared" si="190"/>
        <v>0</v>
      </c>
      <c r="Z177" s="452">
        <f t="shared" si="191"/>
        <v>0</v>
      </c>
      <c r="AA177" s="452">
        <f t="shared" si="192"/>
        <v>0</v>
      </c>
      <c r="AB177" s="453" t="e">
        <f t="shared" si="193"/>
        <v>#DIV/0!</v>
      </c>
    </row>
    <row r="178" spans="1:28" ht="12" x14ac:dyDescent="0.3">
      <c r="A178" s="269"/>
      <c r="B178" s="270"/>
      <c r="C178" s="446">
        <f>'6. Staff Loading'!C178</f>
        <v>0</v>
      </c>
      <c r="D178" s="447">
        <f>'6. Staff Loading'!D178</f>
        <v>0</v>
      </c>
      <c r="E178" s="448">
        <f>'6. Staff Loading'!E178</f>
        <v>0</v>
      </c>
      <c r="F178" s="154"/>
      <c r="G178" s="154"/>
      <c r="H178" s="154"/>
      <c r="I178" s="154"/>
      <c r="J178" s="154"/>
      <c r="K178" s="154"/>
      <c r="L178" s="154"/>
      <c r="M178" s="154"/>
      <c r="N178" s="154"/>
      <c r="O178" s="154"/>
      <c r="P178" s="154"/>
      <c r="Q178" s="154"/>
      <c r="R178" s="276">
        <f t="shared" si="187"/>
        <v>0</v>
      </c>
      <c r="S178" s="316">
        <f t="shared" si="188"/>
        <v>0</v>
      </c>
      <c r="T178" s="107"/>
      <c r="U178" s="107"/>
      <c r="V178" s="107"/>
      <c r="W178" s="452">
        <f t="shared" si="189"/>
        <v>0</v>
      </c>
      <c r="X178" s="452">
        <f t="shared" si="190"/>
        <v>0</v>
      </c>
      <c r="Z178" s="452">
        <f t="shared" si="191"/>
        <v>0</v>
      </c>
      <c r="AA178" s="452">
        <f t="shared" si="192"/>
        <v>0</v>
      </c>
      <c r="AB178" s="453" t="e">
        <f t="shared" si="193"/>
        <v>#DIV/0!</v>
      </c>
    </row>
    <row r="179" spans="1:28" ht="12" x14ac:dyDescent="0.3">
      <c r="A179" s="269"/>
      <c r="B179" s="270"/>
      <c r="C179" s="446">
        <f>'6. Staff Loading'!C179</f>
        <v>0</v>
      </c>
      <c r="D179" s="447">
        <f>'6. Staff Loading'!D179</f>
        <v>0</v>
      </c>
      <c r="E179" s="448">
        <f>'6. Staff Loading'!E179</f>
        <v>0</v>
      </c>
      <c r="F179" s="154"/>
      <c r="G179" s="154"/>
      <c r="H179" s="154"/>
      <c r="I179" s="154"/>
      <c r="J179" s="154"/>
      <c r="K179" s="154"/>
      <c r="L179" s="154"/>
      <c r="M179" s="154"/>
      <c r="N179" s="154"/>
      <c r="O179" s="154"/>
      <c r="P179" s="154"/>
      <c r="Q179" s="154"/>
      <c r="R179" s="276">
        <f t="shared" si="187"/>
        <v>0</v>
      </c>
      <c r="S179" s="316">
        <f t="shared" si="188"/>
        <v>0</v>
      </c>
      <c r="T179" s="107"/>
      <c r="U179" s="107"/>
      <c r="V179" s="107"/>
      <c r="W179" s="452">
        <f t="shared" si="189"/>
        <v>0</v>
      </c>
      <c r="X179" s="452">
        <f t="shared" si="190"/>
        <v>0</v>
      </c>
      <c r="Z179" s="452">
        <f t="shared" si="191"/>
        <v>0</v>
      </c>
      <c r="AA179" s="452">
        <f t="shared" si="192"/>
        <v>0</v>
      </c>
      <c r="AB179" s="453" t="e">
        <f t="shared" si="193"/>
        <v>#DIV/0!</v>
      </c>
    </row>
    <row r="180" spans="1:28" ht="12.5" thickBot="1" x14ac:dyDescent="0.35">
      <c r="A180" s="228"/>
      <c r="B180" s="229" t="s">
        <v>193</v>
      </c>
      <c r="C180" s="230"/>
      <c r="D180" s="438"/>
      <c r="E180" s="427"/>
      <c r="F180" s="233">
        <f>SUM(F175:F179)</f>
        <v>120</v>
      </c>
      <c r="G180" s="233">
        <f t="shared" ref="G180:R180" si="194">SUM(G175:G179)</f>
        <v>120</v>
      </c>
      <c r="H180" s="233">
        <f t="shared" si="194"/>
        <v>120</v>
      </c>
      <c r="I180" s="233">
        <f t="shared" si="194"/>
        <v>120</v>
      </c>
      <c r="J180" s="233">
        <f t="shared" si="194"/>
        <v>120</v>
      </c>
      <c r="K180" s="233">
        <f t="shared" si="194"/>
        <v>120</v>
      </c>
      <c r="L180" s="233">
        <f t="shared" si="194"/>
        <v>120</v>
      </c>
      <c r="M180" s="233">
        <f t="shared" si="194"/>
        <v>120</v>
      </c>
      <c r="N180" s="233">
        <f t="shared" si="194"/>
        <v>120</v>
      </c>
      <c r="O180" s="233">
        <f t="shared" si="194"/>
        <v>120</v>
      </c>
      <c r="P180" s="233">
        <f t="shared" si="194"/>
        <v>120</v>
      </c>
      <c r="Q180" s="233">
        <f t="shared" si="194"/>
        <v>120</v>
      </c>
      <c r="R180" s="233">
        <f t="shared" si="194"/>
        <v>1440</v>
      </c>
      <c r="S180" s="317">
        <f>SUM(S175:S179)</f>
        <v>198000</v>
      </c>
      <c r="T180" s="107"/>
      <c r="U180" s="107"/>
      <c r="V180" s="107"/>
      <c r="W180" s="235">
        <f>SUM(W175:W179)</f>
        <v>0.72000000000000008</v>
      </c>
      <c r="X180" s="235">
        <f>SUM(X175:X179)</f>
        <v>120</v>
      </c>
      <c r="Z180" s="231">
        <f>SUM(Z175:Z179)</f>
        <v>0</v>
      </c>
      <c r="AA180" s="231">
        <f>SUM(AA175:AA179)</f>
        <v>1440</v>
      </c>
      <c r="AB180" s="413">
        <f>Z180/(Z180+AA180)</f>
        <v>0</v>
      </c>
    </row>
    <row r="181" spans="1:28" ht="12" x14ac:dyDescent="0.3">
      <c r="A181" s="269">
        <v>8.1999999999999993</v>
      </c>
      <c r="B181" s="270" t="s">
        <v>194</v>
      </c>
      <c r="C181" s="446" t="str">
        <f>'6. Staff Loading'!C181</f>
        <v>Cloud Engineer-Onshore</v>
      </c>
      <c r="D181" s="447">
        <f>'6. Staff Loading'!D181</f>
        <v>130</v>
      </c>
      <c r="E181" s="448" t="str">
        <f>'6. Staff Loading'!E181</f>
        <v>N</v>
      </c>
      <c r="F181" s="154">
        <v>484</v>
      </c>
      <c r="G181" s="154">
        <v>484</v>
      </c>
      <c r="H181" s="154">
        <v>484</v>
      </c>
      <c r="I181" s="154">
        <v>484</v>
      </c>
      <c r="J181" s="154">
        <v>484</v>
      </c>
      <c r="K181" s="154">
        <v>484</v>
      </c>
      <c r="L181" s="154">
        <v>484</v>
      </c>
      <c r="M181" s="154">
        <v>484</v>
      </c>
      <c r="N181" s="154">
        <v>484</v>
      </c>
      <c r="O181" s="154">
        <v>484</v>
      </c>
      <c r="P181" s="154">
        <v>484</v>
      </c>
      <c r="Q181" s="154">
        <v>484</v>
      </c>
      <c r="R181" s="276">
        <f t="shared" ref="R181:R185" si="195">SUM(F181:Q181)</f>
        <v>5808</v>
      </c>
      <c r="S181" s="316">
        <f>D181*R181</f>
        <v>755040</v>
      </c>
      <c r="T181" s="107"/>
      <c r="U181" s="107"/>
      <c r="V181" s="107"/>
      <c r="W181" s="452">
        <f>X181/$U$7</f>
        <v>2.9040000000000004</v>
      </c>
      <c r="X181" s="452">
        <f>R181/12</f>
        <v>484</v>
      </c>
      <c r="Z181" s="452">
        <f>IF($E181="Y",$R181,0)</f>
        <v>0</v>
      </c>
      <c r="AA181" s="452">
        <f>IF($E181="N",$R181,0)</f>
        <v>5808</v>
      </c>
      <c r="AB181" s="453">
        <f>Z181/(AA181+Z181)</f>
        <v>0</v>
      </c>
    </row>
    <row r="182" spans="1:28" s="110" customFormat="1" ht="12" x14ac:dyDescent="0.3">
      <c r="A182" s="269"/>
      <c r="B182" s="270"/>
      <c r="C182" s="446" t="str">
        <f>'6. Staff Loading'!C182</f>
        <v>Cloud Engineer-Offshore</v>
      </c>
      <c r="D182" s="447">
        <f>'6. Staff Loading'!D182</f>
        <v>80</v>
      </c>
      <c r="E182" s="448" t="str">
        <f>'6. Staff Loading'!E182</f>
        <v>Y</v>
      </c>
      <c r="F182" s="154">
        <v>417</v>
      </c>
      <c r="G182" s="154">
        <v>417</v>
      </c>
      <c r="H182" s="154">
        <v>417</v>
      </c>
      <c r="I182" s="154">
        <v>417</v>
      </c>
      <c r="J182" s="154">
        <v>417</v>
      </c>
      <c r="K182" s="154">
        <v>417</v>
      </c>
      <c r="L182" s="154">
        <v>417</v>
      </c>
      <c r="M182" s="154">
        <v>417</v>
      </c>
      <c r="N182" s="154">
        <v>417</v>
      </c>
      <c r="O182" s="154">
        <v>417</v>
      </c>
      <c r="P182" s="154">
        <v>417</v>
      </c>
      <c r="Q182" s="154">
        <v>417</v>
      </c>
      <c r="R182" s="276">
        <f t="shared" si="195"/>
        <v>5004</v>
      </c>
      <c r="S182" s="316">
        <f t="shared" ref="S182:S185" si="196">D182*R182</f>
        <v>400320</v>
      </c>
      <c r="T182" s="107"/>
      <c r="U182" s="107"/>
      <c r="V182" s="107"/>
      <c r="W182" s="452">
        <f t="shared" ref="W182:W185" si="197">X182/$U$7</f>
        <v>2.5020000000000002</v>
      </c>
      <c r="X182" s="452">
        <f t="shared" ref="X182:X185" si="198">R182/12</f>
        <v>417</v>
      </c>
      <c r="Z182" s="452">
        <f t="shared" ref="Z182:Z185" si="199">IF($E182="Y",$R182,0)</f>
        <v>5004</v>
      </c>
      <c r="AA182" s="452">
        <f t="shared" ref="AA182:AA185" si="200">IF($E182="N",$R182,0)</f>
        <v>0</v>
      </c>
      <c r="AB182" s="453">
        <f t="shared" ref="AB182:AB185" si="201">Z182/(AA182+Z182)</f>
        <v>1</v>
      </c>
    </row>
    <row r="183" spans="1:28" ht="12" x14ac:dyDescent="0.3">
      <c r="A183" s="269"/>
      <c r="B183" s="270"/>
      <c r="C183" s="446">
        <f>'6. Staff Loading'!C183</f>
        <v>0</v>
      </c>
      <c r="D183" s="447">
        <f>'6. Staff Loading'!D183</f>
        <v>0</v>
      </c>
      <c r="E183" s="448">
        <f>'6. Staff Loading'!E183</f>
        <v>0</v>
      </c>
      <c r="F183" s="154"/>
      <c r="G183" s="154"/>
      <c r="H183" s="154"/>
      <c r="I183" s="154"/>
      <c r="J183" s="154"/>
      <c r="K183" s="154"/>
      <c r="L183" s="154"/>
      <c r="M183" s="154"/>
      <c r="N183" s="154"/>
      <c r="O183" s="154"/>
      <c r="P183" s="154"/>
      <c r="Q183" s="154"/>
      <c r="R183" s="276">
        <f t="shared" si="195"/>
        <v>0</v>
      </c>
      <c r="S183" s="316">
        <f t="shared" si="196"/>
        <v>0</v>
      </c>
      <c r="T183" s="107"/>
      <c r="U183" s="107"/>
      <c r="V183" s="107"/>
      <c r="W183" s="452">
        <f t="shared" si="197"/>
        <v>0</v>
      </c>
      <c r="X183" s="452">
        <f t="shared" si="198"/>
        <v>0</v>
      </c>
      <c r="Z183" s="452">
        <f t="shared" si="199"/>
        <v>0</v>
      </c>
      <c r="AA183" s="452">
        <f t="shared" si="200"/>
        <v>0</v>
      </c>
      <c r="AB183" s="453" t="e">
        <f t="shared" si="201"/>
        <v>#DIV/0!</v>
      </c>
    </row>
    <row r="184" spans="1:28" ht="12" x14ac:dyDescent="0.3">
      <c r="A184" s="269"/>
      <c r="B184" s="270"/>
      <c r="C184" s="446">
        <f>'6. Staff Loading'!C184</f>
        <v>0</v>
      </c>
      <c r="D184" s="447">
        <f>'6. Staff Loading'!D184</f>
        <v>0</v>
      </c>
      <c r="E184" s="448">
        <f>'6. Staff Loading'!E184</f>
        <v>0</v>
      </c>
      <c r="F184" s="154"/>
      <c r="G184" s="154"/>
      <c r="H184" s="154"/>
      <c r="I184" s="154"/>
      <c r="J184" s="154"/>
      <c r="K184" s="154"/>
      <c r="L184" s="154"/>
      <c r="M184" s="154"/>
      <c r="N184" s="154"/>
      <c r="O184" s="154"/>
      <c r="P184" s="154"/>
      <c r="Q184" s="154"/>
      <c r="R184" s="276">
        <f t="shared" si="195"/>
        <v>0</v>
      </c>
      <c r="S184" s="316">
        <f t="shared" si="196"/>
        <v>0</v>
      </c>
      <c r="T184" s="107"/>
      <c r="U184" s="107"/>
      <c r="V184" s="107"/>
      <c r="W184" s="452">
        <f t="shared" si="197"/>
        <v>0</v>
      </c>
      <c r="X184" s="452">
        <f t="shared" si="198"/>
        <v>0</v>
      </c>
      <c r="Z184" s="452">
        <f t="shared" si="199"/>
        <v>0</v>
      </c>
      <c r="AA184" s="452">
        <f t="shared" si="200"/>
        <v>0</v>
      </c>
      <c r="AB184" s="453" t="e">
        <f t="shared" si="201"/>
        <v>#DIV/0!</v>
      </c>
    </row>
    <row r="185" spans="1:28" ht="12" x14ac:dyDescent="0.3">
      <c r="A185" s="269"/>
      <c r="B185" s="270"/>
      <c r="C185" s="446">
        <f>'6. Staff Loading'!C185</f>
        <v>0</v>
      </c>
      <c r="D185" s="447">
        <f>'6. Staff Loading'!D185</f>
        <v>0</v>
      </c>
      <c r="E185" s="448">
        <f>'6. Staff Loading'!E185</f>
        <v>0</v>
      </c>
      <c r="F185" s="154"/>
      <c r="G185" s="154"/>
      <c r="H185" s="154"/>
      <c r="I185" s="154"/>
      <c r="J185" s="154"/>
      <c r="K185" s="154"/>
      <c r="L185" s="154"/>
      <c r="M185" s="154"/>
      <c r="N185" s="154"/>
      <c r="O185" s="154"/>
      <c r="P185" s="154"/>
      <c r="Q185" s="154"/>
      <c r="R185" s="276">
        <f t="shared" si="195"/>
        <v>0</v>
      </c>
      <c r="S185" s="316">
        <f t="shared" si="196"/>
        <v>0</v>
      </c>
      <c r="T185" s="107"/>
      <c r="U185" s="107"/>
      <c r="V185" s="107"/>
      <c r="W185" s="452">
        <f t="shared" si="197"/>
        <v>0</v>
      </c>
      <c r="X185" s="452">
        <f t="shared" si="198"/>
        <v>0</v>
      </c>
      <c r="Z185" s="452">
        <f t="shared" si="199"/>
        <v>0</v>
      </c>
      <c r="AA185" s="452">
        <f t="shared" si="200"/>
        <v>0</v>
      </c>
      <c r="AB185" s="453" t="e">
        <f t="shared" si="201"/>
        <v>#DIV/0!</v>
      </c>
    </row>
    <row r="186" spans="1:28" ht="12.5" thickBot="1" x14ac:dyDescent="0.35">
      <c r="A186" s="228"/>
      <c r="B186" s="229" t="s">
        <v>195</v>
      </c>
      <c r="C186" s="230"/>
      <c r="D186" s="438"/>
      <c r="E186" s="427"/>
      <c r="F186" s="233">
        <f>SUM(F181:F185)</f>
        <v>901</v>
      </c>
      <c r="G186" s="233">
        <f t="shared" ref="G186:R186" si="202">SUM(G181:G185)</f>
        <v>901</v>
      </c>
      <c r="H186" s="233">
        <f t="shared" si="202"/>
        <v>901</v>
      </c>
      <c r="I186" s="233">
        <f t="shared" si="202"/>
        <v>901</v>
      </c>
      <c r="J186" s="233">
        <f t="shared" si="202"/>
        <v>901</v>
      </c>
      <c r="K186" s="233">
        <f t="shared" si="202"/>
        <v>901</v>
      </c>
      <c r="L186" s="233">
        <f t="shared" si="202"/>
        <v>901</v>
      </c>
      <c r="M186" s="233">
        <f t="shared" si="202"/>
        <v>901</v>
      </c>
      <c r="N186" s="233">
        <f t="shared" si="202"/>
        <v>901</v>
      </c>
      <c r="O186" s="233">
        <f t="shared" si="202"/>
        <v>901</v>
      </c>
      <c r="P186" s="233">
        <f t="shared" si="202"/>
        <v>901</v>
      </c>
      <c r="Q186" s="233">
        <f t="shared" si="202"/>
        <v>901</v>
      </c>
      <c r="R186" s="233">
        <f t="shared" si="202"/>
        <v>10812</v>
      </c>
      <c r="S186" s="317">
        <f>SUM(S181:S185)</f>
        <v>1155360</v>
      </c>
      <c r="T186" s="107"/>
      <c r="U186" s="107"/>
      <c r="V186" s="107"/>
      <c r="W186" s="235">
        <f>SUM(W181:W185)</f>
        <v>5.4060000000000006</v>
      </c>
      <c r="X186" s="235">
        <f>SUM(X181:X185)</f>
        <v>901</v>
      </c>
      <c r="Z186" s="231">
        <f>SUM(Z181:Z185)</f>
        <v>5004</v>
      </c>
      <c r="AA186" s="231">
        <f>SUM(AA181:AA185)</f>
        <v>5808</v>
      </c>
      <c r="AB186" s="413">
        <f>Z186/(Z186+AA186)</f>
        <v>0.462819089900111</v>
      </c>
    </row>
    <row r="187" spans="1:28" ht="12" x14ac:dyDescent="0.3">
      <c r="A187" s="269">
        <v>8.3000000000000007</v>
      </c>
      <c r="B187" s="270" t="s">
        <v>196</v>
      </c>
      <c r="C187" s="446" t="str">
        <f>'6. Staff Loading'!C187</f>
        <v>Cloud Engineer-Onshore</v>
      </c>
      <c r="D187" s="447">
        <f>'6. Staff Loading'!D187</f>
        <v>130</v>
      </c>
      <c r="E187" s="448" t="str">
        <f>'6. Staff Loading'!E187</f>
        <v>N</v>
      </c>
      <c r="F187" s="154">
        <v>40</v>
      </c>
      <c r="G187" s="154">
        <v>40</v>
      </c>
      <c r="H187" s="154">
        <v>40</v>
      </c>
      <c r="I187" s="154">
        <v>40</v>
      </c>
      <c r="J187" s="154">
        <v>40</v>
      </c>
      <c r="K187" s="154">
        <v>40</v>
      </c>
      <c r="L187" s="154">
        <v>40</v>
      </c>
      <c r="M187" s="154">
        <v>40</v>
      </c>
      <c r="N187" s="154">
        <v>40</v>
      </c>
      <c r="O187" s="154">
        <v>40</v>
      </c>
      <c r="P187" s="154">
        <v>40</v>
      </c>
      <c r="Q187" s="154">
        <v>40</v>
      </c>
      <c r="R187" s="276">
        <f t="shared" ref="R187:R191" si="203">SUM(F187:Q187)</f>
        <v>480</v>
      </c>
      <c r="S187" s="316">
        <f>D187*R187</f>
        <v>62400</v>
      </c>
      <c r="T187" s="107"/>
      <c r="U187" s="107"/>
      <c r="V187" s="107"/>
      <c r="W187" s="452">
        <f>X187/$U$7</f>
        <v>0.24000000000000002</v>
      </c>
      <c r="X187" s="452">
        <f>R187/12</f>
        <v>40</v>
      </c>
      <c r="Z187" s="452">
        <f>IF($E187="Y",$R187,0)</f>
        <v>0</v>
      </c>
      <c r="AA187" s="452">
        <f>IF($E187="N",$R187,0)</f>
        <v>480</v>
      </c>
      <c r="AB187" s="453">
        <f>Z187/(AA187+Z187)</f>
        <v>0</v>
      </c>
    </row>
    <row r="188" spans="1:28" s="110" customFormat="1" ht="12" x14ac:dyDescent="0.3">
      <c r="A188" s="269"/>
      <c r="B188" s="270"/>
      <c r="C188" s="446" t="str">
        <f>'6. Staff Loading'!C188</f>
        <v>Programmer Analyst-Offshore</v>
      </c>
      <c r="D188" s="447">
        <f>'6. Staff Loading'!D188</f>
        <v>80</v>
      </c>
      <c r="E188" s="448" t="str">
        <f>'6. Staff Loading'!E188</f>
        <v>Y</v>
      </c>
      <c r="F188" s="154">
        <v>42</v>
      </c>
      <c r="G188" s="154">
        <v>42</v>
      </c>
      <c r="H188" s="154">
        <v>42</v>
      </c>
      <c r="I188" s="154">
        <v>42</v>
      </c>
      <c r="J188" s="154">
        <v>42</v>
      </c>
      <c r="K188" s="154">
        <v>42</v>
      </c>
      <c r="L188" s="154">
        <v>42</v>
      </c>
      <c r="M188" s="154">
        <v>42</v>
      </c>
      <c r="N188" s="154">
        <v>42</v>
      </c>
      <c r="O188" s="154">
        <v>42</v>
      </c>
      <c r="P188" s="154">
        <v>42</v>
      </c>
      <c r="Q188" s="154">
        <v>42</v>
      </c>
      <c r="R188" s="276">
        <f t="shared" si="203"/>
        <v>504</v>
      </c>
      <c r="S188" s="316">
        <f t="shared" ref="S188:S191" si="204">D188*R188</f>
        <v>40320</v>
      </c>
      <c r="T188" s="107"/>
      <c r="U188" s="107"/>
      <c r="V188" s="107"/>
      <c r="W188" s="452">
        <f t="shared" ref="W188:W191" si="205">X188/$U$7</f>
        <v>0.252</v>
      </c>
      <c r="X188" s="452">
        <f t="shared" ref="X188:X191" si="206">R188/12</f>
        <v>42</v>
      </c>
      <c r="Z188" s="452">
        <f t="shared" ref="Z188:Z191" si="207">IF($E188="Y",$R188,0)</f>
        <v>504</v>
      </c>
      <c r="AA188" s="452">
        <f t="shared" ref="AA188:AA191" si="208">IF($E188="N",$R188,0)</f>
        <v>0</v>
      </c>
      <c r="AB188" s="453">
        <f t="shared" ref="AB188:AB191" si="209">Z188/(AA188+Z188)</f>
        <v>1</v>
      </c>
    </row>
    <row r="189" spans="1:28" s="110" customFormat="1" ht="12" x14ac:dyDescent="0.3">
      <c r="A189" s="269"/>
      <c r="B189" s="270"/>
      <c r="C189" s="446">
        <f>'6. Staff Loading'!C189</f>
        <v>0</v>
      </c>
      <c r="D189" s="447">
        <f>'6. Staff Loading'!D189</f>
        <v>0</v>
      </c>
      <c r="E189" s="448">
        <f>'6. Staff Loading'!E189</f>
        <v>0</v>
      </c>
      <c r="F189" s="154"/>
      <c r="G189" s="154"/>
      <c r="H189" s="154"/>
      <c r="I189" s="154"/>
      <c r="J189" s="154"/>
      <c r="K189" s="154"/>
      <c r="L189" s="154"/>
      <c r="M189" s="154"/>
      <c r="N189" s="154"/>
      <c r="O189" s="154"/>
      <c r="P189" s="154"/>
      <c r="Q189" s="154"/>
      <c r="R189" s="276">
        <f t="shared" si="203"/>
        <v>0</v>
      </c>
      <c r="S189" s="316">
        <f t="shared" si="204"/>
        <v>0</v>
      </c>
      <c r="T189" s="107"/>
      <c r="U189" s="107"/>
      <c r="V189" s="107"/>
      <c r="W189" s="452">
        <f t="shared" si="205"/>
        <v>0</v>
      </c>
      <c r="X189" s="452">
        <f t="shared" si="206"/>
        <v>0</v>
      </c>
      <c r="Z189" s="452">
        <f t="shared" si="207"/>
        <v>0</v>
      </c>
      <c r="AA189" s="452">
        <f t="shared" si="208"/>
        <v>0</v>
      </c>
      <c r="AB189" s="453" t="e">
        <f t="shared" si="209"/>
        <v>#DIV/0!</v>
      </c>
    </row>
    <row r="190" spans="1:28" ht="12" x14ac:dyDescent="0.3">
      <c r="A190" s="269"/>
      <c r="B190" s="270"/>
      <c r="C190" s="446">
        <f>'6. Staff Loading'!C190</f>
        <v>0</v>
      </c>
      <c r="D190" s="447">
        <f>'6. Staff Loading'!D190</f>
        <v>0</v>
      </c>
      <c r="E190" s="448">
        <f>'6. Staff Loading'!E190</f>
        <v>0</v>
      </c>
      <c r="F190" s="154"/>
      <c r="G190" s="154"/>
      <c r="H190" s="154"/>
      <c r="I190" s="154"/>
      <c r="J190" s="154"/>
      <c r="K190" s="154"/>
      <c r="L190" s="154"/>
      <c r="M190" s="154"/>
      <c r="N190" s="154"/>
      <c r="O190" s="154"/>
      <c r="P190" s="154"/>
      <c r="Q190" s="154"/>
      <c r="R190" s="276">
        <f t="shared" si="203"/>
        <v>0</v>
      </c>
      <c r="S190" s="316">
        <f t="shared" si="204"/>
        <v>0</v>
      </c>
      <c r="T190" s="107"/>
      <c r="U190" s="107"/>
      <c r="V190" s="107"/>
      <c r="W190" s="452">
        <f t="shared" si="205"/>
        <v>0</v>
      </c>
      <c r="X190" s="452">
        <f t="shared" si="206"/>
        <v>0</v>
      </c>
      <c r="Z190" s="452">
        <f t="shared" si="207"/>
        <v>0</v>
      </c>
      <c r="AA190" s="452">
        <f t="shared" si="208"/>
        <v>0</v>
      </c>
      <c r="AB190" s="453" t="e">
        <f t="shared" si="209"/>
        <v>#DIV/0!</v>
      </c>
    </row>
    <row r="191" spans="1:28" ht="12" x14ac:dyDescent="0.3">
      <c r="A191" s="269"/>
      <c r="B191" s="270"/>
      <c r="C191" s="446">
        <f>'6. Staff Loading'!C191</f>
        <v>0</v>
      </c>
      <c r="D191" s="447">
        <f>'6. Staff Loading'!D191</f>
        <v>0</v>
      </c>
      <c r="E191" s="448">
        <f>'6. Staff Loading'!E191</f>
        <v>0</v>
      </c>
      <c r="F191" s="154"/>
      <c r="G191" s="154"/>
      <c r="H191" s="154"/>
      <c r="I191" s="154"/>
      <c r="J191" s="154"/>
      <c r="K191" s="154"/>
      <c r="L191" s="154"/>
      <c r="M191" s="154"/>
      <c r="N191" s="154"/>
      <c r="O191" s="154"/>
      <c r="P191" s="154"/>
      <c r="Q191" s="154"/>
      <c r="R191" s="276">
        <f t="shared" si="203"/>
        <v>0</v>
      </c>
      <c r="S191" s="316">
        <f t="shared" si="204"/>
        <v>0</v>
      </c>
      <c r="T191" s="107"/>
      <c r="U191" s="107"/>
      <c r="V191" s="107"/>
      <c r="W191" s="452">
        <f t="shared" si="205"/>
        <v>0</v>
      </c>
      <c r="X191" s="452">
        <f t="shared" si="206"/>
        <v>0</v>
      </c>
      <c r="Z191" s="452">
        <f t="shared" si="207"/>
        <v>0</v>
      </c>
      <c r="AA191" s="452">
        <f t="shared" si="208"/>
        <v>0</v>
      </c>
      <c r="AB191" s="453" t="e">
        <f t="shared" si="209"/>
        <v>#DIV/0!</v>
      </c>
    </row>
    <row r="192" spans="1:28" ht="12.5" thickBot="1" x14ac:dyDescent="0.35">
      <c r="A192" s="228"/>
      <c r="B192" s="229" t="s">
        <v>197</v>
      </c>
      <c r="C192" s="230"/>
      <c r="D192" s="438"/>
      <c r="E192" s="427"/>
      <c r="F192" s="233">
        <f>SUM(F187:F191)</f>
        <v>82</v>
      </c>
      <c r="G192" s="233">
        <f t="shared" ref="G192:R192" si="210">SUM(G187:G191)</f>
        <v>82</v>
      </c>
      <c r="H192" s="233">
        <f t="shared" si="210"/>
        <v>82</v>
      </c>
      <c r="I192" s="233">
        <f t="shared" si="210"/>
        <v>82</v>
      </c>
      <c r="J192" s="233">
        <f t="shared" si="210"/>
        <v>82</v>
      </c>
      <c r="K192" s="233">
        <f t="shared" si="210"/>
        <v>82</v>
      </c>
      <c r="L192" s="233">
        <f t="shared" si="210"/>
        <v>82</v>
      </c>
      <c r="M192" s="233">
        <f t="shared" si="210"/>
        <v>82</v>
      </c>
      <c r="N192" s="233">
        <f t="shared" si="210"/>
        <v>82</v>
      </c>
      <c r="O192" s="233">
        <f t="shared" si="210"/>
        <v>82</v>
      </c>
      <c r="P192" s="233">
        <f t="shared" si="210"/>
        <v>82</v>
      </c>
      <c r="Q192" s="233">
        <f t="shared" si="210"/>
        <v>82</v>
      </c>
      <c r="R192" s="233">
        <f t="shared" si="210"/>
        <v>984</v>
      </c>
      <c r="S192" s="317">
        <f>SUM(S187:S191)</f>
        <v>102720</v>
      </c>
      <c r="T192" s="107"/>
      <c r="U192" s="107"/>
      <c r="V192" s="107"/>
      <c r="W192" s="235">
        <f>SUM(W187:W191)</f>
        <v>0.49199999999999999</v>
      </c>
      <c r="X192" s="235">
        <f>SUM(X187:X191)</f>
        <v>82</v>
      </c>
      <c r="Z192" s="231">
        <f>SUM(Z187:Z191)</f>
        <v>504</v>
      </c>
      <c r="AA192" s="231">
        <f>SUM(AA187:AA191)</f>
        <v>480</v>
      </c>
      <c r="AB192" s="413">
        <f>Z192/(Z192+AA192)</f>
        <v>0.51219512195121952</v>
      </c>
    </row>
    <row r="193" spans="1:28" ht="12" x14ac:dyDescent="0.3">
      <c r="A193" s="269">
        <v>8.4</v>
      </c>
      <c r="B193" s="270" t="s">
        <v>198</v>
      </c>
      <c r="C193" s="446" t="str">
        <f>'6. Staff Loading'!C193</f>
        <v>Cloud Engineer-Onshore</v>
      </c>
      <c r="D193" s="447">
        <f>'6. Staff Loading'!D193</f>
        <v>130</v>
      </c>
      <c r="E193" s="448" t="str">
        <f>'6. Staff Loading'!E193</f>
        <v>N</v>
      </c>
      <c r="F193" s="154">
        <v>80</v>
      </c>
      <c r="G193" s="154">
        <v>80</v>
      </c>
      <c r="H193" s="154">
        <v>80</v>
      </c>
      <c r="I193" s="154">
        <v>80</v>
      </c>
      <c r="J193" s="154">
        <v>80</v>
      </c>
      <c r="K193" s="154">
        <v>80</v>
      </c>
      <c r="L193" s="154">
        <v>80</v>
      </c>
      <c r="M193" s="154">
        <v>80</v>
      </c>
      <c r="N193" s="154">
        <v>80</v>
      </c>
      <c r="O193" s="154">
        <v>80</v>
      </c>
      <c r="P193" s="154">
        <v>80</v>
      </c>
      <c r="Q193" s="154">
        <v>80</v>
      </c>
      <c r="R193" s="276">
        <f t="shared" ref="R193:R197" si="211">SUM(F193:Q193)</f>
        <v>960</v>
      </c>
      <c r="S193" s="316">
        <f>D193*R193</f>
        <v>124800</v>
      </c>
      <c r="T193" s="107"/>
      <c r="U193" s="107"/>
      <c r="V193" s="107"/>
      <c r="W193" s="452">
        <f>X193/$U$7</f>
        <v>0.48000000000000004</v>
      </c>
      <c r="X193" s="452">
        <f>R193/12</f>
        <v>80</v>
      </c>
      <c r="Z193" s="452">
        <f>IF($E193="Y",$R193,0)</f>
        <v>0</v>
      </c>
      <c r="AA193" s="452">
        <f>IF($E193="N",$R193,0)</f>
        <v>960</v>
      </c>
      <c r="AB193" s="453">
        <f>Z193/(AA193+Z193)</f>
        <v>0</v>
      </c>
    </row>
    <row r="194" spans="1:28" s="110" customFormat="1" ht="12" x14ac:dyDescent="0.3">
      <c r="A194" s="269"/>
      <c r="B194" s="270"/>
      <c r="C194" s="446">
        <f>'6. Staff Loading'!C194</f>
        <v>0</v>
      </c>
      <c r="D194" s="447">
        <f>'6. Staff Loading'!D194</f>
        <v>0</v>
      </c>
      <c r="E194" s="448">
        <f>'6. Staff Loading'!E194</f>
        <v>0</v>
      </c>
      <c r="F194" s="154"/>
      <c r="G194" s="154"/>
      <c r="H194" s="154"/>
      <c r="I194" s="154"/>
      <c r="J194" s="154"/>
      <c r="K194" s="154"/>
      <c r="L194" s="154"/>
      <c r="M194" s="154"/>
      <c r="N194" s="154"/>
      <c r="O194" s="154"/>
      <c r="P194" s="154"/>
      <c r="Q194" s="154"/>
      <c r="R194" s="276">
        <f t="shared" si="211"/>
        <v>0</v>
      </c>
      <c r="S194" s="316">
        <f t="shared" ref="S194:S197" si="212">D194*R194</f>
        <v>0</v>
      </c>
      <c r="T194" s="107"/>
      <c r="U194" s="107"/>
      <c r="V194" s="107"/>
      <c r="W194" s="452">
        <f t="shared" ref="W194:W197" si="213">X194/$U$7</f>
        <v>0</v>
      </c>
      <c r="X194" s="452">
        <f t="shared" ref="X194:X197" si="214">R194/12</f>
        <v>0</v>
      </c>
      <c r="Z194" s="452">
        <f t="shared" ref="Z194:Z197" si="215">IF($E194="Y",$R194,0)</f>
        <v>0</v>
      </c>
      <c r="AA194" s="452">
        <f t="shared" ref="AA194:AA197" si="216">IF($E194="N",$R194,0)</f>
        <v>0</v>
      </c>
      <c r="AB194" s="453" t="e">
        <f t="shared" ref="AB194:AB197" si="217">Z194/(AA194+Z194)</f>
        <v>#DIV/0!</v>
      </c>
    </row>
    <row r="195" spans="1:28" s="110" customFormat="1" ht="12" x14ac:dyDescent="0.3">
      <c r="A195" s="269"/>
      <c r="B195" s="270"/>
      <c r="C195" s="446">
        <f>'6. Staff Loading'!C195</f>
        <v>0</v>
      </c>
      <c r="D195" s="447">
        <f>'6. Staff Loading'!D195</f>
        <v>0</v>
      </c>
      <c r="E195" s="448">
        <f>'6. Staff Loading'!E195</f>
        <v>0</v>
      </c>
      <c r="F195" s="154"/>
      <c r="G195" s="154"/>
      <c r="H195" s="154"/>
      <c r="I195" s="154"/>
      <c r="J195" s="154"/>
      <c r="K195" s="154"/>
      <c r="L195" s="154"/>
      <c r="M195" s="154"/>
      <c r="N195" s="154"/>
      <c r="O195" s="154"/>
      <c r="P195" s="154"/>
      <c r="Q195" s="154"/>
      <c r="R195" s="276">
        <f t="shared" si="211"/>
        <v>0</v>
      </c>
      <c r="S195" s="316">
        <f t="shared" si="212"/>
        <v>0</v>
      </c>
      <c r="T195" s="107"/>
      <c r="U195" s="107"/>
      <c r="V195" s="107"/>
      <c r="W195" s="452">
        <f t="shared" si="213"/>
        <v>0</v>
      </c>
      <c r="X195" s="452">
        <f t="shared" si="214"/>
        <v>0</v>
      </c>
      <c r="Z195" s="452">
        <f t="shared" si="215"/>
        <v>0</v>
      </c>
      <c r="AA195" s="452">
        <f t="shared" si="216"/>
        <v>0</v>
      </c>
      <c r="AB195" s="453" t="e">
        <f t="shared" si="217"/>
        <v>#DIV/0!</v>
      </c>
    </row>
    <row r="196" spans="1:28" ht="12" x14ac:dyDescent="0.3">
      <c r="A196" s="269"/>
      <c r="B196" s="270"/>
      <c r="C196" s="446">
        <f>'6. Staff Loading'!C196</f>
        <v>0</v>
      </c>
      <c r="D196" s="447">
        <f>'6. Staff Loading'!D196</f>
        <v>0</v>
      </c>
      <c r="E196" s="448">
        <f>'6. Staff Loading'!E196</f>
        <v>0</v>
      </c>
      <c r="F196" s="154"/>
      <c r="G196" s="154"/>
      <c r="H196" s="154"/>
      <c r="I196" s="154"/>
      <c r="J196" s="154"/>
      <c r="K196" s="154"/>
      <c r="L196" s="154"/>
      <c r="M196" s="154"/>
      <c r="N196" s="154"/>
      <c r="O196" s="154"/>
      <c r="P196" s="154"/>
      <c r="Q196" s="154"/>
      <c r="R196" s="276">
        <f t="shared" si="211"/>
        <v>0</v>
      </c>
      <c r="S196" s="316">
        <f t="shared" si="212"/>
        <v>0</v>
      </c>
      <c r="T196" s="107"/>
      <c r="U196" s="107"/>
      <c r="V196" s="107"/>
      <c r="W196" s="452">
        <f t="shared" si="213"/>
        <v>0</v>
      </c>
      <c r="X196" s="452">
        <f t="shared" si="214"/>
        <v>0</v>
      </c>
      <c r="Z196" s="452">
        <f t="shared" si="215"/>
        <v>0</v>
      </c>
      <c r="AA196" s="452">
        <f t="shared" si="216"/>
        <v>0</v>
      </c>
      <c r="AB196" s="453" t="e">
        <f t="shared" si="217"/>
        <v>#DIV/0!</v>
      </c>
    </row>
    <row r="197" spans="1:28" ht="12" x14ac:dyDescent="0.3">
      <c r="A197" s="269"/>
      <c r="B197" s="270"/>
      <c r="C197" s="446">
        <f>'6. Staff Loading'!C197</f>
        <v>0</v>
      </c>
      <c r="D197" s="447">
        <f>'6. Staff Loading'!D197</f>
        <v>0</v>
      </c>
      <c r="E197" s="448">
        <f>'6. Staff Loading'!E197</f>
        <v>0</v>
      </c>
      <c r="F197" s="154"/>
      <c r="G197" s="154"/>
      <c r="H197" s="154"/>
      <c r="I197" s="154"/>
      <c r="J197" s="154"/>
      <c r="K197" s="154"/>
      <c r="L197" s="154"/>
      <c r="M197" s="154"/>
      <c r="N197" s="154"/>
      <c r="O197" s="154"/>
      <c r="P197" s="154"/>
      <c r="Q197" s="154"/>
      <c r="R197" s="276">
        <f t="shared" si="211"/>
        <v>0</v>
      </c>
      <c r="S197" s="316">
        <f t="shared" si="212"/>
        <v>0</v>
      </c>
      <c r="T197" s="107"/>
      <c r="U197" s="107"/>
      <c r="V197" s="107"/>
      <c r="W197" s="452">
        <f t="shared" si="213"/>
        <v>0</v>
      </c>
      <c r="X197" s="452">
        <f t="shared" si="214"/>
        <v>0</v>
      </c>
      <c r="Z197" s="452">
        <f t="shared" si="215"/>
        <v>0</v>
      </c>
      <c r="AA197" s="452">
        <f t="shared" si="216"/>
        <v>0</v>
      </c>
      <c r="AB197" s="453" t="e">
        <f t="shared" si="217"/>
        <v>#DIV/0!</v>
      </c>
    </row>
    <row r="198" spans="1:28" ht="12.5" thickBot="1" x14ac:dyDescent="0.35">
      <c r="A198" s="228"/>
      <c r="B198" s="229" t="s">
        <v>199</v>
      </c>
      <c r="C198" s="230"/>
      <c r="D198" s="438"/>
      <c r="E198" s="427"/>
      <c r="F198" s="233">
        <f>SUM(F193:F197)</f>
        <v>80</v>
      </c>
      <c r="G198" s="233">
        <f t="shared" ref="G198:R198" si="218">SUM(G193:G197)</f>
        <v>80</v>
      </c>
      <c r="H198" s="233">
        <f t="shared" si="218"/>
        <v>80</v>
      </c>
      <c r="I198" s="233">
        <f t="shared" si="218"/>
        <v>80</v>
      </c>
      <c r="J198" s="233">
        <f t="shared" si="218"/>
        <v>80</v>
      </c>
      <c r="K198" s="233">
        <f t="shared" si="218"/>
        <v>80</v>
      </c>
      <c r="L198" s="233">
        <f t="shared" si="218"/>
        <v>80</v>
      </c>
      <c r="M198" s="233">
        <f t="shared" si="218"/>
        <v>80</v>
      </c>
      <c r="N198" s="233">
        <f t="shared" si="218"/>
        <v>80</v>
      </c>
      <c r="O198" s="233">
        <f t="shared" si="218"/>
        <v>80</v>
      </c>
      <c r="P198" s="233">
        <f t="shared" si="218"/>
        <v>80</v>
      </c>
      <c r="Q198" s="233">
        <f t="shared" si="218"/>
        <v>80</v>
      </c>
      <c r="R198" s="233">
        <f t="shared" si="218"/>
        <v>960</v>
      </c>
      <c r="S198" s="317">
        <f>SUM(S193:S197)</f>
        <v>124800</v>
      </c>
      <c r="T198" s="107"/>
      <c r="U198" s="107"/>
      <c r="V198" s="107"/>
      <c r="W198" s="235">
        <f>SUM(W193:W197)</f>
        <v>0.48000000000000004</v>
      </c>
      <c r="X198" s="235">
        <f>SUM(X193:X197)</f>
        <v>80</v>
      </c>
      <c r="Z198" s="231">
        <f>SUM(Z193:Z197)</f>
        <v>0</v>
      </c>
      <c r="AA198" s="231">
        <f>SUM(AA193:AA197)</f>
        <v>960</v>
      </c>
      <c r="AB198" s="413">
        <f>Z198/(Z198+AA198)</f>
        <v>0</v>
      </c>
    </row>
    <row r="199" spans="1:28" ht="12" x14ac:dyDescent="0.3">
      <c r="A199" s="269">
        <v>8.5</v>
      </c>
      <c r="B199" s="270" t="s">
        <v>200</v>
      </c>
      <c r="C199" s="446" t="str">
        <f>'6. Staff Loading'!C199</f>
        <v>Programmer Analyst-Offshore</v>
      </c>
      <c r="D199" s="447">
        <f>'6. Staff Loading'!D199</f>
        <v>80</v>
      </c>
      <c r="E199" s="448" t="str">
        <f>'6. Staff Loading'!E199</f>
        <v>Y</v>
      </c>
      <c r="F199" s="154">
        <v>40</v>
      </c>
      <c r="G199" s="154">
        <v>40</v>
      </c>
      <c r="H199" s="154">
        <v>40</v>
      </c>
      <c r="I199" s="154">
        <v>40</v>
      </c>
      <c r="J199" s="154">
        <v>40</v>
      </c>
      <c r="K199" s="154">
        <v>40</v>
      </c>
      <c r="L199" s="154">
        <v>40</v>
      </c>
      <c r="M199" s="154">
        <v>40</v>
      </c>
      <c r="N199" s="154">
        <v>40</v>
      </c>
      <c r="O199" s="154">
        <v>40</v>
      </c>
      <c r="P199" s="154">
        <v>40</v>
      </c>
      <c r="Q199" s="154">
        <v>40</v>
      </c>
      <c r="R199" s="276">
        <f t="shared" ref="R199:R203" si="219">SUM(F199:Q199)</f>
        <v>480</v>
      </c>
      <c r="S199" s="316">
        <f>D199*R199</f>
        <v>38400</v>
      </c>
      <c r="T199" s="107"/>
      <c r="U199" s="107"/>
      <c r="V199" s="107"/>
      <c r="W199" s="452">
        <f>X199/$U$7</f>
        <v>0.24000000000000002</v>
      </c>
      <c r="X199" s="452">
        <f>R199/12</f>
        <v>40</v>
      </c>
      <c r="Z199" s="452">
        <f>IF($E199="Y",$R199,0)</f>
        <v>480</v>
      </c>
      <c r="AA199" s="452">
        <f>IF($E199="N",$R199,0)</f>
        <v>0</v>
      </c>
      <c r="AB199" s="453">
        <f>Z199/(AA199+Z199)</f>
        <v>1</v>
      </c>
    </row>
    <row r="200" spans="1:28" s="110" customFormat="1" ht="12" x14ac:dyDescent="0.3">
      <c r="A200" s="269"/>
      <c r="B200" s="270"/>
      <c r="C200" s="446">
        <f>'6. Staff Loading'!C200</f>
        <v>0</v>
      </c>
      <c r="D200" s="447">
        <f>'6. Staff Loading'!D200</f>
        <v>0</v>
      </c>
      <c r="E200" s="448">
        <f>'6. Staff Loading'!E200</f>
        <v>0</v>
      </c>
      <c r="F200" s="154"/>
      <c r="G200" s="154"/>
      <c r="H200" s="154"/>
      <c r="I200" s="154"/>
      <c r="J200" s="154"/>
      <c r="K200" s="154"/>
      <c r="L200" s="154"/>
      <c r="M200" s="154"/>
      <c r="N200" s="154"/>
      <c r="O200" s="154"/>
      <c r="P200" s="154"/>
      <c r="Q200" s="154"/>
      <c r="R200" s="276">
        <f t="shared" si="219"/>
        <v>0</v>
      </c>
      <c r="S200" s="316">
        <f t="shared" ref="S200:S203" si="220">D200*R200</f>
        <v>0</v>
      </c>
      <c r="T200" s="107"/>
      <c r="U200" s="107"/>
      <c r="V200" s="107"/>
      <c r="W200" s="452">
        <f t="shared" ref="W200:W203" si="221">X200/$U$7</f>
        <v>0</v>
      </c>
      <c r="X200" s="452">
        <f t="shared" ref="X200:X203" si="222">R200/12</f>
        <v>0</v>
      </c>
      <c r="Z200" s="452">
        <f t="shared" ref="Z200:Z203" si="223">IF($E200="Y",$R200,0)</f>
        <v>0</v>
      </c>
      <c r="AA200" s="452">
        <f t="shared" ref="AA200:AA203" si="224">IF($E200="N",$R200,0)</f>
        <v>0</v>
      </c>
      <c r="AB200" s="453" t="e">
        <f t="shared" ref="AB200:AB203" si="225">Z200/(AA200+Z200)</f>
        <v>#DIV/0!</v>
      </c>
    </row>
    <row r="201" spans="1:28" s="110" customFormat="1" ht="12" x14ac:dyDescent="0.3">
      <c r="A201" s="269"/>
      <c r="B201" s="270"/>
      <c r="C201" s="446">
        <f>'6. Staff Loading'!C201</f>
        <v>0</v>
      </c>
      <c r="D201" s="447">
        <f>'6. Staff Loading'!D201</f>
        <v>0</v>
      </c>
      <c r="E201" s="448">
        <f>'6. Staff Loading'!E201</f>
        <v>0</v>
      </c>
      <c r="F201" s="154"/>
      <c r="G201" s="154"/>
      <c r="H201" s="154"/>
      <c r="I201" s="154"/>
      <c r="J201" s="154"/>
      <c r="K201" s="154"/>
      <c r="L201" s="154"/>
      <c r="M201" s="154"/>
      <c r="N201" s="154"/>
      <c r="O201" s="154"/>
      <c r="P201" s="154"/>
      <c r="Q201" s="154"/>
      <c r="R201" s="276">
        <f t="shared" si="219"/>
        <v>0</v>
      </c>
      <c r="S201" s="316">
        <f t="shared" si="220"/>
        <v>0</v>
      </c>
      <c r="T201" s="107"/>
      <c r="U201" s="107"/>
      <c r="V201" s="107"/>
      <c r="W201" s="452">
        <f t="shared" si="221"/>
        <v>0</v>
      </c>
      <c r="X201" s="452">
        <f t="shared" si="222"/>
        <v>0</v>
      </c>
      <c r="Z201" s="452">
        <f t="shared" si="223"/>
        <v>0</v>
      </c>
      <c r="AA201" s="452">
        <f t="shared" si="224"/>
        <v>0</v>
      </c>
      <c r="AB201" s="453" t="e">
        <f t="shared" si="225"/>
        <v>#DIV/0!</v>
      </c>
    </row>
    <row r="202" spans="1:28" s="110" customFormat="1" ht="12" x14ac:dyDescent="0.3">
      <c r="A202" s="269"/>
      <c r="B202" s="270"/>
      <c r="C202" s="446">
        <f>'6. Staff Loading'!C202</f>
        <v>0</v>
      </c>
      <c r="D202" s="447">
        <f>'6. Staff Loading'!D202</f>
        <v>0</v>
      </c>
      <c r="E202" s="448">
        <f>'6. Staff Loading'!E202</f>
        <v>0</v>
      </c>
      <c r="F202" s="154"/>
      <c r="G202" s="154"/>
      <c r="H202" s="154"/>
      <c r="I202" s="154"/>
      <c r="J202" s="154"/>
      <c r="K202" s="154"/>
      <c r="L202" s="154"/>
      <c r="M202" s="154"/>
      <c r="N202" s="154"/>
      <c r="O202" s="154"/>
      <c r="P202" s="154"/>
      <c r="Q202" s="154"/>
      <c r="R202" s="276">
        <f t="shared" si="219"/>
        <v>0</v>
      </c>
      <c r="S202" s="316">
        <f t="shared" si="220"/>
        <v>0</v>
      </c>
      <c r="T202" s="107"/>
      <c r="U202" s="107"/>
      <c r="V202" s="107"/>
      <c r="W202" s="452">
        <f t="shared" si="221"/>
        <v>0</v>
      </c>
      <c r="X202" s="452">
        <f t="shared" si="222"/>
        <v>0</v>
      </c>
      <c r="Z202" s="452">
        <f t="shared" si="223"/>
        <v>0</v>
      </c>
      <c r="AA202" s="452">
        <f t="shared" si="224"/>
        <v>0</v>
      </c>
      <c r="AB202" s="453" t="e">
        <f t="shared" si="225"/>
        <v>#DIV/0!</v>
      </c>
    </row>
    <row r="203" spans="1:28" ht="12" x14ac:dyDescent="0.3">
      <c r="A203" s="269"/>
      <c r="B203" s="270"/>
      <c r="C203" s="446">
        <f>'6. Staff Loading'!C203</f>
        <v>0</v>
      </c>
      <c r="D203" s="447">
        <f>'6. Staff Loading'!D203</f>
        <v>0</v>
      </c>
      <c r="E203" s="448">
        <f>'6. Staff Loading'!E203</f>
        <v>0</v>
      </c>
      <c r="F203" s="154"/>
      <c r="G203" s="154"/>
      <c r="H203" s="154"/>
      <c r="I203" s="154"/>
      <c r="J203" s="154"/>
      <c r="K203" s="154"/>
      <c r="L203" s="154"/>
      <c r="M203" s="154"/>
      <c r="N203" s="154"/>
      <c r="O203" s="154"/>
      <c r="P203" s="154"/>
      <c r="Q203" s="154"/>
      <c r="R203" s="276">
        <f t="shared" si="219"/>
        <v>0</v>
      </c>
      <c r="S203" s="316">
        <f t="shared" si="220"/>
        <v>0</v>
      </c>
      <c r="T203" s="107"/>
      <c r="U203" s="107"/>
      <c r="V203" s="107"/>
      <c r="W203" s="452">
        <f t="shared" si="221"/>
        <v>0</v>
      </c>
      <c r="X203" s="452">
        <f t="shared" si="222"/>
        <v>0</v>
      </c>
      <c r="Z203" s="452">
        <f t="shared" si="223"/>
        <v>0</v>
      </c>
      <c r="AA203" s="452">
        <f t="shared" si="224"/>
        <v>0</v>
      </c>
      <c r="AB203" s="453" t="e">
        <f t="shared" si="225"/>
        <v>#DIV/0!</v>
      </c>
    </row>
    <row r="204" spans="1:28" s="122" customFormat="1" ht="13.5" thickBot="1" x14ac:dyDescent="0.35">
      <c r="A204" s="228"/>
      <c r="B204" s="229" t="s">
        <v>201</v>
      </c>
      <c r="C204" s="230"/>
      <c r="D204" s="438"/>
      <c r="E204" s="427"/>
      <c r="F204" s="233">
        <f>SUM(F199:F203)</f>
        <v>40</v>
      </c>
      <c r="G204" s="233">
        <f t="shared" ref="G204:R204" si="226">SUM(G199:G203)</f>
        <v>40</v>
      </c>
      <c r="H204" s="233">
        <f t="shared" si="226"/>
        <v>40</v>
      </c>
      <c r="I204" s="233">
        <f t="shared" si="226"/>
        <v>40</v>
      </c>
      <c r="J204" s="233">
        <f t="shared" si="226"/>
        <v>40</v>
      </c>
      <c r="K204" s="233">
        <f t="shared" si="226"/>
        <v>40</v>
      </c>
      <c r="L204" s="233">
        <f t="shared" si="226"/>
        <v>40</v>
      </c>
      <c r="M204" s="233">
        <f t="shared" si="226"/>
        <v>40</v>
      </c>
      <c r="N204" s="233">
        <f t="shared" si="226"/>
        <v>40</v>
      </c>
      <c r="O204" s="233">
        <f t="shared" si="226"/>
        <v>40</v>
      </c>
      <c r="P204" s="233">
        <f t="shared" si="226"/>
        <v>40</v>
      </c>
      <c r="Q204" s="233">
        <f t="shared" si="226"/>
        <v>40</v>
      </c>
      <c r="R204" s="233">
        <f t="shared" si="226"/>
        <v>480</v>
      </c>
      <c r="S204" s="317">
        <f>SUM(S199:S203)</f>
        <v>38400</v>
      </c>
      <c r="T204" s="107"/>
      <c r="U204" s="107"/>
      <c r="V204" s="107"/>
      <c r="W204" s="235">
        <f>SUM(W199:W203)</f>
        <v>0.24000000000000002</v>
      </c>
      <c r="X204" s="235">
        <f>SUM(X199:X203)</f>
        <v>40</v>
      </c>
      <c r="Z204" s="231">
        <f>SUM(Z199:Z203)</f>
        <v>480</v>
      </c>
      <c r="AA204" s="231">
        <f>SUM(AA199:AA203)</f>
        <v>0</v>
      </c>
      <c r="AB204" s="413">
        <f>Z204/(Z204+AA204)</f>
        <v>1</v>
      </c>
    </row>
    <row r="205" spans="1:28" ht="10.15" customHeight="1" x14ac:dyDescent="0.3">
      <c r="A205" s="149"/>
      <c r="B205" s="150"/>
      <c r="C205" s="158"/>
      <c r="D205" s="437"/>
      <c r="E205" s="426"/>
      <c r="F205" s="154"/>
      <c r="G205" s="154"/>
      <c r="H205" s="154"/>
      <c r="I205" s="154"/>
      <c r="J205" s="154"/>
      <c r="K205" s="154"/>
      <c r="L205" s="154"/>
      <c r="M205" s="154"/>
      <c r="N205" s="154"/>
      <c r="O205" s="154"/>
      <c r="P205" s="154"/>
      <c r="Q205" s="154"/>
      <c r="R205" s="154"/>
      <c r="S205" s="322"/>
      <c r="T205" s="107"/>
      <c r="U205" s="107"/>
      <c r="V205" s="107"/>
      <c r="W205" s="152"/>
      <c r="X205" s="152"/>
      <c r="Z205" s="152"/>
      <c r="AA205" s="152"/>
      <c r="AB205" s="412"/>
    </row>
    <row r="206" spans="1:28" ht="13.5" thickBot="1" x14ac:dyDescent="0.35">
      <c r="A206" s="251"/>
      <c r="B206" s="252" t="s">
        <v>202</v>
      </c>
      <c r="C206" s="253"/>
      <c r="D206" s="440"/>
      <c r="E206" s="429"/>
      <c r="F206" s="254">
        <f>SUM(F180,F186,F192,F204,F198)</f>
        <v>1223</v>
      </c>
      <c r="G206" s="254">
        <f t="shared" ref="G206:S206" si="227">SUM(G180,G186,G192,G204,G198)</f>
        <v>1223</v>
      </c>
      <c r="H206" s="254">
        <f t="shared" si="227"/>
        <v>1223</v>
      </c>
      <c r="I206" s="254">
        <f t="shared" si="227"/>
        <v>1223</v>
      </c>
      <c r="J206" s="254">
        <f t="shared" si="227"/>
        <v>1223</v>
      </c>
      <c r="K206" s="254">
        <f t="shared" si="227"/>
        <v>1223</v>
      </c>
      <c r="L206" s="254">
        <f t="shared" si="227"/>
        <v>1223</v>
      </c>
      <c r="M206" s="254">
        <f t="shared" si="227"/>
        <v>1223</v>
      </c>
      <c r="N206" s="254">
        <f t="shared" si="227"/>
        <v>1223</v>
      </c>
      <c r="O206" s="254">
        <f t="shared" si="227"/>
        <v>1223</v>
      </c>
      <c r="P206" s="254">
        <f t="shared" si="227"/>
        <v>1223</v>
      </c>
      <c r="Q206" s="254">
        <f t="shared" si="227"/>
        <v>1223</v>
      </c>
      <c r="R206" s="254">
        <f t="shared" si="227"/>
        <v>14676</v>
      </c>
      <c r="S206" s="319">
        <f t="shared" si="227"/>
        <v>1619280</v>
      </c>
      <c r="T206" s="107"/>
      <c r="U206" s="107"/>
      <c r="V206" s="107"/>
      <c r="W206" s="254">
        <f t="shared" ref="W206:X206" si="228">SUM(W180,W186,W192,W204,W198)</f>
        <v>7.338000000000001</v>
      </c>
      <c r="X206" s="254">
        <f t="shared" si="228"/>
        <v>1223</v>
      </c>
      <c r="Z206" s="254">
        <f t="shared" ref="Z206:AA206" si="229">SUM(Z180,Z186,Z192,Z204,Z198)</f>
        <v>5988</v>
      </c>
      <c r="AA206" s="254">
        <f t="shared" si="229"/>
        <v>8688</v>
      </c>
      <c r="AB206" s="418">
        <f>Z206/(Z206+AA206)</f>
        <v>0.4080130825838103</v>
      </c>
    </row>
    <row r="207" spans="1:28" ht="12" x14ac:dyDescent="0.3">
      <c r="A207" s="160"/>
      <c r="B207" s="150"/>
      <c r="C207" s="161"/>
      <c r="D207" s="437"/>
      <c r="E207" s="432"/>
      <c r="F207" s="154"/>
      <c r="G207" s="154"/>
      <c r="H207" s="154"/>
      <c r="I207" s="154"/>
      <c r="J207" s="154"/>
      <c r="K207" s="154"/>
      <c r="L207" s="154"/>
      <c r="M207" s="154"/>
      <c r="N207" s="154"/>
      <c r="O207" s="154"/>
      <c r="P207" s="154"/>
      <c r="Q207" s="154"/>
      <c r="R207" s="154"/>
      <c r="S207" s="322"/>
      <c r="T207" s="107"/>
      <c r="U207" s="107"/>
      <c r="V207" s="107"/>
      <c r="W207" s="151"/>
      <c r="X207" s="151"/>
      <c r="Z207" s="151"/>
      <c r="AA207" s="151"/>
      <c r="AB207" s="412"/>
    </row>
    <row r="208" spans="1:28" ht="13" x14ac:dyDescent="0.3">
      <c r="A208" s="247"/>
      <c r="B208" s="248" t="s">
        <v>203</v>
      </c>
      <c r="C208" s="249"/>
      <c r="D208" s="443"/>
      <c r="E208" s="433"/>
      <c r="F208" s="250">
        <f t="shared" ref="F208:S208" si="230">SUM(F28,F74,F84,F144,F122,F94,F206,F172)</f>
        <v>5890</v>
      </c>
      <c r="G208" s="250">
        <f t="shared" si="230"/>
        <v>5874</v>
      </c>
      <c r="H208" s="250">
        <f t="shared" si="230"/>
        <v>5874</v>
      </c>
      <c r="I208" s="250">
        <f t="shared" si="230"/>
        <v>5874</v>
      </c>
      <c r="J208" s="250">
        <f t="shared" si="230"/>
        <v>5874</v>
      </c>
      <c r="K208" s="250">
        <f t="shared" si="230"/>
        <v>5874</v>
      </c>
      <c r="L208" s="250">
        <f t="shared" si="230"/>
        <v>5874</v>
      </c>
      <c r="M208" s="250">
        <f t="shared" si="230"/>
        <v>5874</v>
      </c>
      <c r="N208" s="250">
        <f t="shared" si="230"/>
        <v>5874</v>
      </c>
      <c r="O208" s="250">
        <f t="shared" si="230"/>
        <v>5874</v>
      </c>
      <c r="P208" s="250">
        <f t="shared" si="230"/>
        <v>5874</v>
      </c>
      <c r="Q208" s="250">
        <f t="shared" si="230"/>
        <v>5874</v>
      </c>
      <c r="R208" s="250">
        <f t="shared" si="230"/>
        <v>70504</v>
      </c>
      <c r="S208" s="324">
        <f t="shared" si="230"/>
        <v>7540000</v>
      </c>
      <c r="T208" s="107"/>
      <c r="U208" s="107"/>
      <c r="V208" s="107"/>
      <c r="W208" s="250">
        <f>SUM(W28,W74,W84,W144,W122,W94,W206,W172)</f>
        <v>35.252000000000002</v>
      </c>
      <c r="X208" s="250">
        <f>SUM(X28,X74,X84,X144,X122,X94,X206,X172)</f>
        <v>5875.333333333333</v>
      </c>
      <c r="Z208" s="250">
        <f>SUM(Z28,Z74,Z84,Z144,Z122,Z94,Z206,Z172)</f>
        <v>28124</v>
      </c>
      <c r="AA208" s="250">
        <f>SUM(AA28,AA74,AA84,AA144,AA122,AA94,AA206,AA172)</f>
        <v>42380</v>
      </c>
      <c r="AB208" s="474">
        <f>Z208/(Z208+AA208)</f>
        <v>0.39889935322818565</v>
      </c>
    </row>
    <row r="209" spans="1:27" ht="12" x14ac:dyDescent="0.3">
      <c r="A209" s="162"/>
      <c r="B209" s="163"/>
      <c r="C209" s="164"/>
      <c r="D209" s="164"/>
      <c r="E209" s="164"/>
      <c r="F209" s="165"/>
      <c r="G209" s="165"/>
      <c r="H209" s="165"/>
      <c r="I209" s="165"/>
      <c r="J209" s="165"/>
      <c r="K209" s="165"/>
      <c r="L209" s="165"/>
      <c r="M209" s="165"/>
      <c r="N209" s="165"/>
      <c r="O209" s="165"/>
      <c r="P209" s="165"/>
      <c r="Q209" s="165"/>
      <c r="R209" s="165"/>
      <c r="S209" s="299"/>
      <c r="T209" s="107"/>
      <c r="U209" s="107"/>
      <c r="V209" s="107"/>
      <c r="W209" s="108"/>
      <c r="X209" s="108"/>
      <c r="Z209" s="108"/>
      <c r="AA209" s="108"/>
    </row>
    <row r="210" spans="1:27" ht="14.25" customHeight="1" x14ac:dyDescent="0.3">
      <c r="A210" s="162"/>
      <c r="B210" s="163"/>
      <c r="C210" s="164"/>
      <c r="D210" s="164"/>
      <c r="E210" s="164"/>
      <c r="F210" s="165"/>
      <c r="G210" s="165"/>
      <c r="H210" s="165"/>
      <c r="I210" s="165"/>
      <c r="J210" s="165"/>
      <c r="K210" s="165"/>
      <c r="L210" s="165"/>
      <c r="M210" s="165"/>
      <c r="N210" s="165"/>
      <c r="O210" s="165"/>
      <c r="P210" s="165"/>
      <c r="Q210" s="610" t="s">
        <v>204</v>
      </c>
      <c r="R210" s="611"/>
      <c r="S210" s="300">
        <f>S208/R208</f>
        <v>106.94428684897311</v>
      </c>
      <c r="T210" s="107"/>
      <c r="U210" s="107"/>
      <c r="V210" s="107"/>
      <c r="W210" s="108"/>
      <c r="X210" s="108"/>
      <c r="Z210" s="108"/>
      <c r="AA210" s="108"/>
    </row>
    <row r="211" spans="1:27" x14ac:dyDescent="0.3">
      <c r="W211" s="112"/>
      <c r="X211" s="112"/>
      <c r="Z211" s="112"/>
      <c r="AA211" s="112"/>
    </row>
    <row r="212" spans="1:27" ht="13" x14ac:dyDescent="0.3">
      <c r="A212" s="19"/>
      <c r="B212" s="541" t="s">
        <v>32</v>
      </c>
      <c r="C212" s="542"/>
      <c r="D212" s="542"/>
      <c r="E212" s="543"/>
    </row>
    <row r="213" spans="1:27" ht="12.5" x14ac:dyDescent="0.3">
      <c r="A213" s="21">
        <v>1</v>
      </c>
      <c r="B213" s="560"/>
      <c r="C213" s="561"/>
      <c r="D213" s="561"/>
      <c r="E213" s="562"/>
    </row>
    <row r="214" spans="1:27" ht="12.5" x14ac:dyDescent="0.3">
      <c r="A214" s="22">
        <v>2</v>
      </c>
      <c r="B214" s="557"/>
      <c r="C214" s="558"/>
      <c r="D214" s="558"/>
      <c r="E214" s="559"/>
    </row>
    <row r="215" spans="1:27" ht="12.5" x14ac:dyDescent="0.3">
      <c r="A215" s="22">
        <v>3</v>
      </c>
      <c r="B215" s="557"/>
      <c r="C215" s="558"/>
      <c r="D215" s="558"/>
      <c r="E215" s="559"/>
    </row>
    <row r="216" spans="1:27" ht="12.5" x14ac:dyDescent="0.3">
      <c r="A216" s="22">
        <v>4</v>
      </c>
      <c r="B216" s="557"/>
      <c r="C216" s="558"/>
      <c r="D216" s="558"/>
      <c r="E216" s="559"/>
    </row>
    <row r="217" spans="1:27" ht="12.5" x14ac:dyDescent="0.3">
      <c r="A217" s="22">
        <v>5</v>
      </c>
      <c r="B217" s="557"/>
      <c r="C217" s="558"/>
      <c r="D217" s="558"/>
      <c r="E217" s="559"/>
    </row>
    <row r="218" spans="1:27" ht="12.5" x14ac:dyDescent="0.3">
      <c r="A218" s="22">
        <v>6</v>
      </c>
      <c r="B218" s="557"/>
      <c r="C218" s="558"/>
      <c r="D218" s="558"/>
      <c r="E218" s="559"/>
    </row>
    <row r="219" spans="1:27" ht="12.5" x14ac:dyDescent="0.3">
      <c r="A219" s="22">
        <v>7</v>
      </c>
      <c r="B219" s="560"/>
      <c r="C219" s="561"/>
      <c r="D219" s="561"/>
      <c r="E219" s="562"/>
    </row>
    <row r="220" spans="1:27" ht="12.5" x14ac:dyDescent="0.3">
      <c r="A220" s="22">
        <v>8</v>
      </c>
      <c r="B220" s="557"/>
      <c r="C220" s="558"/>
      <c r="D220" s="558"/>
      <c r="E220" s="559"/>
    </row>
    <row r="221" spans="1:27" ht="12.5" x14ac:dyDescent="0.3">
      <c r="A221" s="22">
        <v>9</v>
      </c>
      <c r="B221" s="557"/>
      <c r="C221" s="558"/>
      <c r="D221" s="558"/>
      <c r="E221" s="559"/>
    </row>
    <row r="222" spans="1:27" ht="12.5" x14ac:dyDescent="0.3">
      <c r="A222" s="22">
        <v>10</v>
      </c>
      <c r="B222" s="557"/>
      <c r="C222" s="558"/>
      <c r="D222" s="558"/>
      <c r="E222" s="559"/>
    </row>
  </sheetData>
  <mergeCells count="30">
    <mergeCell ref="B220:E220"/>
    <mergeCell ref="B221:E221"/>
    <mergeCell ref="B222:E222"/>
    <mergeCell ref="B214:E214"/>
    <mergeCell ref="B215:E215"/>
    <mergeCell ref="B216:E216"/>
    <mergeCell ref="B217:E217"/>
    <mergeCell ref="B218:E218"/>
    <mergeCell ref="B219:E219"/>
    <mergeCell ref="AA5:AA7"/>
    <mergeCell ref="AB5:AB7"/>
    <mergeCell ref="Q210:R210"/>
    <mergeCell ref="B212:E212"/>
    <mergeCell ref="B213:E213"/>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ED8C-5790-44E6-B8C3-48C6E002C411}">
  <dimension ref="A1:AB22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5" width="13.453125" style="112" customWidth="1"/>
    <col min="6" max="17" width="10.26953125" style="107" customWidth="1"/>
    <col min="18" max="18" width="13.7265625" style="107" customWidth="1"/>
    <col min="19" max="19" width="16.7265625" style="301" customWidth="1"/>
    <col min="20" max="20" width="6" style="106" customWidth="1"/>
    <col min="21" max="21" width="10.7265625" style="106" customWidth="1"/>
    <col min="22" max="22" width="5.26953125" style="106" customWidth="1"/>
    <col min="23" max="24" width="10.7265625" style="106" customWidth="1"/>
    <col min="25" max="25" width="5.54296875" style="106" customWidth="1"/>
    <col min="26" max="27" width="10.7265625" style="106" customWidth="1"/>
    <col min="28" max="28" width="10.7265625" style="414" customWidth="1"/>
    <col min="29" max="16384" width="9.1796875" style="106"/>
  </cols>
  <sheetData>
    <row r="1" spans="1:28" ht="17.5" x14ac:dyDescent="0.35">
      <c r="A1" s="566" t="s">
        <v>347</v>
      </c>
      <c r="B1" s="566"/>
      <c r="C1" s="566"/>
      <c r="D1" s="566"/>
      <c r="E1" s="566"/>
      <c r="F1" s="566"/>
      <c r="G1" s="566"/>
      <c r="H1" s="566"/>
      <c r="I1" s="566"/>
      <c r="J1" s="566"/>
      <c r="K1" s="566"/>
      <c r="L1" s="566"/>
      <c r="M1" s="566"/>
      <c r="N1" s="566"/>
      <c r="O1" s="566"/>
      <c r="P1" s="566"/>
      <c r="Q1" s="566"/>
      <c r="R1" s="566"/>
      <c r="S1" s="566"/>
    </row>
    <row r="2" spans="1:28" ht="17.5" x14ac:dyDescent="0.35">
      <c r="A2" s="566" t="s">
        <v>348</v>
      </c>
      <c r="B2" s="566"/>
      <c r="C2" s="566"/>
      <c r="D2" s="566"/>
      <c r="E2" s="566"/>
      <c r="F2" s="566"/>
      <c r="G2" s="566"/>
      <c r="H2" s="566"/>
      <c r="I2" s="566"/>
      <c r="J2" s="566"/>
      <c r="K2" s="566"/>
      <c r="L2" s="566"/>
      <c r="M2" s="566"/>
      <c r="N2" s="566"/>
      <c r="O2" s="566"/>
      <c r="P2" s="566"/>
      <c r="Q2" s="566"/>
      <c r="R2" s="566"/>
      <c r="S2" s="566"/>
    </row>
    <row r="3" spans="1:28" ht="20.25" customHeight="1" x14ac:dyDescent="0.3">
      <c r="A3" s="567"/>
      <c r="B3" s="567"/>
      <c r="C3" s="567"/>
      <c r="D3" s="567"/>
      <c r="E3" s="567"/>
      <c r="F3" s="567"/>
      <c r="G3" s="567"/>
      <c r="H3" s="567"/>
      <c r="I3" s="567"/>
      <c r="J3" s="567"/>
      <c r="K3" s="567"/>
      <c r="L3" s="567"/>
      <c r="M3" s="567"/>
      <c r="N3" s="567"/>
      <c r="O3" s="567"/>
      <c r="P3" s="567"/>
      <c r="Q3" s="567"/>
      <c r="R3" s="567"/>
      <c r="S3" s="567"/>
      <c r="U3" s="564" t="s">
        <v>113</v>
      </c>
    </row>
    <row r="4" spans="1:28" ht="20.25" customHeight="1" x14ac:dyDescent="0.3">
      <c r="B4" s="105"/>
      <c r="C4" s="105"/>
      <c r="D4" s="582" t="s">
        <v>108</v>
      </c>
      <c r="E4" s="579" t="s">
        <v>109</v>
      </c>
      <c r="F4" s="573" t="s">
        <v>110</v>
      </c>
      <c r="G4" s="600"/>
      <c r="H4" s="600"/>
      <c r="I4" s="600"/>
      <c r="J4" s="600"/>
      <c r="K4" s="600"/>
      <c r="L4" s="600"/>
      <c r="M4" s="600"/>
      <c r="N4" s="600"/>
      <c r="O4" s="600"/>
      <c r="P4" s="600"/>
      <c r="Q4" s="601"/>
      <c r="R4" s="602"/>
      <c r="S4" s="603"/>
      <c r="U4" s="564"/>
      <c r="W4" s="105"/>
      <c r="X4" s="105"/>
      <c r="Z4" s="105"/>
      <c r="AA4" s="105"/>
      <c r="AB4" s="415"/>
    </row>
    <row r="5" spans="1:28" s="109" customFormat="1" ht="18" customHeight="1" x14ac:dyDescent="0.25">
      <c r="A5" s="554" t="s">
        <v>114</v>
      </c>
      <c r="B5" s="554" t="s">
        <v>115</v>
      </c>
      <c r="C5" s="575" t="s">
        <v>116</v>
      </c>
      <c r="D5" s="583"/>
      <c r="E5" s="580"/>
      <c r="F5" s="138">
        <v>1</v>
      </c>
      <c r="G5" s="138">
        <v>2</v>
      </c>
      <c r="H5" s="138">
        <v>3</v>
      </c>
      <c r="I5" s="138">
        <v>4</v>
      </c>
      <c r="J5" s="138">
        <v>5</v>
      </c>
      <c r="K5" s="138">
        <v>6</v>
      </c>
      <c r="L5" s="138">
        <v>7</v>
      </c>
      <c r="M5" s="138">
        <v>8</v>
      </c>
      <c r="N5" s="138">
        <v>9</v>
      </c>
      <c r="O5" s="138">
        <v>10</v>
      </c>
      <c r="P5" s="138">
        <v>11</v>
      </c>
      <c r="Q5" s="138">
        <v>12</v>
      </c>
      <c r="R5" s="570" t="s">
        <v>349</v>
      </c>
      <c r="S5" s="607" t="s">
        <v>350</v>
      </c>
      <c r="U5" s="564"/>
      <c r="W5" s="554" t="s">
        <v>117</v>
      </c>
      <c r="X5" s="554" t="s">
        <v>118</v>
      </c>
      <c r="Z5" s="554" t="s">
        <v>119</v>
      </c>
      <c r="AA5" s="554" t="s">
        <v>120</v>
      </c>
      <c r="AB5" s="604" t="s">
        <v>305</v>
      </c>
    </row>
    <row r="6" spans="1:28" ht="16.149999999999999" customHeight="1" x14ac:dyDescent="0.3">
      <c r="A6" s="555"/>
      <c r="B6" s="555"/>
      <c r="C6" s="555"/>
      <c r="D6" s="583"/>
      <c r="E6" s="580"/>
      <c r="F6" s="166">
        <v>47543</v>
      </c>
      <c r="G6" s="166">
        <v>47574</v>
      </c>
      <c r="H6" s="166">
        <v>47604</v>
      </c>
      <c r="I6" s="166">
        <v>47635</v>
      </c>
      <c r="J6" s="166">
        <v>47665</v>
      </c>
      <c r="K6" s="166">
        <v>47696</v>
      </c>
      <c r="L6" s="166">
        <v>47727</v>
      </c>
      <c r="M6" s="166">
        <v>47757</v>
      </c>
      <c r="N6" s="166">
        <v>47788</v>
      </c>
      <c r="O6" s="166">
        <v>47818</v>
      </c>
      <c r="P6" s="166">
        <v>47849</v>
      </c>
      <c r="Q6" s="166">
        <v>47880</v>
      </c>
      <c r="R6" s="572"/>
      <c r="S6" s="608"/>
      <c r="U6" s="565"/>
      <c r="W6" s="555"/>
      <c r="X6" s="555"/>
      <c r="Z6" s="555"/>
      <c r="AA6" s="555"/>
      <c r="AB6" s="605"/>
    </row>
    <row r="7" spans="1:28" ht="20.25" customHeight="1" x14ac:dyDescent="0.3">
      <c r="A7" s="556"/>
      <c r="B7" s="556"/>
      <c r="C7" s="556"/>
      <c r="D7" s="584"/>
      <c r="E7" s="581"/>
      <c r="F7" s="139">
        <v>168</v>
      </c>
      <c r="G7" s="139">
        <v>176</v>
      </c>
      <c r="H7" s="139">
        <v>176</v>
      </c>
      <c r="I7" s="139">
        <v>160</v>
      </c>
      <c r="J7" s="139">
        <v>176</v>
      </c>
      <c r="K7" s="139">
        <v>176</v>
      </c>
      <c r="L7" s="139">
        <v>160</v>
      </c>
      <c r="M7" s="139">
        <v>176</v>
      </c>
      <c r="N7" s="139">
        <v>144</v>
      </c>
      <c r="O7" s="139">
        <v>168</v>
      </c>
      <c r="P7" s="139">
        <v>168</v>
      </c>
      <c r="Q7" s="139">
        <v>152</v>
      </c>
      <c r="R7" s="326">
        <f>SUM(F7:Q7)</f>
        <v>2000</v>
      </c>
      <c r="S7" s="609"/>
      <c r="U7" s="329">
        <f>AVERAGE(F7:Q7)</f>
        <v>166.66666666666666</v>
      </c>
      <c r="W7" s="556"/>
      <c r="X7" s="556"/>
      <c r="Z7" s="556"/>
      <c r="AA7" s="556"/>
      <c r="AB7" s="606"/>
    </row>
    <row r="8" spans="1:28" s="109" customFormat="1" ht="13.5" customHeight="1" x14ac:dyDescent="0.25">
      <c r="A8" s="237">
        <v>1</v>
      </c>
      <c r="B8" s="238" t="s">
        <v>122</v>
      </c>
      <c r="C8" s="239"/>
      <c r="D8" s="436"/>
      <c r="E8" s="425"/>
      <c r="F8" s="240"/>
      <c r="G8" s="240"/>
      <c r="H8" s="240"/>
      <c r="I8" s="240"/>
      <c r="J8" s="240"/>
      <c r="K8" s="240"/>
      <c r="L8" s="240"/>
      <c r="M8" s="240"/>
      <c r="N8" s="240"/>
      <c r="O8" s="240"/>
      <c r="P8" s="240"/>
      <c r="Q8" s="240"/>
      <c r="R8" s="240"/>
      <c r="S8" s="298"/>
      <c r="W8" s="239"/>
      <c r="X8" s="239"/>
      <c r="Z8" s="239"/>
      <c r="AA8" s="239"/>
      <c r="AB8" s="416"/>
    </row>
    <row r="9" spans="1:28" ht="12" x14ac:dyDescent="0.3">
      <c r="A9" s="269">
        <v>1.1000000000000001</v>
      </c>
      <c r="B9" s="270" t="s">
        <v>122</v>
      </c>
      <c r="C9" s="446" t="str">
        <f>'6. Staff Loading'!C9</f>
        <v>BenefitsCal Project Manager-Onshore</v>
      </c>
      <c r="D9" s="447">
        <f>'6. Staff Loading'!D9</f>
        <v>150</v>
      </c>
      <c r="E9" s="448" t="str">
        <f>'6. Staff Loading'!E9</f>
        <v>N</v>
      </c>
      <c r="F9" s="154">
        <v>150</v>
      </c>
      <c r="G9" s="154">
        <v>150</v>
      </c>
      <c r="H9" s="154">
        <v>150</v>
      </c>
      <c r="I9" s="154">
        <v>150</v>
      </c>
      <c r="J9" s="154">
        <v>150</v>
      </c>
      <c r="K9" s="154">
        <v>150</v>
      </c>
      <c r="L9" s="154">
        <v>150</v>
      </c>
      <c r="M9" s="154">
        <v>150</v>
      </c>
      <c r="N9" s="154">
        <v>150</v>
      </c>
      <c r="O9" s="154">
        <v>150</v>
      </c>
      <c r="P9" s="154">
        <v>150</v>
      </c>
      <c r="Q9" s="154">
        <v>150</v>
      </c>
      <c r="R9" s="276">
        <f>SUM(F9:Q9)</f>
        <v>1800</v>
      </c>
      <c r="S9" s="316">
        <f>D9*R9</f>
        <v>270000</v>
      </c>
      <c r="W9" s="452">
        <f>X9/$U$7</f>
        <v>0.9</v>
      </c>
      <c r="X9" s="452">
        <f>R9/12</f>
        <v>150</v>
      </c>
      <c r="Z9" s="452">
        <f>IF($E9="Y",$R9,0)</f>
        <v>0</v>
      </c>
      <c r="AA9" s="452">
        <f>IF($E9="N",$R9,0)</f>
        <v>1800</v>
      </c>
      <c r="AB9" s="453">
        <f>Z9/(AA9+Z9)</f>
        <v>0</v>
      </c>
    </row>
    <row r="10" spans="1:28" ht="12" x14ac:dyDescent="0.3">
      <c r="A10" s="269"/>
      <c r="B10" s="270"/>
      <c r="C10" s="446" t="str">
        <f>'6. Staff Loading'!C10</f>
        <v>App Dev Lead-Offshore</v>
      </c>
      <c r="D10" s="447">
        <f>'6. Staff Loading'!D10</f>
        <v>100</v>
      </c>
      <c r="E10" s="448" t="str">
        <f>'6. Staff Loading'!E10</f>
        <v>Y</v>
      </c>
      <c r="F10" s="154">
        <v>49</v>
      </c>
      <c r="G10" s="154">
        <v>49</v>
      </c>
      <c r="H10" s="154">
        <v>49</v>
      </c>
      <c r="I10" s="154">
        <v>49</v>
      </c>
      <c r="J10" s="154">
        <v>49</v>
      </c>
      <c r="K10" s="154">
        <v>49</v>
      </c>
      <c r="L10" s="154">
        <v>49</v>
      </c>
      <c r="M10" s="154">
        <v>49</v>
      </c>
      <c r="N10" s="154">
        <v>49</v>
      </c>
      <c r="O10" s="154">
        <v>49</v>
      </c>
      <c r="P10" s="154">
        <v>49</v>
      </c>
      <c r="Q10" s="154">
        <v>49</v>
      </c>
      <c r="R10" s="276">
        <f t="shared" ref="R10:R25" si="0">SUM(F10:Q10)</f>
        <v>588</v>
      </c>
      <c r="S10" s="316">
        <f t="shared" ref="S10:S13" si="1">D10*R10</f>
        <v>58800</v>
      </c>
      <c r="W10" s="452">
        <f t="shared" ref="W10:W13" si="2">X10/$U$7</f>
        <v>0.29400000000000004</v>
      </c>
      <c r="X10" s="452">
        <f t="shared" ref="X10:X13" si="3">R10/12</f>
        <v>49</v>
      </c>
      <c r="Z10" s="452">
        <f t="shared" ref="Z10:Z13" si="4">IF($E10="Y",$R10,0)</f>
        <v>588</v>
      </c>
      <c r="AA10" s="452">
        <f t="shared" ref="AA10:AA13" si="5">IF($E10="N",$R10,0)</f>
        <v>0</v>
      </c>
      <c r="AB10" s="453">
        <f t="shared" ref="AB10:AB14" si="6">Z10/(AA10+Z10)</f>
        <v>1</v>
      </c>
    </row>
    <row r="11" spans="1:28" ht="12" x14ac:dyDescent="0.3">
      <c r="A11" s="269"/>
      <c r="B11" s="270"/>
      <c r="C11" s="446" t="str">
        <f>'6. Staff Loading'!C11</f>
        <v>Project Executive-Offshore</v>
      </c>
      <c r="D11" s="447">
        <f>'6. Staff Loading'!D11</f>
        <v>130</v>
      </c>
      <c r="E11" s="448" t="str">
        <f>'6. Staff Loading'!E11</f>
        <v>Y</v>
      </c>
      <c r="F11" s="154">
        <v>16</v>
      </c>
      <c r="G11" s="154">
        <v>16</v>
      </c>
      <c r="H11" s="154">
        <v>16</v>
      </c>
      <c r="I11" s="154">
        <v>16</v>
      </c>
      <c r="J11" s="154">
        <v>16</v>
      </c>
      <c r="K11" s="154">
        <v>16</v>
      </c>
      <c r="L11" s="154">
        <v>16</v>
      </c>
      <c r="M11" s="154">
        <v>16</v>
      </c>
      <c r="N11" s="154">
        <v>16</v>
      </c>
      <c r="O11" s="154">
        <v>16</v>
      </c>
      <c r="P11" s="154">
        <v>16</v>
      </c>
      <c r="Q11" s="154">
        <v>16</v>
      </c>
      <c r="R11" s="276">
        <f t="shared" si="0"/>
        <v>192</v>
      </c>
      <c r="S11" s="316">
        <f t="shared" si="1"/>
        <v>24960</v>
      </c>
      <c r="W11" s="452">
        <f t="shared" si="2"/>
        <v>9.6000000000000002E-2</v>
      </c>
      <c r="X11" s="452">
        <f t="shared" si="3"/>
        <v>16</v>
      </c>
      <c r="Z11" s="452">
        <f t="shared" si="4"/>
        <v>192</v>
      </c>
      <c r="AA11" s="452">
        <f t="shared" si="5"/>
        <v>0</v>
      </c>
      <c r="AB11" s="453">
        <f t="shared" si="6"/>
        <v>1</v>
      </c>
    </row>
    <row r="12" spans="1:28" ht="12" x14ac:dyDescent="0.3">
      <c r="A12" s="269"/>
      <c r="B12" s="270"/>
      <c r="C12" s="446" t="str">
        <f>'6. Staff Loading'!C12</f>
        <v>PMO Analyst-Onshore</v>
      </c>
      <c r="D12" s="447">
        <f>'6. Staff Loading'!D12</f>
        <v>90</v>
      </c>
      <c r="E12" s="448" t="str">
        <f>'6. Staff Loading'!E12</f>
        <v>N</v>
      </c>
      <c r="F12" s="154">
        <v>40</v>
      </c>
      <c r="G12" s="154">
        <v>40</v>
      </c>
      <c r="H12" s="154">
        <v>40</v>
      </c>
      <c r="I12" s="154">
        <v>40</v>
      </c>
      <c r="J12" s="154">
        <v>40</v>
      </c>
      <c r="K12" s="154">
        <v>40</v>
      </c>
      <c r="L12" s="154">
        <v>40</v>
      </c>
      <c r="M12" s="154">
        <v>40</v>
      </c>
      <c r="N12" s="154">
        <v>40</v>
      </c>
      <c r="O12" s="154">
        <v>40</v>
      </c>
      <c r="P12" s="154">
        <v>40</v>
      </c>
      <c r="Q12" s="154">
        <v>40</v>
      </c>
      <c r="R12" s="276">
        <f t="shared" si="0"/>
        <v>480</v>
      </c>
      <c r="S12" s="316">
        <f t="shared" si="1"/>
        <v>43200</v>
      </c>
      <c r="W12" s="452">
        <f t="shared" si="2"/>
        <v>0.24000000000000002</v>
      </c>
      <c r="X12" s="452">
        <f t="shared" si="3"/>
        <v>40</v>
      </c>
      <c r="Z12" s="452">
        <f t="shared" si="4"/>
        <v>0</v>
      </c>
      <c r="AA12" s="452">
        <f t="shared" si="5"/>
        <v>480</v>
      </c>
      <c r="AB12" s="453">
        <f t="shared" si="6"/>
        <v>0</v>
      </c>
    </row>
    <row r="13" spans="1:28" ht="12" x14ac:dyDescent="0.3">
      <c r="A13" s="269"/>
      <c r="B13" s="270"/>
      <c r="C13" s="446" t="str">
        <f>'6. Staff Loading'!C13</f>
        <v>PMO Analyst-Offshore</v>
      </c>
      <c r="D13" s="447">
        <f>'6. Staff Loading'!D13</f>
        <v>70</v>
      </c>
      <c r="E13" s="448" t="str">
        <f>'6. Staff Loading'!E13</f>
        <v>Y</v>
      </c>
      <c r="F13" s="154">
        <v>40</v>
      </c>
      <c r="G13" s="154">
        <v>40</v>
      </c>
      <c r="H13" s="154">
        <v>40</v>
      </c>
      <c r="I13" s="154">
        <v>40</v>
      </c>
      <c r="J13" s="154">
        <v>40</v>
      </c>
      <c r="K13" s="154">
        <v>40</v>
      </c>
      <c r="L13" s="154">
        <v>40</v>
      </c>
      <c r="M13" s="154">
        <v>40</v>
      </c>
      <c r="N13" s="154">
        <v>40</v>
      </c>
      <c r="O13" s="154">
        <v>40</v>
      </c>
      <c r="P13" s="154">
        <v>40</v>
      </c>
      <c r="Q13" s="154">
        <v>40</v>
      </c>
      <c r="R13" s="276">
        <f t="shared" si="0"/>
        <v>480</v>
      </c>
      <c r="S13" s="316">
        <f t="shared" si="1"/>
        <v>33600</v>
      </c>
      <c r="W13" s="452">
        <f t="shared" si="2"/>
        <v>0.24000000000000002</v>
      </c>
      <c r="X13" s="452">
        <f t="shared" si="3"/>
        <v>40</v>
      </c>
      <c r="Z13" s="452">
        <f t="shared" si="4"/>
        <v>480</v>
      </c>
      <c r="AA13" s="452">
        <f t="shared" si="5"/>
        <v>0</v>
      </c>
      <c r="AB13" s="453">
        <f t="shared" si="6"/>
        <v>1</v>
      </c>
    </row>
    <row r="14" spans="1:28" s="110" customFormat="1" ht="12" thickBot="1" x14ac:dyDescent="0.3">
      <c r="A14" s="228"/>
      <c r="B14" s="229" t="s">
        <v>127</v>
      </c>
      <c r="C14" s="230"/>
      <c r="D14" s="438"/>
      <c r="E14" s="427"/>
      <c r="F14" s="233">
        <f>SUM(F9:F13)</f>
        <v>295</v>
      </c>
      <c r="G14" s="233">
        <f t="shared" ref="G14:R14" si="7">SUM(G9:G13)</f>
        <v>295</v>
      </c>
      <c r="H14" s="233">
        <f t="shared" si="7"/>
        <v>295</v>
      </c>
      <c r="I14" s="233">
        <f t="shared" si="7"/>
        <v>295</v>
      </c>
      <c r="J14" s="233">
        <f t="shared" si="7"/>
        <v>295</v>
      </c>
      <c r="K14" s="233">
        <f t="shared" si="7"/>
        <v>295</v>
      </c>
      <c r="L14" s="233">
        <f t="shared" si="7"/>
        <v>295</v>
      </c>
      <c r="M14" s="233">
        <f t="shared" si="7"/>
        <v>295</v>
      </c>
      <c r="N14" s="233">
        <f t="shared" si="7"/>
        <v>295</v>
      </c>
      <c r="O14" s="233">
        <f t="shared" si="7"/>
        <v>295</v>
      </c>
      <c r="P14" s="233">
        <f t="shared" si="7"/>
        <v>295</v>
      </c>
      <c r="Q14" s="233">
        <f t="shared" si="7"/>
        <v>295</v>
      </c>
      <c r="R14" s="233">
        <f t="shared" si="7"/>
        <v>3540</v>
      </c>
      <c r="S14" s="317">
        <f>SUM(S9:S13)</f>
        <v>430560</v>
      </c>
      <c r="W14" s="231">
        <f>SUM(W9:W13)</f>
        <v>1.77</v>
      </c>
      <c r="X14" s="231">
        <f>SUM(X9:X13)</f>
        <v>295</v>
      </c>
      <c r="Z14" s="231">
        <f>SUM(Z9:Z13)</f>
        <v>1260</v>
      </c>
      <c r="AA14" s="231">
        <f>SUM(AA9:AA13)</f>
        <v>2280</v>
      </c>
      <c r="AB14" s="413">
        <f t="shared" si="6"/>
        <v>0.3559322033898305</v>
      </c>
    </row>
    <row r="15" spans="1:28" ht="14.25" customHeight="1" x14ac:dyDescent="0.3">
      <c r="A15" s="271">
        <v>1.2</v>
      </c>
      <c r="B15" s="272" t="s">
        <v>128</v>
      </c>
      <c r="C15" s="446" t="str">
        <f>'6. Staff Loading'!C15</f>
        <v>PMO Analyst-Offshore</v>
      </c>
      <c r="D15" s="447">
        <f>'6. Staff Loading'!D15</f>
        <v>70</v>
      </c>
      <c r="E15" s="448" t="str">
        <f>'6. Staff Loading'!E15</f>
        <v>Y</v>
      </c>
      <c r="F15" s="154">
        <v>60</v>
      </c>
      <c r="G15" s="154">
        <v>60</v>
      </c>
      <c r="H15" s="154">
        <v>60</v>
      </c>
      <c r="I15" s="154">
        <v>60</v>
      </c>
      <c r="J15" s="154">
        <v>60</v>
      </c>
      <c r="K15" s="154">
        <v>60</v>
      </c>
      <c r="L15" s="154">
        <v>60</v>
      </c>
      <c r="M15" s="154">
        <v>60</v>
      </c>
      <c r="N15" s="154">
        <v>60</v>
      </c>
      <c r="O15" s="154">
        <v>60</v>
      </c>
      <c r="P15" s="154">
        <v>60</v>
      </c>
      <c r="Q15" s="154">
        <v>60</v>
      </c>
      <c r="R15" s="277">
        <f t="shared" si="0"/>
        <v>720</v>
      </c>
      <c r="S15" s="316">
        <f>D15*R15</f>
        <v>50400</v>
      </c>
      <c r="W15" s="452">
        <f>X15/$U$7</f>
        <v>0.36000000000000004</v>
      </c>
      <c r="X15" s="452">
        <f>R15/12</f>
        <v>60</v>
      </c>
      <c r="Z15" s="452">
        <f>IF($E15="Y",$R15,0)</f>
        <v>720</v>
      </c>
      <c r="AA15" s="452">
        <f>IF($E15="N",$R15,0)</f>
        <v>0</v>
      </c>
      <c r="AB15" s="453">
        <f>Z15/(AA15+Z15)</f>
        <v>1</v>
      </c>
    </row>
    <row r="16" spans="1:28" ht="12.75" customHeight="1" x14ac:dyDescent="0.3">
      <c r="A16" s="269"/>
      <c r="B16" s="273"/>
      <c r="C16" s="446">
        <f>'6. Staff Loading'!C16</f>
        <v>0</v>
      </c>
      <c r="D16" s="447">
        <f>'6. Staff Loading'!D16</f>
        <v>0</v>
      </c>
      <c r="E16" s="448">
        <f>'6. Staff Loading'!E16</f>
        <v>0</v>
      </c>
      <c r="F16" s="154"/>
      <c r="G16" s="154"/>
      <c r="H16" s="154"/>
      <c r="I16" s="154"/>
      <c r="J16" s="154"/>
      <c r="K16" s="154"/>
      <c r="L16" s="154"/>
      <c r="M16" s="154"/>
      <c r="N16" s="154"/>
      <c r="O16" s="154"/>
      <c r="P16" s="154"/>
      <c r="Q16" s="154"/>
      <c r="R16" s="277">
        <f t="shared" si="0"/>
        <v>0</v>
      </c>
      <c r="S16" s="316">
        <f t="shared" ref="S16:S19" si="8">D16*R16</f>
        <v>0</v>
      </c>
      <c r="W16" s="452">
        <f t="shared" ref="W16:W19" si="9">X16/$U$7</f>
        <v>0</v>
      </c>
      <c r="X16" s="452">
        <f t="shared" ref="X16:X19" si="10">R16/12</f>
        <v>0</v>
      </c>
      <c r="Z16" s="452">
        <f t="shared" ref="Z16:Z19" si="11">IF($E16="Y",$R16,0)</f>
        <v>0</v>
      </c>
      <c r="AA16" s="452">
        <f t="shared" ref="AA16:AA19" si="12">IF($E16="N",$R16,0)</f>
        <v>0</v>
      </c>
      <c r="AB16" s="453" t="e">
        <f t="shared" ref="AB16:AB19" si="13">Z16/(AA16+Z16)</f>
        <v>#DIV/0!</v>
      </c>
    </row>
    <row r="17" spans="1:28" ht="12.75" customHeight="1" x14ac:dyDescent="0.3">
      <c r="A17" s="269"/>
      <c r="B17" s="273"/>
      <c r="C17" s="446">
        <f>'6. Staff Loading'!C17</f>
        <v>0</v>
      </c>
      <c r="D17" s="447">
        <f>'6. Staff Loading'!D17</f>
        <v>0</v>
      </c>
      <c r="E17" s="448">
        <f>'6. Staff Loading'!E17</f>
        <v>0</v>
      </c>
      <c r="F17" s="154"/>
      <c r="G17" s="154"/>
      <c r="H17" s="154"/>
      <c r="I17" s="154"/>
      <c r="J17" s="154"/>
      <c r="K17" s="154"/>
      <c r="L17" s="154"/>
      <c r="M17" s="154"/>
      <c r="N17" s="154"/>
      <c r="O17" s="154"/>
      <c r="P17" s="154"/>
      <c r="Q17" s="154"/>
      <c r="R17" s="277">
        <f t="shared" si="0"/>
        <v>0</v>
      </c>
      <c r="S17" s="316">
        <f t="shared" si="8"/>
        <v>0</v>
      </c>
      <c r="W17" s="452">
        <f t="shared" si="9"/>
        <v>0</v>
      </c>
      <c r="X17" s="452">
        <f t="shared" si="10"/>
        <v>0</v>
      </c>
      <c r="Z17" s="452">
        <f t="shared" si="11"/>
        <v>0</v>
      </c>
      <c r="AA17" s="452">
        <f t="shared" si="12"/>
        <v>0</v>
      </c>
      <c r="AB17" s="453" t="e">
        <f t="shared" si="13"/>
        <v>#DIV/0!</v>
      </c>
    </row>
    <row r="18" spans="1:28" ht="12.75" customHeight="1" x14ac:dyDescent="0.3">
      <c r="A18" s="269"/>
      <c r="B18" s="273"/>
      <c r="C18" s="446">
        <f>'6. Staff Loading'!C18</f>
        <v>0</v>
      </c>
      <c r="D18" s="447">
        <f>'6. Staff Loading'!D18</f>
        <v>0</v>
      </c>
      <c r="E18" s="448">
        <f>'6. Staff Loading'!E18</f>
        <v>0</v>
      </c>
      <c r="F18" s="154"/>
      <c r="G18" s="154"/>
      <c r="H18" s="154"/>
      <c r="I18" s="154"/>
      <c r="J18" s="154"/>
      <c r="K18" s="154"/>
      <c r="L18" s="154"/>
      <c r="M18" s="154"/>
      <c r="N18" s="154"/>
      <c r="O18" s="154"/>
      <c r="P18" s="154"/>
      <c r="Q18" s="154"/>
      <c r="R18" s="277">
        <f t="shared" si="0"/>
        <v>0</v>
      </c>
      <c r="S18" s="316">
        <f t="shared" si="8"/>
        <v>0</v>
      </c>
      <c r="W18" s="452">
        <f t="shared" si="9"/>
        <v>0</v>
      </c>
      <c r="X18" s="452">
        <f t="shared" si="10"/>
        <v>0</v>
      </c>
      <c r="Z18" s="452">
        <f t="shared" si="11"/>
        <v>0</v>
      </c>
      <c r="AA18" s="452">
        <f t="shared" si="12"/>
        <v>0</v>
      </c>
      <c r="AB18" s="453" t="e">
        <f t="shared" si="13"/>
        <v>#DIV/0!</v>
      </c>
    </row>
    <row r="19" spans="1:28" ht="12.75" customHeight="1" x14ac:dyDescent="0.3">
      <c r="A19" s="269"/>
      <c r="B19" s="273"/>
      <c r="C19" s="446">
        <f>'6. Staff Loading'!C19</f>
        <v>0</v>
      </c>
      <c r="D19" s="447">
        <f>'6. Staff Loading'!D19</f>
        <v>0</v>
      </c>
      <c r="E19" s="448">
        <f>'6. Staff Loading'!E19</f>
        <v>0</v>
      </c>
      <c r="F19" s="154"/>
      <c r="G19" s="154"/>
      <c r="H19" s="154"/>
      <c r="I19" s="154"/>
      <c r="J19" s="154"/>
      <c r="K19" s="154"/>
      <c r="L19" s="154"/>
      <c r="M19" s="154"/>
      <c r="N19" s="154"/>
      <c r="O19" s="154"/>
      <c r="P19" s="154"/>
      <c r="Q19" s="154"/>
      <c r="R19" s="277">
        <f t="shared" si="0"/>
        <v>0</v>
      </c>
      <c r="S19" s="316">
        <f t="shared" si="8"/>
        <v>0</v>
      </c>
      <c r="W19" s="452">
        <f t="shared" si="9"/>
        <v>0</v>
      </c>
      <c r="X19" s="452">
        <f t="shared" si="10"/>
        <v>0</v>
      </c>
      <c r="Z19" s="452">
        <f t="shared" si="11"/>
        <v>0</v>
      </c>
      <c r="AA19" s="452">
        <f t="shared" si="12"/>
        <v>0</v>
      </c>
      <c r="AB19" s="453" t="e">
        <f t="shared" si="13"/>
        <v>#DIV/0!</v>
      </c>
    </row>
    <row r="20" spans="1:28" ht="14.25" customHeight="1" thickBot="1" x14ac:dyDescent="0.35">
      <c r="A20" s="228"/>
      <c r="B20" s="229" t="s">
        <v>129</v>
      </c>
      <c r="C20" s="234"/>
      <c r="D20" s="439"/>
      <c r="E20" s="428"/>
      <c r="F20" s="233">
        <f>SUM(F15:F19)</f>
        <v>60</v>
      </c>
      <c r="G20" s="233">
        <f t="shared" ref="G20:S20" si="14">SUM(G15:G19)</f>
        <v>60</v>
      </c>
      <c r="H20" s="233">
        <f t="shared" si="14"/>
        <v>60</v>
      </c>
      <c r="I20" s="233">
        <f t="shared" si="14"/>
        <v>60</v>
      </c>
      <c r="J20" s="233">
        <f t="shared" si="14"/>
        <v>60</v>
      </c>
      <c r="K20" s="233">
        <f t="shared" si="14"/>
        <v>60</v>
      </c>
      <c r="L20" s="233">
        <f t="shared" si="14"/>
        <v>60</v>
      </c>
      <c r="M20" s="233">
        <f t="shared" si="14"/>
        <v>60</v>
      </c>
      <c r="N20" s="233">
        <f t="shared" si="14"/>
        <v>60</v>
      </c>
      <c r="O20" s="233">
        <f t="shared" si="14"/>
        <v>60</v>
      </c>
      <c r="P20" s="233">
        <f t="shared" si="14"/>
        <v>60</v>
      </c>
      <c r="Q20" s="233">
        <f t="shared" si="14"/>
        <v>60</v>
      </c>
      <c r="R20" s="233">
        <f t="shared" si="14"/>
        <v>720</v>
      </c>
      <c r="S20" s="317">
        <f t="shared" si="14"/>
        <v>50400</v>
      </c>
      <c r="W20" s="235">
        <f>SUM(W15:W19)</f>
        <v>0.36000000000000004</v>
      </c>
      <c r="X20" s="235">
        <f>SUM(X15:X19)</f>
        <v>60</v>
      </c>
      <c r="Z20" s="231">
        <f>SUM(Z15:Z19)</f>
        <v>720</v>
      </c>
      <c r="AA20" s="231">
        <f>SUM(AA15:AA19)</f>
        <v>0</v>
      </c>
      <c r="AB20" s="413">
        <f>Z20/(Z20+AA20)</f>
        <v>1</v>
      </c>
    </row>
    <row r="21" spans="1:28" ht="12" x14ac:dyDescent="0.3">
      <c r="A21" s="271">
        <v>1.3</v>
      </c>
      <c r="B21" s="272" t="s">
        <v>130</v>
      </c>
      <c r="C21" s="446" t="str">
        <f>'6. Staff Loading'!C21</f>
        <v>BenefitsCal Project Management Office (PMO) Lead-Onshore</v>
      </c>
      <c r="D21" s="447">
        <f>'6. Staff Loading'!D21</f>
        <v>120</v>
      </c>
      <c r="E21" s="448" t="str">
        <f>'6. Staff Loading'!E21</f>
        <v>N</v>
      </c>
      <c r="F21" s="154">
        <v>160</v>
      </c>
      <c r="G21" s="154">
        <v>160</v>
      </c>
      <c r="H21" s="154">
        <v>160</v>
      </c>
      <c r="I21" s="154">
        <v>160</v>
      </c>
      <c r="J21" s="154">
        <v>160</v>
      </c>
      <c r="K21" s="154">
        <v>160</v>
      </c>
      <c r="L21" s="154">
        <v>160</v>
      </c>
      <c r="M21" s="154">
        <v>160</v>
      </c>
      <c r="N21" s="154">
        <v>160</v>
      </c>
      <c r="O21" s="154">
        <v>160</v>
      </c>
      <c r="P21" s="154">
        <v>160</v>
      </c>
      <c r="Q21" s="154">
        <v>160</v>
      </c>
      <c r="R21" s="277">
        <f t="shared" si="0"/>
        <v>1920</v>
      </c>
      <c r="S21" s="316">
        <f>D21*R21</f>
        <v>230400</v>
      </c>
      <c r="W21" s="452">
        <f>X21/$U$7</f>
        <v>0.96000000000000008</v>
      </c>
      <c r="X21" s="452">
        <f>R21/12</f>
        <v>160</v>
      </c>
      <c r="Z21" s="452">
        <f>IF($E21="Y",$R21,0)</f>
        <v>0</v>
      </c>
      <c r="AA21" s="452">
        <f>IF($E21="N",$R21,0)</f>
        <v>1920</v>
      </c>
      <c r="AB21" s="453">
        <f>Z21/(AA21+Z21)</f>
        <v>0</v>
      </c>
    </row>
    <row r="22" spans="1:28" ht="12" x14ac:dyDescent="0.3">
      <c r="A22" s="269"/>
      <c r="B22" s="273"/>
      <c r="C22" s="446" t="str">
        <f>'6. Staff Loading'!C22</f>
        <v>PMO Analyst-Onshore</v>
      </c>
      <c r="D22" s="447">
        <f>'6. Staff Loading'!D22</f>
        <v>90</v>
      </c>
      <c r="E22" s="448" t="str">
        <f>'6. Staff Loading'!E22</f>
        <v>N</v>
      </c>
      <c r="F22" s="154">
        <v>160</v>
      </c>
      <c r="G22" s="154">
        <v>160</v>
      </c>
      <c r="H22" s="154">
        <v>160</v>
      </c>
      <c r="I22" s="154">
        <v>160</v>
      </c>
      <c r="J22" s="154">
        <v>160</v>
      </c>
      <c r="K22" s="154">
        <v>160</v>
      </c>
      <c r="L22" s="154">
        <v>160</v>
      </c>
      <c r="M22" s="154">
        <v>160</v>
      </c>
      <c r="N22" s="154">
        <v>160</v>
      </c>
      <c r="O22" s="154">
        <v>160</v>
      </c>
      <c r="P22" s="154">
        <v>160</v>
      </c>
      <c r="Q22" s="154">
        <v>160</v>
      </c>
      <c r="R22" s="277">
        <f t="shared" si="0"/>
        <v>1920</v>
      </c>
      <c r="S22" s="316">
        <f t="shared" ref="S22:S25" si="15">D22*R22</f>
        <v>172800</v>
      </c>
      <c r="W22" s="452">
        <f t="shared" ref="W22:W25" si="16">X22/$U$7</f>
        <v>0.96000000000000008</v>
      </c>
      <c r="X22" s="452">
        <f t="shared" ref="X22:X25" si="17">R22/12</f>
        <v>160</v>
      </c>
      <c r="Z22" s="452">
        <f t="shared" ref="Z22:Z25" si="18">IF($E22="Y",$R22,0)</f>
        <v>0</v>
      </c>
      <c r="AA22" s="452">
        <f t="shared" ref="AA22:AA25" si="19">IF($E22="N",$R22,0)</f>
        <v>1920</v>
      </c>
      <c r="AB22" s="453">
        <f t="shared" ref="AB22:AB25" si="20">Z22/(AA22+Z22)</f>
        <v>0</v>
      </c>
    </row>
    <row r="23" spans="1:28" ht="12" x14ac:dyDescent="0.3">
      <c r="A23" s="269"/>
      <c r="B23" s="273"/>
      <c r="C23" s="446">
        <f>'6. Staff Loading'!C23</f>
        <v>0</v>
      </c>
      <c r="D23" s="447">
        <f>'6. Staff Loading'!D23</f>
        <v>0</v>
      </c>
      <c r="E23" s="448">
        <f>'6. Staff Loading'!E23</f>
        <v>0</v>
      </c>
      <c r="F23" s="154"/>
      <c r="G23" s="154"/>
      <c r="H23" s="154"/>
      <c r="I23" s="154"/>
      <c r="J23" s="154"/>
      <c r="K23" s="154"/>
      <c r="L23" s="154"/>
      <c r="M23" s="154"/>
      <c r="N23" s="154"/>
      <c r="O23" s="154"/>
      <c r="P23" s="154"/>
      <c r="Q23" s="154"/>
      <c r="R23" s="277">
        <f t="shared" si="0"/>
        <v>0</v>
      </c>
      <c r="S23" s="316">
        <f t="shared" si="15"/>
        <v>0</v>
      </c>
      <c r="W23" s="452">
        <f t="shared" si="16"/>
        <v>0</v>
      </c>
      <c r="X23" s="452">
        <f t="shared" si="17"/>
        <v>0</v>
      </c>
      <c r="Z23" s="452">
        <f t="shared" si="18"/>
        <v>0</v>
      </c>
      <c r="AA23" s="452">
        <f t="shared" si="19"/>
        <v>0</v>
      </c>
      <c r="AB23" s="453" t="e">
        <f t="shared" si="20"/>
        <v>#DIV/0!</v>
      </c>
    </row>
    <row r="24" spans="1:28" ht="12" x14ac:dyDescent="0.3">
      <c r="A24" s="269"/>
      <c r="B24" s="273"/>
      <c r="C24" s="446">
        <f>'6. Staff Loading'!C24</f>
        <v>0</v>
      </c>
      <c r="D24" s="447">
        <f>'6. Staff Loading'!D24</f>
        <v>0</v>
      </c>
      <c r="E24" s="448">
        <f>'6. Staff Loading'!E24</f>
        <v>0</v>
      </c>
      <c r="F24" s="154"/>
      <c r="G24" s="154"/>
      <c r="H24" s="154"/>
      <c r="I24" s="154"/>
      <c r="J24" s="154"/>
      <c r="K24" s="154"/>
      <c r="L24" s="154"/>
      <c r="M24" s="154"/>
      <c r="N24" s="154"/>
      <c r="O24" s="154"/>
      <c r="P24" s="154"/>
      <c r="Q24" s="154"/>
      <c r="R24" s="277">
        <f t="shared" si="0"/>
        <v>0</v>
      </c>
      <c r="S24" s="316">
        <f t="shared" si="15"/>
        <v>0</v>
      </c>
      <c r="W24" s="452">
        <f t="shared" si="16"/>
        <v>0</v>
      </c>
      <c r="X24" s="452">
        <f t="shared" si="17"/>
        <v>0</v>
      </c>
      <c r="Z24" s="452">
        <f t="shared" si="18"/>
        <v>0</v>
      </c>
      <c r="AA24" s="452">
        <f t="shared" si="19"/>
        <v>0</v>
      </c>
      <c r="AB24" s="453" t="e">
        <f t="shared" si="20"/>
        <v>#DIV/0!</v>
      </c>
    </row>
    <row r="25" spans="1:28" ht="12" x14ac:dyDescent="0.3">
      <c r="A25" s="269"/>
      <c r="B25" s="273"/>
      <c r="C25" s="446">
        <f>'6. Staff Loading'!C25</f>
        <v>0</v>
      </c>
      <c r="D25" s="447">
        <f>'6. Staff Loading'!D25</f>
        <v>0</v>
      </c>
      <c r="E25" s="448">
        <f>'6. Staff Loading'!E25</f>
        <v>0</v>
      </c>
      <c r="F25" s="154"/>
      <c r="G25" s="154"/>
      <c r="H25" s="154"/>
      <c r="I25" s="154"/>
      <c r="J25" s="154"/>
      <c r="K25" s="154"/>
      <c r="L25" s="154"/>
      <c r="M25" s="154"/>
      <c r="N25" s="154"/>
      <c r="O25" s="154"/>
      <c r="P25" s="154"/>
      <c r="Q25" s="154"/>
      <c r="R25" s="277">
        <f t="shared" si="0"/>
        <v>0</v>
      </c>
      <c r="S25" s="316">
        <f t="shared" si="15"/>
        <v>0</v>
      </c>
      <c r="W25" s="452">
        <f t="shared" si="16"/>
        <v>0</v>
      </c>
      <c r="X25" s="452">
        <f t="shared" si="17"/>
        <v>0</v>
      </c>
      <c r="Z25" s="452">
        <f t="shared" si="18"/>
        <v>0</v>
      </c>
      <c r="AA25" s="452">
        <f t="shared" si="19"/>
        <v>0</v>
      </c>
      <c r="AB25" s="453" t="e">
        <f t="shared" si="20"/>
        <v>#DIV/0!</v>
      </c>
    </row>
    <row r="26" spans="1:28" ht="12.5" thickBot="1" x14ac:dyDescent="0.35">
      <c r="A26" s="228"/>
      <c r="B26" s="229" t="s">
        <v>132</v>
      </c>
      <c r="C26" s="234"/>
      <c r="D26" s="439"/>
      <c r="E26" s="428"/>
      <c r="F26" s="233">
        <f>SUM(F21:F25)</f>
        <v>320</v>
      </c>
      <c r="G26" s="233">
        <f t="shared" ref="G26:S26" si="21">SUM(G21:G25)</f>
        <v>320</v>
      </c>
      <c r="H26" s="233">
        <f t="shared" si="21"/>
        <v>320</v>
      </c>
      <c r="I26" s="233">
        <f t="shared" si="21"/>
        <v>320</v>
      </c>
      <c r="J26" s="233">
        <f t="shared" si="21"/>
        <v>320</v>
      </c>
      <c r="K26" s="233">
        <f t="shared" si="21"/>
        <v>320</v>
      </c>
      <c r="L26" s="233">
        <f t="shared" si="21"/>
        <v>320</v>
      </c>
      <c r="M26" s="233">
        <f t="shared" si="21"/>
        <v>320</v>
      </c>
      <c r="N26" s="233">
        <f t="shared" si="21"/>
        <v>320</v>
      </c>
      <c r="O26" s="233">
        <f t="shared" si="21"/>
        <v>320</v>
      </c>
      <c r="P26" s="233">
        <f t="shared" si="21"/>
        <v>320</v>
      </c>
      <c r="Q26" s="233">
        <f t="shared" si="21"/>
        <v>320</v>
      </c>
      <c r="R26" s="233">
        <f t="shared" si="21"/>
        <v>3840</v>
      </c>
      <c r="S26" s="317">
        <f t="shared" si="21"/>
        <v>403200</v>
      </c>
      <c r="W26" s="235">
        <f>SUM(W21:W25)</f>
        <v>1.9200000000000002</v>
      </c>
      <c r="X26" s="235">
        <f>SUM(X21:X25)</f>
        <v>320</v>
      </c>
      <c r="Z26" s="231">
        <f>SUM(Z21:Z25)</f>
        <v>0</v>
      </c>
      <c r="AA26" s="231">
        <f>SUM(AA21:AA25)</f>
        <v>3840</v>
      </c>
      <c r="AB26" s="413">
        <f>Z26/(Z26+AA26)</f>
        <v>0</v>
      </c>
    </row>
    <row r="27" spans="1:28" ht="10.15" customHeight="1" thickBot="1" x14ac:dyDescent="0.35">
      <c r="A27" s="149"/>
      <c r="B27" s="150"/>
      <c r="C27" s="151"/>
      <c r="D27" s="437"/>
      <c r="E27" s="426"/>
      <c r="F27" s="154"/>
      <c r="G27" s="154"/>
      <c r="H27" s="154"/>
      <c r="I27" s="154"/>
      <c r="J27" s="154"/>
      <c r="K27" s="154"/>
      <c r="L27" s="154"/>
      <c r="M27" s="154"/>
      <c r="N27" s="154"/>
      <c r="O27" s="154"/>
      <c r="P27" s="154"/>
      <c r="Q27" s="154"/>
      <c r="R27" s="154"/>
      <c r="S27" s="322"/>
      <c r="W27" s="423"/>
      <c r="X27" s="423"/>
      <c r="Z27" s="423"/>
      <c r="AA27" s="423"/>
      <c r="AB27" s="424"/>
    </row>
    <row r="28" spans="1:28" s="110" customFormat="1" ht="13" thickBot="1" x14ac:dyDescent="0.3">
      <c r="A28" s="251"/>
      <c r="B28" s="252" t="s">
        <v>127</v>
      </c>
      <c r="C28" s="253"/>
      <c r="D28" s="440"/>
      <c r="E28" s="429"/>
      <c r="F28" s="254">
        <f t="shared" ref="F28:S28" si="22">SUM(F14,F20,F26)</f>
        <v>675</v>
      </c>
      <c r="G28" s="254">
        <f t="shared" si="22"/>
        <v>675</v>
      </c>
      <c r="H28" s="254">
        <f t="shared" si="22"/>
        <v>675</v>
      </c>
      <c r="I28" s="254">
        <f t="shared" si="22"/>
        <v>675</v>
      </c>
      <c r="J28" s="254">
        <f t="shared" si="22"/>
        <v>675</v>
      </c>
      <c r="K28" s="254">
        <f t="shared" si="22"/>
        <v>675</v>
      </c>
      <c r="L28" s="254">
        <f t="shared" si="22"/>
        <v>675</v>
      </c>
      <c r="M28" s="254">
        <f t="shared" si="22"/>
        <v>675</v>
      </c>
      <c r="N28" s="254">
        <f t="shared" si="22"/>
        <v>675</v>
      </c>
      <c r="O28" s="254">
        <f t="shared" si="22"/>
        <v>675</v>
      </c>
      <c r="P28" s="254">
        <f t="shared" si="22"/>
        <v>675</v>
      </c>
      <c r="Q28" s="254">
        <f t="shared" si="22"/>
        <v>675</v>
      </c>
      <c r="R28" s="254">
        <f t="shared" si="22"/>
        <v>8100</v>
      </c>
      <c r="S28" s="319">
        <f t="shared" si="22"/>
        <v>884160</v>
      </c>
      <c r="W28" s="254">
        <f>SUM(W14,W20,W26)</f>
        <v>4.05</v>
      </c>
      <c r="X28" s="254">
        <f>SUM(X14,X20,X26)</f>
        <v>675</v>
      </c>
      <c r="Z28" s="254">
        <f>SUM(Z14,Z20,Z26)</f>
        <v>1980</v>
      </c>
      <c r="AA28" s="254">
        <f>SUM(AA14,AA20,AA26)</f>
        <v>6120</v>
      </c>
      <c r="AB28" s="418">
        <f>Z28/(Z28+AA28)</f>
        <v>0.24444444444444444</v>
      </c>
    </row>
    <row r="29" spans="1:28" ht="10.15" customHeight="1" x14ac:dyDescent="0.3">
      <c r="A29" s="224"/>
      <c r="B29" s="225"/>
      <c r="C29" s="226"/>
      <c r="D29" s="441"/>
      <c r="E29" s="430"/>
      <c r="F29" s="227"/>
      <c r="G29" s="227"/>
      <c r="H29" s="227"/>
      <c r="I29" s="227"/>
      <c r="J29" s="227"/>
      <c r="K29" s="227"/>
      <c r="L29" s="227"/>
      <c r="M29" s="227"/>
      <c r="N29" s="227"/>
      <c r="O29" s="227"/>
      <c r="P29" s="227"/>
      <c r="Q29" s="227"/>
      <c r="R29" s="227"/>
      <c r="S29" s="320"/>
      <c r="W29" s="226"/>
      <c r="X29" s="226"/>
      <c r="Z29" s="226"/>
      <c r="AA29" s="226"/>
      <c r="AB29" s="419"/>
    </row>
    <row r="30" spans="1:28" s="109" customFormat="1" ht="13.5" customHeight="1" x14ac:dyDescent="0.3">
      <c r="A30" s="241">
        <v>2</v>
      </c>
      <c r="B30" s="242" t="s">
        <v>133</v>
      </c>
      <c r="C30" s="243"/>
      <c r="D30" s="436"/>
      <c r="E30" s="425"/>
      <c r="F30" s="244"/>
      <c r="G30" s="244"/>
      <c r="H30" s="244"/>
      <c r="I30" s="244"/>
      <c r="J30" s="244"/>
      <c r="K30" s="244"/>
      <c r="L30" s="244"/>
      <c r="M30" s="244"/>
      <c r="N30" s="244"/>
      <c r="O30" s="244"/>
      <c r="P30" s="244"/>
      <c r="Q30" s="244"/>
      <c r="R30" s="240"/>
      <c r="S30" s="321"/>
      <c r="T30" s="106"/>
      <c r="U30" s="106"/>
      <c r="V30" s="106"/>
      <c r="W30" s="243"/>
      <c r="X30" s="243"/>
      <c r="Z30" s="243"/>
      <c r="AA30" s="243"/>
      <c r="AB30" s="420"/>
    </row>
    <row r="31" spans="1:28" ht="13.5" customHeight="1" x14ac:dyDescent="0.3">
      <c r="A31" s="269">
        <v>2.1</v>
      </c>
      <c r="B31" s="270" t="s">
        <v>134</v>
      </c>
      <c r="C31" s="446" t="str">
        <f>'6. Staff Loading'!C31</f>
        <v>BenefitsCal Product Manager-Onshore</v>
      </c>
      <c r="D31" s="447">
        <f>'6. Staff Loading'!D31</f>
        <v>135</v>
      </c>
      <c r="E31" s="448" t="str">
        <f>'6. Staff Loading'!E31</f>
        <v>N</v>
      </c>
      <c r="F31" s="154">
        <v>100</v>
      </c>
      <c r="G31" s="154">
        <v>100</v>
      </c>
      <c r="H31" s="154">
        <v>100</v>
      </c>
      <c r="I31" s="154">
        <v>100</v>
      </c>
      <c r="J31" s="154">
        <v>100</v>
      </c>
      <c r="K31" s="154">
        <v>100</v>
      </c>
      <c r="L31" s="154">
        <v>100</v>
      </c>
      <c r="M31" s="154">
        <v>100</v>
      </c>
      <c r="N31" s="154">
        <v>100</v>
      </c>
      <c r="O31" s="154">
        <v>100</v>
      </c>
      <c r="P31" s="154">
        <v>100</v>
      </c>
      <c r="Q31" s="154">
        <v>100</v>
      </c>
      <c r="R31" s="276">
        <f t="shared" ref="R31:R71" si="23">SUM(F31:Q31)</f>
        <v>1200</v>
      </c>
      <c r="S31" s="316">
        <f>D31*R31</f>
        <v>162000</v>
      </c>
      <c r="W31" s="452">
        <f>X31/$U$7</f>
        <v>0.60000000000000009</v>
      </c>
      <c r="X31" s="452">
        <f>R31/12</f>
        <v>100</v>
      </c>
      <c r="Z31" s="452">
        <f>IF($E31="Y",$R31,0)</f>
        <v>0</v>
      </c>
      <c r="AA31" s="452">
        <f>IF($E31="N",$R31,0)</f>
        <v>1200</v>
      </c>
      <c r="AB31" s="453">
        <f>Z31/(AA31+Z31)</f>
        <v>0</v>
      </c>
    </row>
    <row r="32" spans="1:28" ht="12" x14ac:dyDescent="0.3">
      <c r="A32" s="269"/>
      <c r="B32" s="270"/>
      <c r="C32" s="446" t="str">
        <f>'6. Staff Loading'!C32</f>
        <v>BenefitsCal Application Manager-Onshore</v>
      </c>
      <c r="D32" s="447">
        <f>'6. Staff Loading'!D32</f>
        <v>140</v>
      </c>
      <c r="E32" s="448" t="str">
        <f>'6. Staff Loading'!E32</f>
        <v>N</v>
      </c>
      <c r="F32" s="154">
        <v>60</v>
      </c>
      <c r="G32" s="154">
        <v>60</v>
      </c>
      <c r="H32" s="154">
        <v>60</v>
      </c>
      <c r="I32" s="154">
        <v>60</v>
      </c>
      <c r="J32" s="154">
        <v>60</v>
      </c>
      <c r="K32" s="154">
        <v>60</v>
      </c>
      <c r="L32" s="154">
        <v>60</v>
      </c>
      <c r="M32" s="154">
        <v>60</v>
      </c>
      <c r="N32" s="154">
        <v>60</v>
      </c>
      <c r="O32" s="154">
        <v>60</v>
      </c>
      <c r="P32" s="154">
        <v>60</v>
      </c>
      <c r="Q32" s="154">
        <v>60</v>
      </c>
      <c r="R32" s="276">
        <f t="shared" si="23"/>
        <v>720</v>
      </c>
      <c r="S32" s="316">
        <f t="shared" ref="S32:S35" si="24">D32*R32</f>
        <v>100800</v>
      </c>
      <c r="W32" s="452">
        <f t="shared" ref="W32:W35" si="25">X32/$U$7</f>
        <v>0.36000000000000004</v>
      </c>
      <c r="X32" s="452">
        <f t="shared" ref="X32:X35" si="26">R32/12</f>
        <v>60</v>
      </c>
      <c r="Z32" s="452">
        <f t="shared" ref="Z32:Z35" si="27">IF($E32="Y",$R32,0)</f>
        <v>0</v>
      </c>
      <c r="AA32" s="452">
        <f t="shared" ref="AA32:AA35" si="28">IF($E32="N",$R32,0)</f>
        <v>720</v>
      </c>
      <c r="AB32" s="453">
        <f t="shared" ref="AB32:AB35" si="29">Z32/(AA32+Z32)</f>
        <v>0</v>
      </c>
    </row>
    <row r="33" spans="1:28" ht="12" x14ac:dyDescent="0.3">
      <c r="A33" s="269"/>
      <c r="B33" s="270"/>
      <c r="C33" s="446">
        <f>'6. Staff Loading'!C33</f>
        <v>0</v>
      </c>
      <c r="D33" s="447">
        <f>'6. Staff Loading'!D33</f>
        <v>0</v>
      </c>
      <c r="E33" s="448">
        <f>'6. Staff Loading'!E33</f>
        <v>0</v>
      </c>
      <c r="F33" s="154"/>
      <c r="G33" s="154"/>
      <c r="H33" s="154"/>
      <c r="I33" s="154"/>
      <c r="J33" s="154"/>
      <c r="K33" s="154"/>
      <c r="L33" s="154"/>
      <c r="M33" s="154"/>
      <c r="N33" s="154"/>
      <c r="O33" s="154"/>
      <c r="P33" s="154"/>
      <c r="Q33" s="154"/>
      <c r="R33" s="276">
        <f t="shared" si="23"/>
        <v>0</v>
      </c>
      <c r="S33" s="316">
        <f t="shared" si="24"/>
        <v>0</v>
      </c>
      <c r="W33" s="452">
        <f t="shared" si="25"/>
        <v>0</v>
      </c>
      <c r="X33" s="452">
        <f t="shared" si="26"/>
        <v>0</v>
      </c>
      <c r="Z33" s="452">
        <f t="shared" si="27"/>
        <v>0</v>
      </c>
      <c r="AA33" s="452">
        <f t="shared" si="28"/>
        <v>0</v>
      </c>
      <c r="AB33" s="453" t="e">
        <f t="shared" si="29"/>
        <v>#DIV/0!</v>
      </c>
    </row>
    <row r="34" spans="1:28" ht="12" x14ac:dyDescent="0.3">
      <c r="A34" s="269"/>
      <c r="B34" s="270"/>
      <c r="C34" s="446">
        <f>'6. Staff Loading'!C34</f>
        <v>0</v>
      </c>
      <c r="D34" s="447">
        <f>'6. Staff Loading'!D34</f>
        <v>0</v>
      </c>
      <c r="E34" s="448">
        <f>'6. Staff Loading'!E34</f>
        <v>0</v>
      </c>
      <c r="F34" s="154"/>
      <c r="G34" s="154"/>
      <c r="H34" s="154"/>
      <c r="I34" s="154"/>
      <c r="J34" s="154"/>
      <c r="K34" s="154"/>
      <c r="L34" s="154"/>
      <c r="M34" s="154"/>
      <c r="N34" s="154"/>
      <c r="O34" s="154"/>
      <c r="P34" s="154"/>
      <c r="Q34" s="154"/>
      <c r="R34" s="276">
        <f t="shared" si="23"/>
        <v>0</v>
      </c>
      <c r="S34" s="316">
        <f t="shared" si="24"/>
        <v>0</v>
      </c>
      <c r="W34" s="452">
        <f t="shared" si="25"/>
        <v>0</v>
      </c>
      <c r="X34" s="452">
        <f t="shared" si="26"/>
        <v>0</v>
      </c>
      <c r="Z34" s="452">
        <f t="shared" si="27"/>
        <v>0</v>
      </c>
      <c r="AA34" s="452">
        <f t="shared" si="28"/>
        <v>0</v>
      </c>
      <c r="AB34" s="453" t="e">
        <f t="shared" si="29"/>
        <v>#DIV/0!</v>
      </c>
    </row>
    <row r="35" spans="1:28" ht="12" x14ac:dyDescent="0.3">
      <c r="A35" s="269"/>
      <c r="B35" s="270"/>
      <c r="C35" s="446">
        <f>'6. Staff Loading'!C35</f>
        <v>0</v>
      </c>
      <c r="D35" s="447">
        <f>'6. Staff Loading'!D35</f>
        <v>0</v>
      </c>
      <c r="E35" s="448">
        <f>'6. Staff Loading'!E35</f>
        <v>0</v>
      </c>
      <c r="F35" s="154"/>
      <c r="G35" s="154"/>
      <c r="H35" s="154"/>
      <c r="I35" s="154"/>
      <c r="J35" s="154"/>
      <c r="K35" s="154"/>
      <c r="L35" s="154"/>
      <c r="M35" s="154"/>
      <c r="N35" s="154"/>
      <c r="O35" s="154"/>
      <c r="P35" s="154"/>
      <c r="Q35" s="154"/>
      <c r="R35" s="276">
        <f t="shared" si="23"/>
        <v>0</v>
      </c>
      <c r="S35" s="316">
        <f t="shared" si="24"/>
        <v>0</v>
      </c>
      <c r="T35" s="110"/>
      <c r="U35" s="110"/>
      <c r="V35" s="110"/>
      <c r="W35" s="452">
        <f t="shared" si="25"/>
        <v>0</v>
      </c>
      <c r="X35" s="452">
        <f t="shared" si="26"/>
        <v>0</v>
      </c>
      <c r="Z35" s="452">
        <f t="shared" si="27"/>
        <v>0</v>
      </c>
      <c r="AA35" s="452">
        <f t="shared" si="28"/>
        <v>0</v>
      </c>
      <c r="AB35" s="453" t="e">
        <f t="shared" si="29"/>
        <v>#DIV/0!</v>
      </c>
    </row>
    <row r="36" spans="1:28" s="110" customFormat="1" ht="12" thickBot="1" x14ac:dyDescent="0.3">
      <c r="A36" s="228"/>
      <c r="B36" s="229" t="s">
        <v>316</v>
      </c>
      <c r="C36" s="230"/>
      <c r="D36" s="438"/>
      <c r="E36" s="427"/>
      <c r="F36" s="233">
        <f>SUM(F31:F35)</f>
        <v>160</v>
      </c>
      <c r="G36" s="233">
        <f t="shared" ref="G36:R36" si="30">SUM(G31:G35)</f>
        <v>160</v>
      </c>
      <c r="H36" s="233">
        <f t="shared" si="30"/>
        <v>160</v>
      </c>
      <c r="I36" s="233">
        <f t="shared" si="30"/>
        <v>160</v>
      </c>
      <c r="J36" s="233">
        <f t="shared" si="30"/>
        <v>160</v>
      </c>
      <c r="K36" s="233">
        <f t="shared" si="30"/>
        <v>160</v>
      </c>
      <c r="L36" s="233">
        <f t="shared" si="30"/>
        <v>160</v>
      </c>
      <c r="M36" s="233">
        <f t="shared" si="30"/>
        <v>160</v>
      </c>
      <c r="N36" s="233">
        <f t="shared" si="30"/>
        <v>160</v>
      </c>
      <c r="O36" s="233">
        <f t="shared" si="30"/>
        <v>160</v>
      </c>
      <c r="P36" s="233">
        <f t="shared" si="30"/>
        <v>160</v>
      </c>
      <c r="Q36" s="233">
        <f t="shared" si="30"/>
        <v>160</v>
      </c>
      <c r="R36" s="233">
        <f t="shared" si="30"/>
        <v>1920</v>
      </c>
      <c r="S36" s="317">
        <f>SUM(S31:S35)</f>
        <v>262800</v>
      </c>
      <c r="W36" s="235">
        <f>SUM(W31:W35)</f>
        <v>0.96000000000000019</v>
      </c>
      <c r="X36" s="235">
        <f>SUM(X31:X35)</f>
        <v>160</v>
      </c>
      <c r="Z36" s="231">
        <f>SUM(Z31:Z35)</f>
        <v>0</v>
      </c>
      <c r="AA36" s="231">
        <f>SUM(AA31:AA35)</f>
        <v>1920</v>
      </c>
      <c r="AB36" s="413">
        <f>Z36/(Z36+AA36)</f>
        <v>0</v>
      </c>
    </row>
    <row r="37" spans="1:28" ht="12" x14ac:dyDescent="0.3">
      <c r="A37" s="269">
        <v>2.2000000000000002</v>
      </c>
      <c r="B37" s="274" t="s">
        <v>138</v>
      </c>
      <c r="C37" s="446" t="str">
        <f>'6. Staff Loading'!C37</f>
        <v>BenefitsCal User Centered Design Lead-Onshore</v>
      </c>
      <c r="D37" s="447">
        <f>'6. Staff Loading'!D37</f>
        <v>135</v>
      </c>
      <c r="E37" s="448" t="str">
        <f>'6. Staff Loading'!E37</f>
        <v>N</v>
      </c>
      <c r="F37" s="154">
        <v>160</v>
      </c>
      <c r="G37" s="154">
        <v>160</v>
      </c>
      <c r="H37" s="154">
        <v>160</v>
      </c>
      <c r="I37" s="154">
        <v>160</v>
      </c>
      <c r="J37" s="154">
        <v>160</v>
      </c>
      <c r="K37" s="154">
        <v>160</v>
      </c>
      <c r="L37" s="154">
        <v>160</v>
      </c>
      <c r="M37" s="154">
        <v>160</v>
      </c>
      <c r="N37" s="154">
        <v>160</v>
      </c>
      <c r="O37" s="154">
        <v>160</v>
      </c>
      <c r="P37" s="154">
        <v>160</v>
      </c>
      <c r="Q37" s="154">
        <v>160</v>
      </c>
      <c r="R37" s="276">
        <f t="shared" si="23"/>
        <v>1920</v>
      </c>
      <c r="S37" s="316">
        <f>D37*R37</f>
        <v>259200</v>
      </c>
      <c r="T37" s="110"/>
      <c r="U37" s="110"/>
      <c r="V37" s="110"/>
      <c r="W37" s="452">
        <f>X37/$U$7</f>
        <v>0.96000000000000008</v>
      </c>
      <c r="X37" s="452">
        <f>R37/12</f>
        <v>160</v>
      </c>
      <c r="Z37" s="452">
        <f>IF($E37="Y",$R37,0)</f>
        <v>0</v>
      </c>
      <c r="AA37" s="452">
        <f>IF($E37="N",$R37,0)</f>
        <v>1920</v>
      </c>
      <c r="AB37" s="453">
        <f>Z37/(AA37+Z37)</f>
        <v>0</v>
      </c>
    </row>
    <row r="38" spans="1:28" ht="12" x14ac:dyDescent="0.3">
      <c r="A38" s="269"/>
      <c r="B38" s="270"/>
      <c r="C38" s="446" t="str">
        <f>'6. Staff Loading'!C38</f>
        <v>Business Analyst/UCD Analyst -Onshore</v>
      </c>
      <c r="D38" s="447">
        <f>'6. Staff Loading'!D38</f>
        <v>130</v>
      </c>
      <c r="E38" s="448" t="str">
        <f>'6. Staff Loading'!E38</f>
        <v>N</v>
      </c>
      <c r="F38" s="154">
        <v>160</v>
      </c>
      <c r="G38" s="154">
        <v>160</v>
      </c>
      <c r="H38" s="154">
        <v>160</v>
      </c>
      <c r="I38" s="154">
        <v>160</v>
      </c>
      <c r="J38" s="154">
        <v>160</v>
      </c>
      <c r="K38" s="154">
        <v>160</v>
      </c>
      <c r="L38" s="154">
        <v>160</v>
      </c>
      <c r="M38" s="154">
        <v>160</v>
      </c>
      <c r="N38" s="154">
        <v>160</v>
      </c>
      <c r="O38" s="154">
        <v>160</v>
      </c>
      <c r="P38" s="154">
        <v>160</v>
      </c>
      <c r="Q38" s="154">
        <v>160</v>
      </c>
      <c r="R38" s="276">
        <f t="shared" si="23"/>
        <v>1920</v>
      </c>
      <c r="S38" s="316">
        <f t="shared" ref="S38:S41" si="31">D38*R38</f>
        <v>249600</v>
      </c>
      <c r="T38" s="110"/>
      <c r="U38" s="110"/>
      <c r="V38" s="110"/>
      <c r="W38" s="452">
        <f t="shared" ref="W38:W41" si="32">X38/$U$7</f>
        <v>0.96000000000000008</v>
      </c>
      <c r="X38" s="452">
        <f t="shared" ref="X38:X41" si="33">R38/12</f>
        <v>160</v>
      </c>
      <c r="Z38" s="452">
        <f t="shared" ref="Z38:Z41" si="34">IF($E38="Y",$R38,0)</f>
        <v>0</v>
      </c>
      <c r="AA38" s="452">
        <f t="shared" ref="AA38:AA41" si="35">IF($E38="N",$R38,0)</f>
        <v>1920</v>
      </c>
      <c r="AB38" s="453">
        <f t="shared" ref="AB38:AB41" si="36">Z38/(AA38+Z38)</f>
        <v>0</v>
      </c>
    </row>
    <row r="39" spans="1:28" ht="12" x14ac:dyDescent="0.3">
      <c r="A39" s="269"/>
      <c r="B39" s="270"/>
      <c r="C39" s="446">
        <f>'6. Staff Loading'!C39</f>
        <v>0</v>
      </c>
      <c r="D39" s="447">
        <f>'6. Staff Loading'!D39</f>
        <v>0</v>
      </c>
      <c r="E39" s="448">
        <f>'6. Staff Loading'!E39</f>
        <v>0</v>
      </c>
      <c r="F39" s="154"/>
      <c r="G39" s="154"/>
      <c r="H39" s="154"/>
      <c r="I39" s="154"/>
      <c r="J39" s="154"/>
      <c r="K39" s="154"/>
      <c r="L39" s="154"/>
      <c r="M39" s="154"/>
      <c r="N39" s="154"/>
      <c r="O39" s="154"/>
      <c r="P39" s="154"/>
      <c r="Q39" s="154"/>
      <c r="R39" s="276">
        <f t="shared" si="23"/>
        <v>0</v>
      </c>
      <c r="S39" s="316">
        <f t="shared" si="31"/>
        <v>0</v>
      </c>
      <c r="T39" s="110"/>
      <c r="U39" s="110"/>
      <c r="V39" s="110"/>
      <c r="W39" s="452">
        <f t="shared" si="32"/>
        <v>0</v>
      </c>
      <c r="X39" s="452">
        <f t="shared" si="33"/>
        <v>0</v>
      </c>
      <c r="Z39" s="452">
        <f t="shared" si="34"/>
        <v>0</v>
      </c>
      <c r="AA39" s="452">
        <f t="shared" si="35"/>
        <v>0</v>
      </c>
      <c r="AB39" s="453" t="e">
        <f t="shared" si="36"/>
        <v>#DIV/0!</v>
      </c>
    </row>
    <row r="40" spans="1:28" ht="12" x14ac:dyDescent="0.3">
      <c r="A40" s="269"/>
      <c r="B40" s="270"/>
      <c r="C40" s="446">
        <f>'6. Staff Loading'!C40</f>
        <v>0</v>
      </c>
      <c r="D40" s="447">
        <f>'6. Staff Loading'!D40</f>
        <v>0</v>
      </c>
      <c r="E40" s="448">
        <f>'6. Staff Loading'!E40</f>
        <v>0</v>
      </c>
      <c r="F40" s="154"/>
      <c r="G40" s="154"/>
      <c r="H40" s="154"/>
      <c r="I40" s="154"/>
      <c r="J40" s="154"/>
      <c r="K40" s="154"/>
      <c r="L40" s="154"/>
      <c r="M40" s="154"/>
      <c r="N40" s="154"/>
      <c r="O40" s="154"/>
      <c r="P40" s="154"/>
      <c r="Q40" s="154"/>
      <c r="R40" s="276">
        <f t="shared" si="23"/>
        <v>0</v>
      </c>
      <c r="S40" s="316">
        <f t="shared" si="31"/>
        <v>0</v>
      </c>
      <c r="T40" s="110"/>
      <c r="U40" s="110"/>
      <c r="V40" s="110"/>
      <c r="W40" s="452">
        <f t="shared" si="32"/>
        <v>0</v>
      </c>
      <c r="X40" s="452">
        <f t="shared" si="33"/>
        <v>0</v>
      </c>
      <c r="Z40" s="452">
        <f t="shared" si="34"/>
        <v>0</v>
      </c>
      <c r="AA40" s="452">
        <f t="shared" si="35"/>
        <v>0</v>
      </c>
      <c r="AB40" s="453" t="e">
        <f t="shared" si="36"/>
        <v>#DIV/0!</v>
      </c>
    </row>
    <row r="41" spans="1:28" ht="12" x14ac:dyDescent="0.3">
      <c r="A41" s="269"/>
      <c r="B41" s="270"/>
      <c r="C41" s="446">
        <f>'6. Staff Loading'!C41</f>
        <v>0</v>
      </c>
      <c r="D41" s="447">
        <f>'6. Staff Loading'!D41</f>
        <v>0</v>
      </c>
      <c r="E41" s="448">
        <f>'6. Staff Loading'!E41</f>
        <v>0</v>
      </c>
      <c r="F41" s="154"/>
      <c r="G41" s="154"/>
      <c r="H41" s="154"/>
      <c r="I41" s="154"/>
      <c r="J41" s="154"/>
      <c r="K41" s="154"/>
      <c r="L41" s="154"/>
      <c r="M41" s="154"/>
      <c r="N41" s="154"/>
      <c r="O41" s="154"/>
      <c r="P41" s="154"/>
      <c r="Q41" s="154"/>
      <c r="R41" s="276">
        <f t="shared" si="23"/>
        <v>0</v>
      </c>
      <c r="S41" s="316">
        <f t="shared" si="31"/>
        <v>0</v>
      </c>
      <c r="T41" s="167"/>
      <c r="U41" s="110"/>
      <c r="V41" s="110"/>
      <c r="W41" s="452">
        <f t="shared" si="32"/>
        <v>0</v>
      </c>
      <c r="X41" s="452">
        <f t="shared" si="33"/>
        <v>0</v>
      </c>
      <c r="Z41" s="452">
        <f t="shared" si="34"/>
        <v>0</v>
      </c>
      <c r="AA41" s="452">
        <f t="shared" si="35"/>
        <v>0</v>
      </c>
      <c r="AB41" s="453" t="e">
        <f t="shared" si="36"/>
        <v>#DIV/0!</v>
      </c>
    </row>
    <row r="42" spans="1:28" s="110" customFormat="1" ht="12.5" thickBot="1" x14ac:dyDescent="0.35">
      <c r="A42" s="228"/>
      <c r="B42" s="229" t="s">
        <v>140</v>
      </c>
      <c r="C42" s="230"/>
      <c r="D42" s="438"/>
      <c r="E42" s="427"/>
      <c r="F42" s="233">
        <f>SUM(F37:F41)</f>
        <v>320</v>
      </c>
      <c r="G42" s="233">
        <f t="shared" ref="G42:R42" si="37">SUM(G37:G41)</f>
        <v>320</v>
      </c>
      <c r="H42" s="233">
        <f t="shared" si="37"/>
        <v>320</v>
      </c>
      <c r="I42" s="233">
        <f t="shared" si="37"/>
        <v>320</v>
      </c>
      <c r="J42" s="233">
        <f t="shared" si="37"/>
        <v>320</v>
      </c>
      <c r="K42" s="233">
        <f t="shared" si="37"/>
        <v>320</v>
      </c>
      <c r="L42" s="233">
        <f t="shared" si="37"/>
        <v>320</v>
      </c>
      <c r="M42" s="233">
        <f t="shared" si="37"/>
        <v>320</v>
      </c>
      <c r="N42" s="233">
        <f t="shared" si="37"/>
        <v>320</v>
      </c>
      <c r="O42" s="233">
        <f t="shared" si="37"/>
        <v>320</v>
      </c>
      <c r="P42" s="233">
        <f t="shared" si="37"/>
        <v>320</v>
      </c>
      <c r="Q42" s="233">
        <f t="shared" si="37"/>
        <v>320</v>
      </c>
      <c r="R42" s="233">
        <f t="shared" si="37"/>
        <v>3840</v>
      </c>
      <c r="S42" s="317">
        <f>SUM(S37:S41)</f>
        <v>508800</v>
      </c>
      <c r="T42" s="106"/>
      <c r="U42" s="106"/>
      <c r="V42" s="106"/>
      <c r="W42" s="235">
        <f>SUM(W37:W41)</f>
        <v>1.9200000000000002</v>
      </c>
      <c r="X42" s="235">
        <f>SUM(X37:X41)</f>
        <v>320</v>
      </c>
      <c r="Z42" s="231">
        <f>SUM(Z37:Z41)</f>
        <v>0</v>
      </c>
      <c r="AA42" s="231">
        <f>SUM(AA37:AA41)</f>
        <v>3840</v>
      </c>
      <c r="AB42" s="413">
        <f>Z42/(Z42+AA42)</f>
        <v>0</v>
      </c>
    </row>
    <row r="43" spans="1:28" ht="12" x14ac:dyDescent="0.3">
      <c r="A43" s="269">
        <v>2.2999999999999998</v>
      </c>
      <c r="B43" s="274" t="s">
        <v>141</v>
      </c>
      <c r="C43" s="446" t="str">
        <f>'6. Staff Loading'!C43</f>
        <v>App Dev Lead-Offshore</v>
      </c>
      <c r="D43" s="447">
        <f>'6. Staff Loading'!D43</f>
        <v>100</v>
      </c>
      <c r="E43" s="448" t="str">
        <f>'6. Staff Loading'!E43</f>
        <v>Y</v>
      </c>
      <c r="F43" s="154">
        <v>181</v>
      </c>
      <c r="G43" s="154">
        <v>181</v>
      </c>
      <c r="H43" s="154">
        <v>181</v>
      </c>
      <c r="I43" s="154">
        <v>181</v>
      </c>
      <c r="J43" s="154">
        <v>181</v>
      </c>
      <c r="K43" s="154">
        <v>181</v>
      </c>
      <c r="L43" s="154">
        <v>181</v>
      </c>
      <c r="M43" s="154">
        <v>181</v>
      </c>
      <c r="N43" s="154">
        <v>181</v>
      </c>
      <c r="O43" s="154">
        <v>181</v>
      </c>
      <c r="P43" s="154">
        <v>181</v>
      </c>
      <c r="Q43" s="154">
        <v>181</v>
      </c>
      <c r="R43" s="276">
        <f t="shared" si="23"/>
        <v>2172</v>
      </c>
      <c r="S43" s="316">
        <f>D43*R43</f>
        <v>217200</v>
      </c>
      <c r="W43" s="452">
        <f>X43/$U$7</f>
        <v>1.0860000000000001</v>
      </c>
      <c r="X43" s="452">
        <f>R43/12</f>
        <v>181</v>
      </c>
      <c r="Z43" s="452">
        <f>IF($E43="Y",$R43,0)</f>
        <v>2172</v>
      </c>
      <c r="AA43" s="452">
        <f>IF($E43="N",$R43,0)</f>
        <v>0</v>
      </c>
      <c r="AB43" s="453">
        <f>Z43/(AA43+Z43)</f>
        <v>1</v>
      </c>
    </row>
    <row r="44" spans="1:28" ht="12" x14ac:dyDescent="0.3">
      <c r="A44" s="269"/>
      <c r="B44" s="270"/>
      <c r="C44" s="446" t="str">
        <f>'6. Staff Loading'!C44</f>
        <v>Programmer Analyst-Onshore</v>
      </c>
      <c r="D44" s="447">
        <f>'6. Staff Loading'!D44</f>
        <v>127</v>
      </c>
      <c r="E44" s="448" t="str">
        <f>'6. Staff Loading'!E44</f>
        <v>N</v>
      </c>
      <c r="F44" s="154">
        <v>160</v>
      </c>
      <c r="G44" s="154">
        <v>160</v>
      </c>
      <c r="H44" s="154">
        <v>160</v>
      </c>
      <c r="I44" s="154">
        <v>160</v>
      </c>
      <c r="J44" s="154">
        <v>160</v>
      </c>
      <c r="K44" s="154">
        <v>160</v>
      </c>
      <c r="L44" s="154">
        <v>160</v>
      </c>
      <c r="M44" s="154">
        <v>160</v>
      </c>
      <c r="N44" s="154">
        <v>160</v>
      </c>
      <c r="O44" s="154">
        <v>160</v>
      </c>
      <c r="P44" s="154">
        <v>160</v>
      </c>
      <c r="Q44" s="154">
        <v>160</v>
      </c>
      <c r="R44" s="276">
        <f t="shared" si="23"/>
        <v>1920</v>
      </c>
      <c r="S44" s="316">
        <f t="shared" ref="S44:S47" si="38">D44*R44</f>
        <v>243840</v>
      </c>
      <c r="W44" s="452">
        <f t="shared" ref="W44:W47" si="39">X44/$U$7</f>
        <v>0.96000000000000008</v>
      </c>
      <c r="X44" s="452">
        <f t="shared" ref="X44:X47" si="40">R44/12</f>
        <v>160</v>
      </c>
      <c r="Z44" s="452">
        <f t="shared" ref="Z44:Z47" si="41">IF($E44="Y",$R44,0)</f>
        <v>0</v>
      </c>
      <c r="AA44" s="452">
        <f t="shared" ref="AA44:AA47" si="42">IF($E44="N",$R44,0)</f>
        <v>1920</v>
      </c>
      <c r="AB44" s="453">
        <f t="shared" ref="AB44:AB47" si="43">Z44/(AA44+Z44)</f>
        <v>0</v>
      </c>
    </row>
    <row r="45" spans="1:28" ht="12" x14ac:dyDescent="0.3">
      <c r="A45" s="269"/>
      <c r="B45" s="270"/>
      <c r="C45" s="446" t="str">
        <f>'6. Staff Loading'!C45</f>
        <v>Programmer Analyst-Offshore</v>
      </c>
      <c r="D45" s="447">
        <f>'6. Staff Loading'!D45</f>
        <v>80</v>
      </c>
      <c r="E45" s="448" t="str">
        <f>'6. Staff Loading'!E45</f>
        <v>Y</v>
      </c>
      <c r="F45" s="154">
        <v>543</v>
      </c>
      <c r="G45" s="154">
        <v>543</v>
      </c>
      <c r="H45" s="154">
        <v>543</v>
      </c>
      <c r="I45" s="154">
        <v>543</v>
      </c>
      <c r="J45" s="154">
        <v>543</v>
      </c>
      <c r="K45" s="154">
        <v>543</v>
      </c>
      <c r="L45" s="154">
        <v>543</v>
      </c>
      <c r="M45" s="154">
        <v>543</v>
      </c>
      <c r="N45" s="154">
        <v>543</v>
      </c>
      <c r="O45" s="154">
        <v>543</v>
      </c>
      <c r="P45" s="154">
        <v>543</v>
      </c>
      <c r="Q45" s="154">
        <v>543</v>
      </c>
      <c r="R45" s="276">
        <f t="shared" si="23"/>
        <v>6516</v>
      </c>
      <c r="S45" s="316">
        <f t="shared" si="38"/>
        <v>521280</v>
      </c>
      <c r="T45" s="110"/>
      <c r="U45" s="110"/>
      <c r="V45" s="110"/>
      <c r="W45" s="452">
        <f t="shared" si="39"/>
        <v>3.258</v>
      </c>
      <c r="X45" s="452">
        <f t="shared" si="40"/>
        <v>543</v>
      </c>
      <c r="Z45" s="452">
        <f t="shared" si="41"/>
        <v>6516</v>
      </c>
      <c r="AA45" s="452">
        <f t="shared" si="42"/>
        <v>0</v>
      </c>
      <c r="AB45" s="453">
        <f t="shared" si="43"/>
        <v>1</v>
      </c>
    </row>
    <row r="46" spans="1:28" ht="12" x14ac:dyDescent="0.3">
      <c r="A46" s="269"/>
      <c r="B46" s="270"/>
      <c r="C46" s="446" t="str">
        <f>'6. Staff Loading'!C46</f>
        <v>QA Analyst-Offshore</v>
      </c>
      <c r="D46" s="447">
        <f>'6. Staff Loading'!D46</f>
        <v>60</v>
      </c>
      <c r="E46" s="448" t="str">
        <f>'6. Staff Loading'!E46</f>
        <v>Y</v>
      </c>
      <c r="F46" s="154">
        <v>2</v>
      </c>
      <c r="G46" s="154">
        <v>2</v>
      </c>
      <c r="H46" s="154">
        <v>2</v>
      </c>
      <c r="I46" s="154">
        <v>2</v>
      </c>
      <c r="J46" s="154">
        <v>2</v>
      </c>
      <c r="K46" s="154">
        <v>2</v>
      </c>
      <c r="L46" s="154">
        <v>2</v>
      </c>
      <c r="M46" s="154">
        <v>2</v>
      </c>
      <c r="N46" s="154">
        <v>2</v>
      </c>
      <c r="O46" s="154">
        <v>2</v>
      </c>
      <c r="P46" s="154">
        <v>2</v>
      </c>
      <c r="Q46" s="154">
        <v>2</v>
      </c>
      <c r="R46" s="276">
        <f t="shared" si="23"/>
        <v>24</v>
      </c>
      <c r="S46" s="316">
        <f t="shared" si="38"/>
        <v>1440</v>
      </c>
      <c r="T46" s="110"/>
      <c r="U46" s="110"/>
      <c r="V46" s="110"/>
      <c r="W46" s="452">
        <f t="shared" si="39"/>
        <v>1.2E-2</v>
      </c>
      <c r="X46" s="452">
        <f t="shared" si="40"/>
        <v>2</v>
      </c>
      <c r="Z46" s="452">
        <f t="shared" si="41"/>
        <v>24</v>
      </c>
      <c r="AA46" s="452">
        <f t="shared" si="42"/>
        <v>0</v>
      </c>
      <c r="AB46" s="453">
        <f t="shared" si="43"/>
        <v>1</v>
      </c>
    </row>
    <row r="47" spans="1:28" ht="12" x14ac:dyDescent="0.3">
      <c r="A47" s="269"/>
      <c r="B47" s="270"/>
      <c r="C47" s="446">
        <f>'6. Staff Loading'!C47</f>
        <v>0</v>
      </c>
      <c r="D47" s="447">
        <f>'6. Staff Loading'!D47</f>
        <v>0</v>
      </c>
      <c r="E47" s="448">
        <f>'6. Staff Loading'!E47</f>
        <v>0</v>
      </c>
      <c r="F47" s="154"/>
      <c r="G47" s="154"/>
      <c r="H47" s="154"/>
      <c r="I47" s="154"/>
      <c r="J47" s="154"/>
      <c r="K47" s="154"/>
      <c r="L47" s="154"/>
      <c r="M47" s="154"/>
      <c r="N47" s="154"/>
      <c r="O47" s="154"/>
      <c r="P47" s="154"/>
      <c r="Q47" s="154"/>
      <c r="R47" s="276">
        <f t="shared" si="23"/>
        <v>0</v>
      </c>
      <c r="S47" s="316">
        <f t="shared" si="38"/>
        <v>0</v>
      </c>
      <c r="T47" s="110"/>
      <c r="U47" s="110"/>
      <c r="V47" s="110"/>
      <c r="W47" s="452">
        <f t="shared" si="39"/>
        <v>0</v>
      </c>
      <c r="X47" s="452">
        <f t="shared" si="40"/>
        <v>0</v>
      </c>
      <c r="Z47" s="452">
        <f t="shared" si="41"/>
        <v>0</v>
      </c>
      <c r="AA47" s="452">
        <f t="shared" si="42"/>
        <v>0</v>
      </c>
      <c r="AB47" s="453" t="e">
        <f t="shared" si="43"/>
        <v>#DIV/0!</v>
      </c>
    </row>
    <row r="48" spans="1:28" s="110" customFormat="1" ht="12.5" thickBot="1" x14ac:dyDescent="0.35">
      <c r="A48" s="228"/>
      <c r="B48" s="229" t="s">
        <v>142</v>
      </c>
      <c r="C48" s="230"/>
      <c r="D48" s="438"/>
      <c r="E48" s="427"/>
      <c r="F48" s="233">
        <f>SUM(F43:F47)</f>
        <v>886</v>
      </c>
      <c r="G48" s="233">
        <f t="shared" ref="G48:R48" si="44">SUM(G43:G47)</f>
        <v>886</v>
      </c>
      <c r="H48" s="233">
        <f t="shared" si="44"/>
        <v>886</v>
      </c>
      <c r="I48" s="233">
        <f t="shared" si="44"/>
        <v>886</v>
      </c>
      <c r="J48" s="233">
        <f t="shared" si="44"/>
        <v>886</v>
      </c>
      <c r="K48" s="233">
        <f t="shared" si="44"/>
        <v>886</v>
      </c>
      <c r="L48" s="233">
        <f t="shared" si="44"/>
        <v>886</v>
      </c>
      <c r="M48" s="233">
        <f t="shared" si="44"/>
        <v>886</v>
      </c>
      <c r="N48" s="233">
        <f t="shared" si="44"/>
        <v>886</v>
      </c>
      <c r="O48" s="233">
        <f t="shared" si="44"/>
        <v>886</v>
      </c>
      <c r="P48" s="233">
        <f t="shared" si="44"/>
        <v>886</v>
      </c>
      <c r="Q48" s="233">
        <f t="shared" si="44"/>
        <v>886</v>
      </c>
      <c r="R48" s="233">
        <f t="shared" si="44"/>
        <v>10632</v>
      </c>
      <c r="S48" s="317">
        <f>SUM(S43:S47)</f>
        <v>983760</v>
      </c>
      <c r="T48" s="106"/>
      <c r="U48" s="106"/>
      <c r="V48" s="106"/>
      <c r="W48" s="235">
        <f>SUM(W43:W47)</f>
        <v>5.3159999999999998</v>
      </c>
      <c r="X48" s="235">
        <f>SUM(X43:X47)</f>
        <v>886</v>
      </c>
      <c r="Z48" s="231">
        <f>SUM(Z43:Z47)</f>
        <v>8712</v>
      </c>
      <c r="AA48" s="231">
        <f>SUM(AA43:AA47)</f>
        <v>1920</v>
      </c>
      <c r="AB48" s="413">
        <f>Z48/(Z48+AA48)</f>
        <v>0.81941309255079009</v>
      </c>
    </row>
    <row r="49" spans="1:28" s="110" customFormat="1" ht="12" x14ac:dyDescent="0.3">
      <c r="A49" s="269">
        <v>2.4</v>
      </c>
      <c r="B49" s="274" t="s">
        <v>143</v>
      </c>
      <c r="C49" s="446" t="str">
        <f>'6. Staff Loading'!C49</f>
        <v>BenefitsCal Test Manager-Onshore</v>
      </c>
      <c r="D49" s="447">
        <f>'6. Staff Loading'!D49</f>
        <v>130</v>
      </c>
      <c r="E49" s="448" t="str">
        <f>'6. Staff Loading'!E49</f>
        <v>N</v>
      </c>
      <c r="F49" s="154">
        <v>160</v>
      </c>
      <c r="G49" s="154">
        <v>160</v>
      </c>
      <c r="H49" s="154">
        <v>160</v>
      </c>
      <c r="I49" s="154">
        <v>160</v>
      </c>
      <c r="J49" s="154">
        <v>160</v>
      </c>
      <c r="K49" s="154">
        <v>160</v>
      </c>
      <c r="L49" s="154">
        <v>160</v>
      </c>
      <c r="M49" s="154">
        <v>160</v>
      </c>
      <c r="N49" s="154">
        <v>160</v>
      </c>
      <c r="O49" s="154">
        <v>160</v>
      </c>
      <c r="P49" s="154">
        <v>160</v>
      </c>
      <c r="Q49" s="154">
        <v>160</v>
      </c>
      <c r="R49" s="276">
        <f t="shared" ref="R49:R53" si="45">SUM(F49:Q49)</f>
        <v>1920</v>
      </c>
      <c r="S49" s="316">
        <f>D49*R49</f>
        <v>249600</v>
      </c>
      <c r="T49" s="106"/>
      <c r="U49" s="106"/>
      <c r="V49" s="106"/>
      <c r="W49" s="452">
        <f>X49/$U$7</f>
        <v>0.96000000000000008</v>
      </c>
      <c r="X49" s="452">
        <f>R49/12</f>
        <v>160</v>
      </c>
      <c r="Y49" s="106"/>
      <c r="Z49" s="452">
        <f>IF($E49="Y",$R49,0)</f>
        <v>0</v>
      </c>
      <c r="AA49" s="452">
        <f>IF($E49="N",$R49,0)</f>
        <v>1920</v>
      </c>
      <c r="AB49" s="453">
        <f>Z49/(AA49+Z49)</f>
        <v>0</v>
      </c>
    </row>
    <row r="50" spans="1:28" s="110" customFormat="1" ht="12" x14ac:dyDescent="0.3">
      <c r="A50" s="269"/>
      <c r="B50" s="270"/>
      <c r="C50" s="446" t="str">
        <f>'6. Staff Loading'!C50</f>
        <v>QA Analyst-Offshore</v>
      </c>
      <c r="D50" s="447">
        <f>'6. Staff Loading'!D50</f>
        <v>60</v>
      </c>
      <c r="E50" s="448" t="str">
        <f>'6. Staff Loading'!E50</f>
        <v>Y</v>
      </c>
      <c r="F50" s="154">
        <v>362</v>
      </c>
      <c r="G50" s="154">
        <v>362</v>
      </c>
      <c r="H50" s="154">
        <v>362</v>
      </c>
      <c r="I50" s="154">
        <v>362</v>
      </c>
      <c r="J50" s="154">
        <v>362</v>
      </c>
      <c r="K50" s="154">
        <v>362</v>
      </c>
      <c r="L50" s="154">
        <v>362</v>
      </c>
      <c r="M50" s="154">
        <v>362</v>
      </c>
      <c r="N50" s="154">
        <v>362</v>
      </c>
      <c r="O50" s="154">
        <v>362</v>
      </c>
      <c r="P50" s="154">
        <v>362</v>
      </c>
      <c r="Q50" s="154">
        <v>362</v>
      </c>
      <c r="R50" s="276">
        <f t="shared" si="45"/>
        <v>4344</v>
      </c>
      <c r="S50" s="316">
        <f t="shared" ref="S50:S53" si="46">D50*R50</f>
        <v>260640</v>
      </c>
      <c r="T50" s="106"/>
      <c r="U50" s="106"/>
      <c r="V50" s="106"/>
      <c r="W50" s="452">
        <f t="shared" ref="W50:W53" si="47">X50/$U$7</f>
        <v>2.1720000000000002</v>
      </c>
      <c r="X50" s="452">
        <f t="shared" ref="X50:X53" si="48">R50/12</f>
        <v>362</v>
      </c>
      <c r="Y50" s="106"/>
      <c r="Z50" s="452">
        <f t="shared" ref="Z50:Z53" si="49">IF($E50="Y",$R50,0)</f>
        <v>4344</v>
      </c>
      <c r="AA50" s="452">
        <f t="shared" ref="AA50:AA53" si="50">IF($E50="N",$R50,0)</f>
        <v>0</v>
      </c>
      <c r="AB50" s="453">
        <f t="shared" ref="AB50:AB53" si="51">Z50/(AA50+Z50)</f>
        <v>1</v>
      </c>
    </row>
    <row r="51" spans="1:28" s="110" customFormat="1" ht="12" x14ac:dyDescent="0.3">
      <c r="A51" s="269"/>
      <c r="B51" s="270"/>
      <c r="C51" s="446" t="str">
        <f>'6. Staff Loading'!C51</f>
        <v>Test/QA Lead -Offshore</v>
      </c>
      <c r="D51" s="447">
        <f>'6. Staff Loading'!D51</f>
        <v>80</v>
      </c>
      <c r="E51" s="448" t="str">
        <f>'6. Staff Loading'!E51</f>
        <v>Y</v>
      </c>
      <c r="F51" s="154">
        <v>362</v>
      </c>
      <c r="G51" s="154">
        <v>362</v>
      </c>
      <c r="H51" s="154">
        <v>362</v>
      </c>
      <c r="I51" s="154">
        <v>362</v>
      </c>
      <c r="J51" s="154">
        <v>362</v>
      </c>
      <c r="K51" s="154">
        <v>362</v>
      </c>
      <c r="L51" s="154">
        <v>362</v>
      </c>
      <c r="M51" s="154">
        <v>362</v>
      </c>
      <c r="N51" s="154">
        <v>362</v>
      </c>
      <c r="O51" s="154">
        <v>362</v>
      </c>
      <c r="P51" s="154">
        <v>362</v>
      </c>
      <c r="Q51" s="154">
        <v>362</v>
      </c>
      <c r="R51" s="276">
        <f t="shared" si="45"/>
        <v>4344</v>
      </c>
      <c r="S51" s="316">
        <f t="shared" si="46"/>
        <v>347520</v>
      </c>
      <c r="W51" s="452">
        <f t="shared" si="47"/>
        <v>2.1720000000000002</v>
      </c>
      <c r="X51" s="452">
        <f t="shared" si="48"/>
        <v>362</v>
      </c>
      <c r="Y51" s="106"/>
      <c r="Z51" s="452">
        <f t="shared" si="49"/>
        <v>4344</v>
      </c>
      <c r="AA51" s="452">
        <f t="shared" si="50"/>
        <v>0</v>
      </c>
      <c r="AB51" s="453">
        <f t="shared" si="51"/>
        <v>1</v>
      </c>
    </row>
    <row r="52" spans="1:28" s="110" customFormat="1" ht="12" x14ac:dyDescent="0.3">
      <c r="A52" s="269"/>
      <c r="B52" s="270"/>
      <c r="C52" s="446">
        <f>'6. Staff Loading'!C52</f>
        <v>0</v>
      </c>
      <c r="D52" s="447">
        <f>'6. Staff Loading'!D52</f>
        <v>0</v>
      </c>
      <c r="E52" s="448">
        <f>'6. Staff Loading'!E52</f>
        <v>0</v>
      </c>
      <c r="F52" s="154"/>
      <c r="G52" s="154"/>
      <c r="H52" s="154"/>
      <c r="I52" s="154"/>
      <c r="J52" s="154"/>
      <c r="K52" s="154"/>
      <c r="L52" s="154"/>
      <c r="M52" s="154"/>
      <c r="N52" s="154"/>
      <c r="O52" s="154"/>
      <c r="P52" s="154"/>
      <c r="Q52" s="154"/>
      <c r="R52" s="276">
        <f t="shared" si="45"/>
        <v>0</v>
      </c>
      <c r="S52" s="316">
        <f t="shared" si="46"/>
        <v>0</v>
      </c>
      <c r="W52" s="452">
        <f t="shared" si="47"/>
        <v>0</v>
      </c>
      <c r="X52" s="452">
        <f t="shared" si="48"/>
        <v>0</v>
      </c>
      <c r="Y52" s="106"/>
      <c r="Z52" s="452">
        <f t="shared" si="49"/>
        <v>0</v>
      </c>
      <c r="AA52" s="452">
        <f t="shared" si="50"/>
        <v>0</v>
      </c>
      <c r="AB52" s="453" t="e">
        <f t="shared" si="51"/>
        <v>#DIV/0!</v>
      </c>
    </row>
    <row r="53" spans="1:28" s="110" customFormat="1" ht="12" x14ac:dyDescent="0.3">
      <c r="A53" s="269"/>
      <c r="B53" s="270"/>
      <c r="C53" s="446">
        <f>'6. Staff Loading'!C53</f>
        <v>0</v>
      </c>
      <c r="D53" s="447">
        <f>'6. Staff Loading'!D53</f>
        <v>0</v>
      </c>
      <c r="E53" s="448">
        <f>'6. Staff Loading'!E53</f>
        <v>0</v>
      </c>
      <c r="F53" s="154"/>
      <c r="G53" s="154"/>
      <c r="H53" s="154"/>
      <c r="I53" s="154"/>
      <c r="J53" s="154"/>
      <c r="K53" s="154"/>
      <c r="L53" s="154"/>
      <c r="M53" s="154"/>
      <c r="N53" s="154"/>
      <c r="O53" s="154"/>
      <c r="P53" s="154"/>
      <c r="Q53" s="154"/>
      <c r="R53" s="276">
        <f t="shared" si="45"/>
        <v>0</v>
      </c>
      <c r="S53" s="316">
        <f t="shared" si="46"/>
        <v>0</v>
      </c>
      <c r="W53" s="452">
        <f t="shared" si="47"/>
        <v>0</v>
      </c>
      <c r="X53" s="452">
        <f t="shared" si="48"/>
        <v>0</v>
      </c>
      <c r="Y53" s="106"/>
      <c r="Z53" s="452">
        <f t="shared" si="49"/>
        <v>0</v>
      </c>
      <c r="AA53" s="452">
        <f t="shared" si="50"/>
        <v>0</v>
      </c>
      <c r="AB53" s="453" t="e">
        <f t="shared" si="51"/>
        <v>#DIV/0!</v>
      </c>
    </row>
    <row r="54" spans="1:28" s="110" customFormat="1" ht="12.5" thickBot="1" x14ac:dyDescent="0.35">
      <c r="A54" s="228"/>
      <c r="B54" s="229" t="s">
        <v>145</v>
      </c>
      <c r="C54" s="230"/>
      <c r="D54" s="438"/>
      <c r="E54" s="427"/>
      <c r="F54" s="233">
        <f>SUM(F49:F53)</f>
        <v>884</v>
      </c>
      <c r="G54" s="233">
        <f t="shared" ref="G54:R54" si="52">SUM(G49:G53)</f>
        <v>884</v>
      </c>
      <c r="H54" s="233">
        <f t="shared" si="52"/>
        <v>884</v>
      </c>
      <c r="I54" s="233">
        <f t="shared" si="52"/>
        <v>884</v>
      </c>
      <c r="J54" s="233">
        <f t="shared" si="52"/>
        <v>884</v>
      </c>
      <c r="K54" s="233">
        <f t="shared" si="52"/>
        <v>884</v>
      </c>
      <c r="L54" s="233">
        <f t="shared" si="52"/>
        <v>884</v>
      </c>
      <c r="M54" s="233">
        <f t="shared" si="52"/>
        <v>884</v>
      </c>
      <c r="N54" s="233">
        <f t="shared" si="52"/>
        <v>884</v>
      </c>
      <c r="O54" s="233">
        <f t="shared" si="52"/>
        <v>884</v>
      </c>
      <c r="P54" s="233">
        <f t="shared" si="52"/>
        <v>884</v>
      </c>
      <c r="Q54" s="233">
        <f t="shared" si="52"/>
        <v>884</v>
      </c>
      <c r="R54" s="233">
        <f t="shared" si="52"/>
        <v>10608</v>
      </c>
      <c r="S54" s="317">
        <f>SUM(S49:S53)</f>
        <v>857760</v>
      </c>
      <c r="T54" s="106"/>
      <c r="U54" s="106"/>
      <c r="V54" s="106"/>
      <c r="W54" s="235">
        <f>SUM(W49:W53)</f>
        <v>5.3040000000000003</v>
      </c>
      <c r="X54" s="235">
        <f>SUM(X49:X53)</f>
        <v>884</v>
      </c>
      <c r="Z54" s="231">
        <f>SUM(Z49:Z53)</f>
        <v>8688</v>
      </c>
      <c r="AA54" s="231">
        <f>SUM(AA49:AA53)</f>
        <v>1920</v>
      </c>
      <c r="AB54" s="413">
        <f>Z54/(Z54+AA54)</f>
        <v>0.8190045248868778</v>
      </c>
    </row>
    <row r="55" spans="1:28" s="110" customFormat="1" ht="12" x14ac:dyDescent="0.3">
      <c r="A55" s="269">
        <v>2.5</v>
      </c>
      <c r="B55" s="274" t="s">
        <v>146</v>
      </c>
      <c r="C55" s="446" t="str">
        <f>'6. Staff Loading'!C55</f>
        <v>Business Analyst/UCD Analyst -Onshore</v>
      </c>
      <c r="D55" s="447">
        <f>'6. Staff Loading'!D55</f>
        <v>130</v>
      </c>
      <c r="E55" s="448" t="str">
        <f>'6. Staff Loading'!E55</f>
        <v>N</v>
      </c>
      <c r="F55" s="154">
        <v>90</v>
      </c>
      <c r="G55" s="154">
        <v>90</v>
      </c>
      <c r="H55" s="154">
        <v>90</v>
      </c>
      <c r="I55" s="154">
        <v>90</v>
      </c>
      <c r="J55" s="154">
        <v>90</v>
      </c>
      <c r="K55" s="154">
        <v>90</v>
      </c>
      <c r="L55" s="154">
        <v>90</v>
      </c>
      <c r="M55" s="154">
        <v>90</v>
      </c>
      <c r="N55" s="154">
        <v>90</v>
      </c>
      <c r="O55" s="154">
        <v>90</v>
      </c>
      <c r="P55" s="154">
        <v>90</v>
      </c>
      <c r="Q55" s="154">
        <v>90</v>
      </c>
      <c r="R55" s="276">
        <f t="shared" ref="R55:R59" si="53">SUM(F55:Q55)</f>
        <v>1080</v>
      </c>
      <c r="S55" s="316">
        <f>D55*R55</f>
        <v>140400</v>
      </c>
      <c r="T55" s="106"/>
      <c r="U55" s="106"/>
      <c r="V55" s="106"/>
      <c r="W55" s="452">
        <f>X55/$U$7</f>
        <v>0.54</v>
      </c>
      <c r="X55" s="452">
        <f>R55/12</f>
        <v>90</v>
      </c>
      <c r="Y55" s="106"/>
      <c r="Z55" s="452">
        <f>IF($E55="Y",$R55,0)</f>
        <v>0</v>
      </c>
      <c r="AA55" s="452">
        <f>IF($E55="N",$R55,0)</f>
        <v>1080</v>
      </c>
      <c r="AB55" s="453">
        <f>Z55/(AA55+Z55)</f>
        <v>0</v>
      </c>
    </row>
    <row r="56" spans="1:28" s="110" customFormat="1" ht="12" x14ac:dyDescent="0.3">
      <c r="A56" s="269"/>
      <c r="B56" s="270"/>
      <c r="C56" s="446">
        <f>'6. Staff Loading'!C56</f>
        <v>0</v>
      </c>
      <c r="D56" s="447">
        <f>'6. Staff Loading'!D56</f>
        <v>0</v>
      </c>
      <c r="E56" s="448">
        <f>'6. Staff Loading'!E56</f>
        <v>0</v>
      </c>
      <c r="F56" s="154"/>
      <c r="G56" s="154"/>
      <c r="H56" s="154"/>
      <c r="I56" s="154"/>
      <c r="J56" s="154"/>
      <c r="K56" s="154"/>
      <c r="L56" s="154"/>
      <c r="M56" s="154"/>
      <c r="N56" s="154"/>
      <c r="O56" s="154"/>
      <c r="P56" s="154"/>
      <c r="Q56" s="154"/>
      <c r="R56" s="276">
        <f t="shared" si="53"/>
        <v>0</v>
      </c>
      <c r="S56" s="316">
        <f t="shared" ref="S56:S59" si="54">D56*R56</f>
        <v>0</v>
      </c>
      <c r="T56" s="106"/>
      <c r="U56" s="106"/>
      <c r="V56" s="106"/>
      <c r="W56" s="452">
        <f t="shared" ref="W56:W59" si="55">X56/$U$7</f>
        <v>0</v>
      </c>
      <c r="X56" s="452">
        <f t="shared" ref="X56:X59" si="56">R56/12</f>
        <v>0</v>
      </c>
      <c r="Y56" s="106"/>
      <c r="Z56" s="452">
        <f t="shared" ref="Z56:Z59" si="57">IF($E56="Y",$R56,0)</f>
        <v>0</v>
      </c>
      <c r="AA56" s="452">
        <f t="shared" ref="AA56:AA59" si="58">IF($E56="N",$R56,0)</f>
        <v>0</v>
      </c>
      <c r="AB56" s="453" t="e">
        <f t="shared" ref="AB56:AB59" si="59">Z56/(AA56+Z56)</f>
        <v>#DIV/0!</v>
      </c>
    </row>
    <row r="57" spans="1:28" s="110" customFormat="1" ht="12" x14ac:dyDescent="0.3">
      <c r="A57" s="269"/>
      <c r="B57" s="270"/>
      <c r="C57" s="446">
        <f>'6. Staff Loading'!C57</f>
        <v>0</v>
      </c>
      <c r="D57" s="447">
        <f>'6. Staff Loading'!D57</f>
        <v>0</v>
      </c>
      <c r="E57" s="448">
        <f>'6. Staff Loading'!E57</f>
        <v>0</v>
      </c>
      <c r="F57" s="154"/>
      <c r="G57" s="154"/>
      <c r="H57" s="154"/>
      <c r="I57" s="154"/>
      <c r="J57" s="154"/>
      <c r="K57" s="154"/>
      <c r="L57" s="154"/>
      <c r="M57" s="154"/>
      <c r="N57" s="154"/>
      <c r="O57" s="154"/>
      <c r="P57" s="154"/>
      <c r="Q57" s="154"/>
      <c r="R57" s="276">
        <f t="shared" si="53"/>
        <v>0</v>
      </c>
      <c r="S57" s="316">
        <f t="shared" si="54"/>
        <v>0</v>
      </c>
      <c r="W57" s="452">
        <f t="shared" si="55"/>
        <v>0</v>
      </c>
      <c r="X57" s="452">
        <f t="shared" si="56"/>
        <v>0</v>
      </c>
      <c r="Y57" s="106"/>
      <c r="Z57" s="452">
        <f t="shared" si="57"/>
        <v>0</v>
      </c>
      <c r="AA57" s="452">
        <f t="shared" si="58"/>
        <v>0</v>
      </c>
      <c r="AB57" s="453" t="e">
        <f t="shared" si="59"/>
        <v>#DIV/0!</v>
      </c>
    </row>
    <row r="58" spans="1:28" s="110" customFormat="1" ht="12" x14ac:dyDescent="0.3">
      <c r="A58" s="269"/>
      <c r="B58" s="270"/>
      <c r="C58" s="446">
        <f>'6. Staff Loading'!C58</f>
        <v>0</v>
      </c>
      <c r="D58" s="447">
        <f>'6. Staff Loading'!D58</f>
        <v>0</v>
      </c>
      <c r="E58" s="448">
        <f>'6. Staff Loading'!E58</f>
        <v>0</v>
      </c>
      <c r="F58" s="154"/>
      <c r="G58" s="154"/>
      <c r="H58" s="154"/>
      <c r="I58" s="154"/>
      <c r="J58" s="154"/>
      <c r="K58" s="154"/>
      <c r="L58" s="154"/>
      <c r="M58" s="154"/>
      <c r="N58" s="154"/>
      <c r="O58" s="154"/>
      <c r="P58" s="154"/>
      <c r="Q58" s="154"/>
      <c r="R58" s="276">
        <f t="shared" si="53"/>
        <v>0</v>
      </c>
      <c r="S58" s="316">
        <f t="shared" si="54"/>
        <v>0</v>
      </c>
      <c r="W58" s="452">
        <f t="shared" si="55"/>
        <v>0</v>
      </c>
      <c r="X58" s="452">
        <f t="shared" si="56"/>
        <v>0</v>
      </c>
      <c r="Y58" s="106"/>
      <c r="Z58" s="452">
        <f t="shared" si="57"/>
        <v>0</v>
      </c>
      <c r="AA58" s="452">
        <f t="shared" si="58"/>
        <v>0</v>
      </c>
      <c r="AB58" s="453" t="e">
        <f t="shared" si="59"/>
        <v>#DIV/0!</v>
      </c>
    </row>
    <row r="59" spans="1:28" s="110" customFormat="1" ht="12" x14ac:dyDescent="0.3">
      <c r="A59" s="269"/>
      <c r="B59" s="270"/>
      <c r="C59" s="446">
        <f>'6. Staff Loading'!C59</f>
        <v>0</v>
      </c>
      <c r="D59" s="447">
        <f>'6. Staff Loading'!D59</f>
        <v>0</v>
      </c>
      <c r="E59" s="448">
        <f>'6. Staff Loading'!E59</f>
        <v>0</v>
      </c>
      <c r="F59" s="154"/>
      <c r="G59" s="154"/>
      <c r="H59" s="154"/>
      <c r="I59" s="154"/>
      <c r="J59" s="154"/>
      <c r="K59" s="154"/>
      <c r="L59" s="154"/>
      <c r="M59" s="154"/>
      <c r="N59" s="154"/>
      <c r="O59" s="154"/>
      <c r="P59" s="154"/>
      <c r="Q59" s="154"/>
      <c r="R59" s="276">
        <f t="shared" si="53"/>
        <v>0</v>
      </c>
      <c r="S59" s="316">
        <f t="shared" si="54"/>
        <v>0</v>
      </c>
      <c r="W59" s="452">
        <f t="shared" si="55"/>
        <v>0</v>
      </c>
      <c r="X59" s="452">
        <f t="shared" si="56"/>
        <v>0</v>
      </c>
      <c r="Y59" s="106"/>
      <c r="Z59" s="452">
        <f t="shared" si="57"/>
        <v>0</v>
      </c>
      <c r="AA59" s="452">
        <f t="shared" si="58"/>
        <v>0</v>
      </c>
      <c r="AB59" s="453" t="e">
        <f t="shared" si="59"/>
        <v>#DIV/0!</v>
      </c>
    </row>
    <row r="60" spans="1:28" s="110" customFormat="1" ht="12.5" thickBot="1" x14ac:dyDescent="0.35">
      <c r="A60" s="228"/>
      <c r="B60" s="229" t="s">
        <v>147</v>
      </c>
      <c r="C60" s="230"/>
      <c r="D60" s="438"/>
      <c r="E60" s="427"/>
      <c r="F60" s="233">
        <f>SUM(F55:F59)</f>
        <v>90</v>
      </c>
      <c r="G60" s="233">
        <f t="shared" ref="G60:R60" si="60">SUM(G55:G59)</f>
        <v>90</v>
      </c>
      <c r="H60" s="233">
        <f t="shared" si="60"/>
        <v>90</v>
      </c>
      <c r="I60" s="233">
        <f t="shared" si="60"/>
        <v>90</v>
      </c>
      <c r="J60" s="233">
        <f t="shared" si="60"/>
        <v>90</v>
      </c>
      <c r="K60" s="233">
        <f t="shared" si="60"/>
        <v>90</v>
      </c>
      <c r="L60" s="233">
        <f t="shared" si="60"/>
        <v>90</v>
      </c>
      <c r="M60" s="233">
        <f t="shared" si="60"/>
        <v>90</v>
      </c>
      <c r="N60" s="233">
        <f t="shared" si="60"/>
        <v>90</v>
      </c>
      <c r="O60" s="233">
        <f t="shared" si="60"/>
        <v>90</v>
      </c>
      <c r="P60" s="233">
        <f t="shared" si="60"/>
        <v>90</v>
      </c>
      <c r="Q60" s="233">
        <f t="shared" si="60"/>
        <v>90</v>
      </c>
      <c r="R60" s="233">
        <f t="shared" si="60"/>
        <v>1080</v>
      </c>
      <c r="S60" s="317">
        <f>SUM(S55:S59)</f>
        <v>140400</v>
      </c>
      <c r="T60" s="106"/>
      <c r="U60" s="106"/>
      <c r="V60" s="106"/>
      <c r="W60" s="235">
        <f>SUM(W55:W59)</f>
        <v>0.54</v>
      </c>
      <c r="X60" s="235">
        <f>SUM(X55:X59)</f>
        <v>90</v>
      </c>
      <c r="Z60" s="231">
        <f>SUM(Z55:Z59)</f>
        <v>0</v>
      </c>
      <c r="AA60" s="231">
        <f>SUM(AA55:AA59)</f>
        <v>1080</v>
      </c>
      <c r="AB60" s="413">
        <f>Z60/(Z60+AA60)</f>
        <v>0</v>
      </c>
    </row>
    <row r="61" spans="1:28" s="110" customFormat="1" ht="12" x14ac:dyDescent="0.3">
      <c r="A61" s="269">
        <v>2.6</v>
      </c>
      <c r="B61" s="274" t="s">
        <v>148</v>
      </c>
      <c r="C61" s="446" t="str">
        <f>'6. Staff Loading'!C61</f>
        <v>Business Analyst/UCD Analyst -Onshore</v>
      </c>
      <c r="D61" s="447">
        <f>'6. Staff Loading'!D61</f>
        <v>130</v>
      </c>
      <c r="E61" s="448" t="str">
        <f>'6. Staff Loading'!E61</f>
        <v>N</v>
      </c>
      <c r="F61" s="154">
        <v>160</v>
      </c>
      <c r="G61" s="154">
        <v>160</v>
      </c>
      <c r="H61" s="154">
        <v>160</v>
      </c>
      <c r="I61" s="154">
        <v>160</v>
      </c>
      <c r="J61" s="154">
        <v>160</v>
      </c>
      <c r="K61" s="154">
        <v>160</v>
      </c>
      <c r="L61" s="154">
        <v>160</v>
      </c>
      <c r="M61" s="154">
        <v>160</v>
      </c>
      <c r="N61" s="154">
        <v>160</v>
      </c>
      <c r="O61" s="154">
        <v>160</v>
      </c>
      <c r="P61" s="154">
        <v>160</v>
      </c>
      <c r="Q61" s="154">
        <v>160</v>
      </c>
      <c r="R61" s="276">
        <f t="shared" si="23"/>
        <v>1920</v>
      </c>
      <c r="S61" s="316">
        <f>D61*R61</f>
        <v>249600</v>
      </c>
      <c r="T61" s="106"/>
      <c r="U61" s="106"/>
      <c r="V61" s="106"/>
      <c r="W61" s="452">
        <f>X61/$U$7</f>
        <v>0.96000000000000008</v>
      </c>
      <c r="X61" s="452">
        <f>R61/12</f>
        <v>160</v>
      </c>
      <c r="Z61" s="452">
        <f>IF($E61="Y",$R61,0)</f>
        <v>0</v>
      </c>
      <c r="AA61" s="452">
        <f>IF($E61="N",$R61,0)</f>
        <v>1920</v>
      </c>
      <c r="AB61" s="453">
        <f>Z61/(AA61+Z61)</f>
        <v>0</v>
      </c>
    </row>
    <row r="62" spans="1:28" ht="12" x14ac:dyDescent="0.3">
      <c r="A62" s="269"/>
      <c r="B62" s="270"/>
      <c r="C62" s="446">
        <f>'6. Staff Loading'!C62</f>
        <v>0</v>
      </c>
      <c r="D62" s="447">
        <f>'6. Staff Loading'!D62</f>
        <v>0</v>
      </c>
      <c r="E62" s="448">
        <f>'6. Staff Loading'!E62</f>
        <v>0</v>
      </c>
      <c r="F62" s="154"/>
      <c r="G62" s="154"/>
      <c r="H62" s="154"/>
      <c r="I62" s="154"/>
      <c r="J62" s="154"/>
      <c r="K62" s="154"/>
      <c r="L62" s="154"/>
      <c r="M62" s="154"/>
      <c r="N62" s="154"/>
      <c r="O62" s="154"/>
      <c r="P62" s="154"/>
      <c r="Q62" s="154"/>
      <c r="R62" s="276">
        <f t="shared" si="23"/>
        <v>0</v>
      </c>
      <c r="S62" s="316">
        <f t="shared" ref="S62:S65" si="61">D62*R62</f>
        <v>0</v>
      </c>
      <c r="W62" s="452">
        <f t="shared" ref="W62:W65" si="62">X62/$U$7</f>
        <v>0</v>
      </c>
      <c r="X62" s="452">
        <f t="shared" ref="X62:X65" si="63">R62/12</f>
        <v>0</v>
      </c>
      <c r="Z62" s="452">
        <f t="shared" ref="Z62:Z65" si="64">IF($E62="Y",$R62,0)</f>
        <v>0</v>
      </c>
      <c r="AA62" s="452">
        <f t="shared" ref="AA62:AA65" si="65">IF($E62="N",$R62,0)</f>
        <v>0</v>
      </c>
      <c r="AB62" s="453" t="e">
        <f t="shared" ref="AB62:AB65" si="66">Z62/(AA62+Z62)</f>
        <v>#DIV/0!</v>
      </c>
    </row>
    <row r="63" spans="1:28" ht="12" x14ac:dyDescent="0.3">
      <c r="A63" s="269"/>
      <c r="B63" s="270"/>
      <c r="C63" s="446">
        <f>'6. Staff Loading'!C63</f>
        <v>0</v>
      </c>
      <c r="D63" s="447">
        <f>'6. Staff Loading'!D63</f>
        <v>0</v>
      </c>
      <c r="E63" s="448">
        <f>'6. Staff Loading'!E63</f>
        <v>0</v>
      </c>
      <c r="F63" s="154"/>
      <c r="G63" s="154"/>
      <c r="H63" s="154"/>
      <c r="I63" s="154"/>
      <c r="J63" s="154"/>
      <c r="K63" s="154"/>
      <c r="L63" s="154"/>
      <c r="M63" s="154"/>
      <c r="N63" s="154"/>
      <c r="O63" s="154"/>
      <c r="P63" s="154"/>
      <c r="Q63" s="154"/>
      <c r="R63" s="276">
        <f t="shared" si="23"/>
        <v>0</v>
      </c>
      <c r="S63" s="316">
        <f t="shared" si="61"/>
        <v>0</v>
      </c>
      <c r="W63" s="452">
        <f t="shared" si="62"/>
        <v>0</v>
      </c>
      <c r="X63" s="452">
        <f t="shared" si="63"/>
        <v>0</v>
      </c>
      <c r="Z63" s="452">
        <f t="shared" si="64"/>
        <v>0</v>
      </c>
      <c r="AA63" s="452">
        <f t="shared" si="65"/>
        <v>0</v>
      </c>
      <c r="AB63" s="453" t="e">
        <f t="shared" si="66"/>
        <v>#DIV/0!</v>
      </c>
    </row>
    <row r="64" spans="1:28" ht="12" x14ac:dyDescent="0.3">
      <c r="A64" s="269"/>
      <c r="B64" s="270"/>
      <c r="C64" s="446">
        <f>'6. Staff Loading'!C64</f>
        <v>0</v>
      </c>
      <c r="D64" s="447">
        <f>'6. Staff Loading'!D64</f>
        <v>0</v>
      </c>
      <c r="E64" s="448">
        <f>'6. Staff Loading'!E64</f>
        <v>0</v>
      </c>
      <c r="F64" s="154"/>
      <c r="G64" s="154"/>
      <c r="H64" s="154"/>
      <c r="I64" s="154"/>
      <c r="J64" s="154"/>
      <c r="K64" s="154"/>
      <c r="L64" s="154"/>
      <c r="M64" s="154"/>
      <c r="N64" s="154"/>
      <c r="O64" s="154"/>
      <c r="P64" s="154"/>
      <c r="Q64" s="154"/>
      <c r="R64" s="276">
        <f t="shared" si="23"/>
        <v>0</v>
      </c>
      <c r="S64" s="316">
        <f t="shared" si="61"/>
        <v>0</v>
      </c>
      <c r="T64" s="110"/>
      <c r="U64" s="110"/>
      <c r="V64" s="110"/>
      <c r="W64" s="452">
        <f t="shared" si="62"/>
        <v>0</v>
      </c>
      <c r="X64" s="452">
        <f t="shared" si="63"/>
        <v>0</v>
      </c>
      <c r="Z64" s="452">
        <f t="shared" si="64"/>
        <v>0</v>
      </c>
      <c r="AA64" s="452">
        <f t="shared" si="65"/>
        <v>0</v>
      </c>
      <c r="AB64" s="453" t="e">
        <f t="shared" si="66"/>
        <v>#DIV/0!</v>
      </c>
    </row>
    <row r="65" spans="1:28" ht="12" x14ac:dyDescent="0.3">
      <c r="A65" s="269"/>
      <c r="B65" s="270"/>
      <c r="C65" s="446">
        <f>'6. Staff Loading'!C65</f>
        <v>0</v>
      </c>
      <c r="D65" s="447">
        <f>'6. Staff Loading'!D65</f>
        <v>0</v>
      </c>
      <c r="E65" s="448">
        <f>'6. Staff Loading'!E65</f>
        <v>0</v>
      </c>
      <c r="F65" s="154"/>
      <c r="G65" s="154"/>
      <c r="H65" s="154"/>
      <c r="I65" s="154"/>
      <c r="J65" s="154"/>
      <c r="K65" s="154"/>
      <c r="L65" s="154"/>
      <c r="M65" s="154"/>
      <c r="N65" s="154"/>
      <c r="O65" s="154"/>
      <c r="P65" s="154"/>
      <c r="Q65" s="154"/>
      <c r="R65" s="276">
        <f t="shared" si="23"/>
        <v>0</v>
      </c>
      <c r="S65" s="316">
        <f t="shared" si="61"/>
        <v>0</v>
      </c>
      <c r="T65" s="110"/>
      <c r="U65" s="110"/>
      <c r="V65" s="110"/>
      <c r="W65" s="452">
        <f t="shared" si="62"/>
        <v>0</v>
      </c>
      <c r="X65" s="452">
        <f t="shared" si="63"/>
        <v>0</v>
      </c>
      <c r="Z65" s="452">
        <f t="shared" si="64"/>
        <v>0</v>
      </c>
      <c r="AA65" s="452">
        <f t="shared" si="65"/>
        <v>0</v>
      </c>
      <c r="AB65" s="453" t="e">
        <f t="shared" si="66"/>
        <v>#DIV/0!</v>
      </c>
    </row>
    <row r="66" spans="1:28" s="110" customFormat="1" ht="12" thickBot="1" x14ac:dyDescent="0.3">
      <c r="A66" s="228"/>
      <c r="B66" s="229" t="s">
        <v>149</v>
      </c>
      <c r="C66" s="230"/>
      <c r="D66" s="438"/>
      <c r="E66" s="427"/>
      <c r="F66" s="233">
        <f>SUM(F61:F65)</f>
        <v>160</v>
      </c>
      <c r="G66" s="233">
        <f t="shared" ref="G66:R66" si="67">SUM(G61:G65)</f>
        <v>160</v>
      </c>
      <c r="H66" s="233">
        <f t="shared" si="67"/>
        <v>160</v>
      </c>
      <c r="I66" s="233">
        <f t="shared" si="67"/>
        <v>160</v>
      </c>
      <c r="J66" s="233">
        <f t="shared" si="67"/>
        <v>160</v>
      </c>
      <c r="K66" s="233">
        <f t="shared" si="67"/>
        <v>160</v>
      </c>
      <c r="L66" s="233">
        <f t="shared" si="67"/>
        <v>160</v>
      </c>
      <c r="M66" s="233">
        <f t="shared" si="67"/>
        <v>160</v>
      </c>
      <c r="N66" s="233">
        <f t="shared" si="67"/>
        <v>160</v>
      </c>
      <c r="O66" s="233">
        <f t="shared" si="67"/>
        <v>160</v>
      </c>
      <c r="P66" s="233">
        <f t="shared" si="67"/>
        <v>160</v>
      </c>
      <c r="Q66" s="233">
        <f t="shared" si="67"/>
        <v>160</v>
      </c>
      <c r="R66" s="233">
        <f t="shared" si="67"/>
        <v>1920</v>
      </c>
      <c r="S66" s="317">
        <f>SUM(S61:S65)</f>
        <v>249600</v>
      </c>
      <c r="W66" s="235">
        <f>SUM(W61:W65)</f>
        <v>0.96000000000000008</v>
      </c>
      <c r="X66" s="235">
        <f>SUM(X61:X65)</f>
        <v>160</v>
      </c>
      <c r="Z66" s="231">
        <f>SUM(Z61:Z65)</f>
        <v>0</v>
      </c>
      <c r="AA66" s="231">
        <f>SUM(AA61:AA65)</f>
        <v>1920</v>
      </c>
      <c r="AB66" s="413">
        <f>Z66/(Z66+AA66)</f>
        <v>0</v>
      </c>
    </row>
    <row r="67" spans="1:28" s="110" customFormat="1" ht="12" x14ac:dyDescent="0.3">
      <c r="A67" s="269">
        <v>2.7</v>
      </c>
      <c r="B67" s="274" t="s">
        <v>150</v>
      </c>
      <c r="C67" s="446">
        <f>'6. Staff Loading'!C67</f>
        <v>0</v>
      </c>
      <c r="D67" s="447">
        <f>'6. Staff Loading'!D67</f>
        <v>0</v>
      </c>
      <c r="E67" s="448">
        <f>'6. Staff Loading'!E67</f>
        <v>0</v>
      </c>
      <c r="F67" s="154"/>
      <c r="G67" s="154"/>
      <c r="H67" s="154"/>
      <c r="I67" s="154"/>
      <c r="J67" s="154"/>
      <c r="K67" s="154"/>
      <c r="L67" s="154"/>
      <c r="M67" s="154"/>
      <c r="N67" s="154"/>
      <c r="O67" s="154"/>
      <c r="P67" s="154"/>
      <c r="Q67" s="154"/>
      <c r="R67" s="276">
        <f t="shared" si="23"/>
        <v>0</v>
      </c>
      <c r="S67" s="316">
        <f>D67*R67</f>
        <v>0</v>
      </c>
      <c r="T67" s="106"/>
      <c r="U67" s="106"/>
      <c r="V67" s="106"/>
      <c r="W67" s="452">
        <f>X67/$U$7</f>
        <v>0</v>
      </c>
      <c r="X67" s="452">
        <f>R67/12</f>
        <v>0</v>
      </c>
      <c r="Z67" s="452">
        <f>IF($E67="Y",$R67,0)</f>
        <v>0</v>
      </c>
      <c r="AA67" s="452">
        <f>IF($E67="N",$R67,0)</f>
        <v>0</v>
      </c>
      <c r="AB67" s="453" t="e">
        <f>Z67/(AA67+Z67)</f>
        <v>#DIV/0!</v>
      </c>
    </row>
    <row r="68" spans="1:28" ht="12" x14ac:dyDescent="0.3">
      <c r="A68" s="269"/>
      <c r="B68" s="270"/>
      <c r="C68" s="446">
        <f>'6. Staff Loading'!C68</f>
        <v>0</v>
      </c>
      <c r="D68" s="447">
        <f>'6. Staff Loading'!D68</f>
        <v>0</v>
      </c>
      <c r="E68" s="448">
        <f>'6. Staff Loading'!E68</f>
        <v>0</v>
      </c>
      <c r="F68" s="154"/>
      <c r="G68" s="154"/>
      <c r="H68" s="154"/>
      <c r="I68" s="154"/>
      <c r="J68" s="154"/>
      <c r="K68" s="154"/>
      <c r="L68" s="154"/>
      <c r="M68" s="154"/>
      <c r="N68" s="154"/>
      <c r="O68" s="154"/>
      <c r="P68" s="154"/>
      <c r="Q68" s="154"/>
      <c r="R68" s="276">
        <f t="shared" si="23"/>
        <v>0</v>
      </c>
      <c r="S68" s="316">
        <f t="shared" ref="S68:S71" si="68">D68*R68</f>
        <v>0</v>
      </c>
      <c r="W68" s="452">
        <f t="shared" ref="W68:W71" si="69">X68/$U$7</f>
        <v>0</v>
      </c>
      <c r="X68" s="452">
        <f t="shared" ref="X68:X71" si="70">R68/12</f>
        <v>0</v>
      </c>
      <c r="Z68" s="452">
        <f t="shared" ref="Z68:Z71" si="71">IF($E68="Y",$R68,0)</f>
        <v>0</v>
      </c>
      <c r="AA68" s="452">
        <f t="shared" ref="AA68:AA71" si="72">IF($E68="N",$R68,0)</f>
        <v>0</v>
      </c>
      <c r="AB68" s="453" t="e">
        <f t="shared" ref="AB68:AB71" si="73">Z68/(AA68+Z68)</f>
        <v>#DIV/0!</v>
      </c>
    </row>
    <row r="69" spans="1:28" ht="12" x14ac:dyDescent="0.3">
      <c r="A69" s="269"/>
      <c r="B69" s="270"/>
      <c r="C69" s="446">
        <f>'6. Staff Loading'!C69</f>
        <v>0</v>
      </c>
      <c r="D69" s="447">
        <f>'6. Staff Loading'!D69</f>
        <v>0</v>
      </c>
      <c r="E69" s="448">
        <f>'6. Staff Loading'!E69</f>
        <v>0</v>
      </c>
      <c r="F69" s="154"/>
      <c r="G69" s="154"/>
      <c r="H69" s="154"/>
      <c r="I69" s="154"/>
      <c r="J69" s="154"/>
      <c r="K69" s="154"/>
      <c r="L69" s="154"/>
      <c r="M69" s="154"/>
      <c r="N69" s="154"/>
      <c r="O69" s="154"/>
      <c r="P69" s="154"/>
      <c r="Q69" s="154"/>
      <c r="R69" s="276">
        <f t="shared" si="23"/>
        <v>0</v>
      </c>
      <c r="S69" s="316">
        <f t="shared" si="68"/>
        <v>0</v>
      </c>
      <c r="W69" s="452">
        <f t="shared" si="69"/>
        <v>0</v>
      </c>
      <c r="X69" s="452">
        <f t="shared" si="70"/>
        <v>0</v>
      </c>
      <c r="Z69" s="452">
        <f t="shared" si="71"/>
        <v>0</v>
      </c>
      <c r="AA69" s="452">
        <f t="shared" si="72"/>
        <v>0</v>
      </c>
      <c r="AB69" s="453" t="e">
        <f t="shared" si="73"/>
        <v>#DIV/0!</v>
      </c>
    </row>
    <row r="70" spans="1:28" ht="12" x14ac:dyDescent="0.3">
      <c r="A70" s="269"/>
      <c r="B70" s="270"/>
      <c r="C70" s="446">
        <f>'6. Staff Loading'!C70</f>
        <v>0</v>
      </c>
      <c r="D70" s="447">
        <f>'6. Staff Loading'!D70</f>
        <v>0</v>
      </c>
      <c r="E70" s="448">
        <f>'6. Staff Loading'!E70</f>
        <v>0</v>
      </c>
      <c r="F70" s="154"/>
      <c r="G70" s="154"/>
      <c r="H70" s="154"/>
      <c r="I70" s="154"/>
      <c r="J70" s="154"/>
      <c r="K70" s="154"/>
      <c r="L70" s="154"/>
      <c r="M70" s="154"/>
      <c r="N70" s="154"/>
      <c r="O70" s="154"/>
      <c r="P70" s="154"/>
      <c r="Q70" s="154"/>
      <c r="R70" s="276">
        <f t="shared" si="23"/>
        <v>0</v>
      </c>
      <c r="S70" s="316">
        <f t="shared" si="68"/>
        <v>0</v>
      </c>
      <c r="W70" s="452">
        <f t="shared" si="69"/>
        <v>0</v>
      </c>
      <c r="X70" s="452">
        <f t="shared" si="70"/>
        <v>0</v>
      </c>
      <c r="Z70" s="452">
        <f t="shared" si="71"/>
        <v>0</v>
      </c>
      <c r="AA70" s="452">
        <f t="shared" si="72"/>
        <v>0</v>
      </c>
      <c r="AB70" s="453" t="e">
        <f t="shared" si="73"/>
        <v>#DIV/0!</v>
      </c>
    </row>
    <row r="71" spans="1:28" ht="12" x14ac:dyDescent="0.3">
      <c r="A71" s="269"/>
      <c r="B71" s="270"/>
      <c r="C71" s="446">
        <f>'6. Staff Loading'!C71</f>
        <v>0</v>
      </c>
      <c r="D71" s="447">
        <f>'6. Staff Loading'!D71</f>
        <v>0</v>
      </c>
      <c r="E71" s="448">
        <f>'6. Staff Loading'!E71</f>
        <v>0</v>
      </c>
      <c r="F71" s="154"/>
      <c r="G71" s="154"/>
      <c r="H71" s="154"/>
      <c r="I71" s="154"/>
      <c r="J71" s="154"/>
      <c r="K71" s="154"/>
      <c r="L71" s="154"/>
      <c r="M71" s="154"/>
      <c r="N71" s="154"/>
      <c r="O71" s="154"/>
      <c r="P71" s="154"/>
      <c r="Q71" s="154"/>
      <c r="R71" s="276">
        <f t="shared" si="23"/>
        <v>0</v>
      </c>
      <c r="S71" s="316">
        <f t="shared" si="68"/>
        <v>0</v>
      </c>
      <c r="W71" s="452">
        <f t="shared" si="69"/>
        <v>0</v>
      </c>
      <c r="X71" s="452">
        <f t="shared" si="70"/>
        <v>0</v>
      </c>
      <c r="Z71" s="452">
        <f t="shared" si="71"/>
        <v>0</v>
      </c>
      <c r="AA71" s="452">
        <f t="shared" si="72"/>
        <v>0</v>
      </c>
      <c r="AB71" s="453" t="e">
        <f t="shared" si="73"/>
        <v>#DIV/0!</v>
      </c>
    </row>
    <row r="72" spans="1:28" s="110" customFormat="1" ht="12.5" thickBot="1" x14ac:dyDescent="0.35">
      <c r="A72" s="228"/>
      <c r="B72" s="229" t="s">
        <v>151</v>
      </c>
      <c r="C72" s="230"/>
      <c r="D72" s="438"/>
      <c r="E72" s="427"/>
      <c r="F72" s="233">
        <f>SUM(F67:F71)</f>
        <v>0</v>
      </c>
      <c r="G72" s="233">
        <f t="shared" ref="G72:R72" si="74">SUM(G67:G71)</f>
        <v>0</v>
      </c>
      <c r="H72" s="233">
        <f t="shared" si="74"/>
        <v>0</v>
      </c>
      <c r="I72" s="233">
        <f t="shared" si="74"/>
        <v>0</v>
      </c>
      <c r="J72" s="233">
        <f t="shared" si="74"/>
        <v>0</v>
      </c>
      <c r="K72" s="233">
        <f t="shared" si="74"/>
        <v>0</v>
      </c>
      <c r="L72" s="233">
        <f t="shared" si="74"/>
        <v>0</v>
      </c>
      <c r="M72" s="233">
        <f t="shared" si="74"/>
        <v>0</v>
      </c>
      <c r="N72" s="233">
        <f t="shared" si="74"/>
        <v>0</v>
      </c>
      <c r="O72" s="233">
        <f t="shared" si="74"/>
        <v>0</v>
      </c>
      <c r="P72" s="233">
        <f t="shared" si="74"/>
        <v>0</v>
      </c>
      <c r="Q72" s="233">
        <f t="shared" si="74"/>
        <v>0</v>
      </c>
      <c r="R72" s="233">
        <f t="shared" si="74"/>
        <v>0</v>
      </c>
      <c r="S72" s="317">
        <f>SUM(S67:S71)</f>
        <v>0</v>
      </c>
      <c r="T72" s="106"/>
      <c r="U72" s="106"/>
      <c r="V72" s="106"/>
      <c r="W72" s="235">
        <f>SUM(W67:W71)</f>
        <v>0</v>
      </c>
      <c r="X72" s="235">
        <f>SUM(X67:X71)</f>
        <v>0</v>
      </c>
      <c r="Z72" s="231">
        <f>SUM(Z67:Z71)</f>
        <v>0</v>
      </c>
      <c r="AA72" s="231">
        <f>SUM(AA67:AA71)</f>
        <v>0</v>
      </c>
      <c r="AB72" s="413" t="e">
        <f>Z72/(Z72+AA72)</f>
        <v>#DIV/0!</v>
      </c>
    </row>
    <row r="73" spans="1:28" s="110" customFormat="1" ht="10.15" customHeight="1" thickBot="1" x14ac:dyDescent="0.35">
      <c r="A73" s="149"/>
      <c r="B73" s="150"/>
      <c r="C73" s="151"/>
      <c r="D73" s="437"/>
      <c r="E73" s="426"/>
      <c r="F73" s="154"/>
      <c r="G73" s="154"/>
      <c r="H73" s="154"/>
      <c r="I73" s="154"/>
      <c r="J73" s="154"/>
      <c r="K73" s="154"/>
      <c r="L73" s="154"/>
      <c r="M73" s="154"/>
      <c r="N73" s="154"/>
      <c r="O73" s="154"/>
      <c r="P73" s="154"/>
      <c r="Q73" s="154"/>
      <c r="R73" s="154"/>
      <c r="S73" s="322"/>
      <c r="T73" s="106"/>
      <c r="U73" s="106"/>
      <c r="V73" s="106"/>
      <c r="W73" s="423"/>
      <c r="X73" s="423"/>
      <c r="Z73" s="423"/>
      <c r="AA73" s="423"/>
      <c r="AB73" s="417"/>
    </row>
    <row r="74" spans="1:28" s="110" customFormat="1" ht="13" thickBot="1" x14ac:dyDescent="0.3">
      <c r="A74" s="251"/>
      <c r="B74" s="252" t="s">
        <v>152</v>
      </c>
      <c r="C74" s="253"/>
      <c r="D74" s="440"/>
      <c r="E74" s="429"/>
      <c r="F74" s="254">
        <f t="shared" ref="F74:S74" si="75">SUM(F36,F42,F48,F54,F60,F66,F72)</f>
        <v>2500</v>
      </c>
      <c r="G74" s="254">
        <f t="shared" si="75"/>
        <v>2500</v>
      </c>
      <c r="H74" s="254">
        <f t="shared" si="75"/>
        <v>2500</v>
      </c>
      <c r="I74" s="254">
        <f t="shared" si="75"/>
        <v>2500</v>
      </c>
      <c r="J74" s="254">
        <f t="shared" si="75"/>
        <v>2500</v>
      </c>
      <c r="K74" s="254">
        <f t="shared" si="75"/>
        <v>2500</v>
      </c>
      <c r="L74" s="254">
        <f t="shared" si="75"/>
        <v>2500</v>
      </c>
      <c r="M74" s="254">
        <f t="shared" si="75"/>
        <v>2500</v>
      </c>
      <c r="N74" s="254">
        <f t="shared" si="75"/>
        <v>2500</v>
      </c>
      <c r="O74" s="254">
        <f t="shared" si="75"/>
        <v>2500</v>
      </c>
      <c r="P74" s="254">
        <f t="shared" si="75"/>
        <v>2500</v>
      </c>
      <c r="Q74" s="254">
        <f t="shared" si="75"/>
        <v>2500</v>
      </c>
      <c r="R74" s="254">
        <f t="shared" si="75"/>
        <v>30000</v>
      </c>
      <c r="S74" s="319">
        <f t="shared" si="75"/>
        <v>3003120</v>
      </c>
      <c r="W74" s="254">
        <f t="shared" ref="W74:X74" si="76">SUM(W36,W42,W48,W54,W60,W66,W72)</f>
        <v>15</v>
      </c>
      <c r="X74" s="254">
        <f t="shared" si="76"/>
        <v>2500</v>
      </c>
      <c r="Z74" s="254">
        <f t="shared" ref="Z74:AA74" si="77">SUM(Z36,Z42,Z48,Z54,Z60,Z66,Z72)</f>
        <v>17400</v>
      </c>
      <c r="AA74" s="254">
        <f t="shared" si="77"/>
        <v>12600</v>
      </c>
      <c r="AB74" s="418">
        <f>Z74/(Z74+AA74)</f>
        <v>0.57999999999999996</v>
      </c>
    </row>
    <row r="75" spans="1:28" ht="12" x14ac:dyDescent="0.3">
      <c r="A75" s="149"/>
      <c r="B75" s="155"/>
      <c r="C75" s="156"/>
      <c r="D75" s="442"/>
      <c r="E75" s="431"/>
      <c r="F75" s="154"/>
      <c r="G75" s="154"/>
      <c r="H75" s="154"/>
      <c r="I75" s="154"/>
      <c r="J75" s="154"/>
      <c r="K75" s="154"/>
      <c r="L75" s="154"/>
      <c r="M75" s="154"/>
      <c r="N75" s="154"/>
      <c r="O75" s="154"/>
      <c r="P75" s="154"/>
      <c r="Q75" s="154"/>
      <c r="R75" s="154"/>
      <c r="S75" s="322"/>
      <c r="T75" s="110"/>
      <c r="U75" s="110"/>
      <c r="V75" s="110"/>
      <c r="W75" s="157"/>
      <c r="X75" s="157"/>
      <c r="Z75" s="157"/>
      <c r="AA75" s="157"/>
      <c r="AB75" s="421"/>
    </row>
    <row r="76" spans="1:28" ht="13" x14ac:dyDescent="0.3">
      <c r="A76" s="237">
        <v>3</v>
      </c>
      <c r="B76" s="245" t="s">
        <v>153</v>
      </c>
      <c r="C76" s="239"/>
      <c r="D76" s="436"/>
      <c r="E76" s="425"/>
      <c r="F76" s="244"/>
      <c r="G76" s="244"/>
      <c r="H76" s="244"/>
      <c r="I76" s="244"/>
      <c r="J76" s="244"/>
      <c r="K76" s="244"/>
      <c r="L76" s="244"/>
      <c r="M76" s="244"/>
      <c r="N76" s="244"/>
      <c r="O76" s="244"/>
      <c r="P76" s="244"/>
      <c r="Q76" s="244"/>
      <c r="R76" s="240"/>
      <c r="S76" s="323"/>
      <c r="T76" s="110"/>
      <c r="U76" s="110"/>
      <c r="V76" s="110"/>
      <c r="W76" s="239"/>
      <c r="X76" s="239"/>
      <c r="Z76" s="239"/>
      <c r="AA76" s="239"/>
      <c r="AB76" s="416"/>
    </row>
    <row r="77" spans="1:28" ht="12" x14ac:dyDescent="0.3">
      <c r="A77" s="269">
        <v>3.1</v>
      </c>
      <c r="B77" s="274" t="s">
        <v>153</v>
      </c>
      <c r="C77" s="446" t="str">
        <f>'6. Staff Loading'!C77</f>
        <v>Programmer Analyst-Onshore</v>
      </c>
      <c r="D77" s="447">
        <f>'6. Staff Loading'!D77</f>
        <v>127</v>
      </c>
      <c r="E77" s="448" t="str">
        <f>'6. Staff Loading'!E77</f>
        <v>N</v>
      </c>
      <c r="F77" s="154">
        <v>160</v>
      </c>
      <c r="G77" s="154">
        <v>160</v>
      </c>
      <c r="H77" s="154">
        <v>160</v>
      </c>
      <c r="I77" s="154">
        <v>160</v>
      </c>
      <c r="J77" s="154">
        <v>160</v>
      </c>
      <c r="K77" s="154">
        <v>160</v>
      </c>
      <c r="L77" s="154">
        <v>160</v>
      </c>
      <c r="M77" s="154">
        <v>160</v>
      </c>
      <c r="N77" s="154">
        <v>160</v>
      </c>
      <c r="O77" s="154">
        <v>160</v>
      </c>
      <c r="P77" s="154">
        <v>160</v>
      </c>
      <c r="Q77" s="154">
        <v>160</v>
      </c>
      <c r="R77" s="276">
        <f t="shared" ref="R77:R81" si="78">SUM(F77:Q77)</f>
        <v>1920</v>
      </c>
      <c r="S77" s="316">
        <f>D77*R77</f>
        <v>243840</v>
      </c>
      <c r="W77" s="452">
        <f>X77/$U$7</f>
        <v>0.96000000000000008</v>
      </c>
      <c r="X77" s="452">
        <f>R77/12</f>
        <v>160</v>
      </c>
      <c r="Z77" s="452">
        <f>IF($E77="Y",$R77,0)</f>
        <v>0</v>
      </c>
      <c r="AA77" s="452">
        <f>IF($E77="N",$R77,0)</f>
        <v>1920</v>
      </c>
      <c r="AB77" s="453">
        <f>Z77/(AA77+Z77)</f>
        <v>0</v>
      </c>
    </row>
    <row r="78" spans="1:28" ht="12" x14ac:dyDescent="0.3">
      <c r="A78" s="269"/>
      <c r="B78" s="270"/>
      <c r="C78" s="446">
        <f>'6. Staff Loading'!C78</f>
        <v>0</v>
      </c>
      <c r="D78" s="447">
        <f>'6. Staff Loading'!D78</f>
        <v>0</v>
      </c>
      <c r="E78" s="448">
        <f>'6. Staff Loading'!E78</f>
        <v>0</v>
      </c>
      <c r="F78" s="154"/>
      <c r="G78" s="154"/>
      <c r="H78" s="154"/>
      <c r="I78" s="154"/>
      <c r="J78" s="154"/>
      <c r="K78" s="154"/>
      <c r="L78" s="154"/>
      <c r="M78" s="154"/>
      <c r="N78" s="154"/>
      <c r="O78" s="154"/>
      <c r="P78" s="154"/>
      <c r="Q78" s="154"/>
      <c r="R78" s="276">
        <f t="shared" si="78"/>
        <v>0</v>
      </c>
      <c r="S78" s="316">
        <f t="shared" ref="S78:S81" si="79">D78*R78</f>
        <v>0</v>
      </c>
      <c r="W78" s="452">
        <f t="shared" ref="W78:W81" si="80">X78/$U$7</f>
        <v>0</v>
      </c>
      <c r="X78" s="452">
        <f t="shared" ref="X78:X81" si="81">R78/12</f>
        <v>0</v>
      </c>
      <c r="Z78" s="452">
        <f t="shared" ref="Z78:Z81" si="82">IF($E78="Y",$R78,0)</f>
        <v>0</v>
      </c>
      <c r="AA78" s="452">
        <f t="shared" ref="AA78:AA81" si="83">IF($E78="N",$R78,0)</f>
        <v>0</v>
      </c>
      <c r="AB78" s="453" t="e">
        <f t="shared" ref="AB78:AB81" si="84">Z78/(AA78+Z78)</f>
        <v>#DIV/0!</v>
      </c>
    </row>
    <row r="79" spans="1:28" s="110" customFormat="1" ht="12" x14ac:dyDescent="0.3">
      <c r="A79" s="269"/>
      <c r="B79" s="270"/>
      <c r="C79" s="446">
        <f>'6. Staff Loading'!C79</f>
        <v>0</v>
      </c>
      <c r="D79" s="447">
        <f>'6. Staff Loading'!D79</f>
        <v>0</v>
      </c>
      <c r="E79" s="448">
        <f>'6. Staff Loading'!E79</f>
        <v>0</v>
      </c>
      <c r="F79" s="154"/>
      <c r="G79" s="154"/>
      <c r="H79" s="154"/>
      <c r="I79" s="154"/>
      <c r="J79" s="154"/>
      <c r="K79" s="154"/>
      <c r="L79" s="154"/>
      <c r="M79" s="154"/>
      <c r="N79" s="154"/>
      <c r="O79" s="154"/>
      <c r="P79" s="154"/>
      <c r="Q79" s="154"/>
      <c r="R79" s="276">
        <f t="shared" si="78"/>
        <v>0</v>
      </c>
      <c r="S79" s="316">
        <f t="shared" si="79"/>
        <v>0</v>
      </c>
      <c r="T79" s="106"/>
      <c r="U79" s="106"/>
      <c r="V79" s="106"/>
      <c r="W79" s="452">
        <f t="shared" si="80"/>
        <v>0</v>
      </c>
      <c r="X79" s="452">
        <f t="shared" si="81"/>
        <v>0</v>
      </c>
      <c r="Z79" s="452">
        <f t="shared" si="82"/>
        <v>0</v>
      </c>
      <c r="AA79" s="452">
        <f t="shared" si="83"/>
        <v>0</v>
      </c>
      <c r="AB79" s="453" t="e">
        <f t="shared" si="84"/>
        <v>#DIV/0!</v>
      </c>
    </row>
    <row r="80" spans="1:28" s="110" customFormat="1" ht="12" x14ac:dyDescent="0.3">
      <c r="A80" s="269"/>
      <c r="B80" s="270"/>
      <c r="C80" s="446">
        <f>'6. Staff Loading'!C80</f>
        <v>0</v>
      </c>
      <c r="D80" s="447">
        <f>'6. Staff Loading'!D80</f>
        <v>0</v>
      </c>
      <c r="E80" s="448">
        <f>'6. Staff Loading'!E80</f>
        <v>0</v>
      </c>
      <c r="F80" s="154"/>
      <c r="G80" s="154"/>
      <c r="H80" s="154"/>
      <c r="I80" s="154"/>
      <c r="J80" s="154"/>
      <c r="K80" s="154"/>
      <c r="L80" s="154"/>
      <c r="M80" s="154"/>
      <c r="N80" s="154"/>
      <c r="O80" s="154"/>
      <c r="P80" s="154"/>
      <c r="Q80" s="154"/>
      <c r="R80" s="276">
        <f t="shared" si="78"/>
        <v>0</v>
      </c>
      <c r="S80" s="316">
        <f t="shared" si="79"/>
        <v>0</v>
      </c>
      <c r="T80" s="106"/>
      <c r="U80" s="106"/>
      <c r="V80" s="106"/>
      <c r="W80" s="452">
        <f t="shared" si="80"/>
        <v>0</v>
      </c>
      <c r="X80" s="452">
        <f t="shared" si="81"/>
        <v>0</v>
      </c>
      <c r="Z80" s="452">
        <f t="shared" si="82"/>
        <v>0</v>
      </c>
      <c r="AA80" s="452">
        <f t="shared" si="83"/>
        <v>0</v>
      </c>
      <c r="AB80" s="453" t="e">
        <f t="shared" si="84"/>
        <v>#DIV/0!</v>
      </c>
    </row>
    <row r="81" spans="1:28" ht="14.25" customHeight="1" x14ac:dyDescent="0.3">
      <c r="A81" s="269"/>
      <c r="B81" s="270"/>
      <c r="C81" s="446">
        <f>'6. Staff Loading'!C81</f>
        <v>0</v>
      </c>
      <c r="D81" s="447">
        <f>'6. Staff Loading'!D81</f>
        <v>0</v>
      </c>
      <c r="E81" s="448">
        <f>'6. Staff Loading'!E81</f>
        <v>0</v>
      </c>
      <c r="F81" s="154"/>
      <c r="G81" s="154"/>
      <c r="H81" s="154"/>
      <c r="I81" s="154"/>
      <c r="J81" s="154"/>
      <c r="K81" s="154"/>
      <c r="L81" s="154"/>
      <c r="M81" s="154"/>
      <c r="N81" s="154"/>
      <c r="O81" s="154"/>
      <c r="P81" s="154"/>
      <c r="Q81" s="154"/>
      <c r="R81" s="276">
        <f t="shared" si="78"/>
        <v>0</v>
      </c>
      <c r="S81" s="316">
        <f t="shared" si="79"/>
        <v>0</v>
      </c>
      <c r="W81" s="452">
        <f t="shared" si="80"/>
        <v>0</v>
      </c>
      <c r="X81" s="452">
        <f t="shared" si="81"/>
        <v>0</v>
      </c>
      <c r="Z81" s="452">
        <f t="shared" si="82"/>
        <v>0</v>
      </c>
      <c r="AA81" s="452">
        <f t="shared" si="83"/>
        <v>0</v>
      </c>
      <c r="AB81" s="453" t="e">
        <f t="shared" si="84"/>
        <v>#DIV/0!</v>
      </c>
    </row>
    <row r="82" spans="1:28" s="109" customFormat="1" ht="13.5" thickBot="1" x14ac:dyDescent="0.35">
      <c r="A82" s="228"/>
      <c r="B82" s="229" t="s">
        <v>154</v>
      </c>
      <c r="C82" s="230"/>
      <c r="D82" s="438"/>
      <c r="E82" s="427"/>
      <c r="F82" s="233">
        <f>SUM(F77:F81)</f>
        <v>160</v>
      </c>
      <c r="G82" s="233">
        <f t="shared" ref="G82:R82" si="85">SUM(G77:G81)</f>
        <v>160</v>
      </c>
      <c r="H82" s="233">
        <f t="shared" si="85"/>
        <v>160</v>
      </c>
      <c r="I82" s="233">
        <f t="shared" si="85"/>
        <v>160</v>
      </c>
      <c r="J82" s="233">
        <f t="shared" si="85"/>
        <v>160</v>
      </c>
      <c r="K82" s="233">
        <f t="shared" si="85"/>
        <v>160</v>
      </c>
      <c r="L82" s="233">
        <f t="shared" si="85"/>
        <v>160</v>
      </c>
      <c r="M82" s="233">
        <f t="shared" si="85"/>
        <v>160</v>
      </c>
      <c r="N82" s="233">
        <f t="shared" si="85"/>
        <v>160</v>
      </c>
      <c r="O82" s="233">
        <f t="shared" si="85"/>
        <v>160</v>
      </c>
      <c r="P82" s="233">
        <f t="shared" si="85"/>
        <v>160</v>
      </c>
      <c r="Q82" s="233">
        <f t="shared" si="85"/>
        <v>160</v>
      </c>
      <c r="R82" s="233">
        <f t="shared" si="85"/>
        <v>1920</v>
      </c>
      <c r="S82" s="317">
        <f>SUM(S77:S81)</f>
        <v>243840</v>
      </c>
      <c r="T82" s="106"/>
      <c r="U82" s="106"/>
      <c r="V82" s="106"/>
      <c r="W82" s="235">
        <f>SUM(W77:W81)</f>
        <v>0.96000000000000008</v>
      </c>
      <c r="X82" s="235">
        <f>SUM(X77:X81)</f>
        <v>160</v>
      </c>
      <c r="Z82" s="231">
        <f>SUM(Z77:Z81)</f>
        <v>0</v>
      </c>
      <c r="AA82" s="231">
        <f>SUM(AA77:AA81)</f>
        <v>1920</v>
      </c>
      <c r="AB82" s="413">
        <f>Z82/(Z82+AA82)</f>
        <v>0</v>
      </c>
    </row>
    <row r="83" spans="1:28" ht="10.15" customHeight="1" x14ac:dyDescent="0.3">
      <c r="A83" s="149"/>
      <c r="B83" s="150"/>
      <c r="C83" s="151"/>
      <c r="D83" s="437"/>
      <c r="E83" s="426"/>
      <c r="F83" s="154"/>
      <c r="G83" s="154"/>
      <c r="H83" s="154"/>
      <c r="I83" s="154"/>
      <c r="J83" s="154"/>
      <c r="K83" s="154"/>
      <c r="L83" s="154"/>
      <c r="M83" s="154"/>
      <c r="N83" s="154"/>
      <c r="O83" s="154"/>
      <c r="P83" s="154"/>
      <c r="Q83" s="154"/>
      <c r="R83" s="154"/>
      <c r="S83" s="322"/>
      <c r="T83" s="110"/>
      <c r="U83" s="110"/>
      <c r="V83" s="110"/>
      <c r="W83" s="152"/>
      <c r="X83" s="152"/>
      <c r="Z83" s="152"/>
      <c r="AA83" s="152"/>
      <c r="AB83" s="412"/>
    </row>
    <row r="84" spans="1:28" ht="13.5" thickBot="1" x14ac:dyDescent="0.35">
      <c r="A84" s="251"/>
      <c r="B84" s="252" t="s">
        <v>154</v>
      </c>
      <c r="C84" s="253"/>
      <c r="D84" s="440"/>
      <c r="E84" s="429"/>
      <c r="F84" s="254">
        <f t="shared" ref="F84:S84" si="86">SUM(F82,)</f>
        <v>160</v>
      </c>
      <c r="G84" s="254">
        <f t="shared" si="86"/>
        <v>160</v>
      </c>
      <c r="H84" s="254">
        <f t="shared" si="86"/>
        <v>160</v>
      </c>
      <c r="I84" s="254">
        <f t="shared" si="86"/>
        <v>160</v>
      </c>
      <c r="J84" s="254">
        <f t="shared" si="86"/>
        <v>160</v>
      </c>
      <c r="K84" s="254">
        <f t="shared" si="86"/>
        <v>160</v>
      </c>
      <c r="L84" s="254">
        <f t="shared" si="86"/>
        <v>160</v>
      </c>
      <c r="M84" s="254">
        <f t="shared" si="86"/>
        <v>160</v>
      </c>
      <c r="N84" s="254">
        <f t="shared" si="86"/>
        <v>160</v>
      </c>
      <c r="O84" s="254">
        <f t="shared" si="86"/>
        <v>160</v>
      </c>
      <c r="P84" s="254">
        <f t="shared" si="86"/>
        <v>160</v>
      </c>
      <c r="Q84" s="254">
        <f t="shared" si="86"/>
        <v>160</v>
      </c>
      <c r="R84" s="254">
        <f t="shared" si="86"/>
        <v>1920</v>
      </c>
      <c r="S84" s="319">
        <f t="shared" si="86"/>
        <v>243840</v>
      </c>
      <c r="W84" s="254">
        <f>SUM(W82,)</f>
        <v>0.96000000000000008</v>
      </c>
      <c r="X84" s="254">
        <f>SUM(X82,)</f>
        <v>160</v>
      </c>
      <c r="Z84" s="254">
        <f>SUM(Z82,)</f>
        <v>0</v>
      </c>
      <c r="AA84" s="254">
        <f>SUM(AA82,)</f>
        <v>1920</v>
      </c>
      <c r="AB84" s="418">
        <f>SUM(AB82,)</f>
        <v>0</v>
      </c>
    </row>
    <row r="85" spans="1:28" ht="12" x14ac:dyDescent="0.3">
      <c r="A85" s="149"/>
      <c r="B85" s="155"/>
      <c r="C85" s="156"/>
      <c r="D85" s="442"/>
      <c r="E85" s="431"/>
      <c r="F85" s="154"/>
      <c r="G85" s="154"/>
      <c r="H85" s="154"/>
      <c r="I85" s="154"/>
      <c r="J85" s="154"/>
      <c r="K85" s="154"/>
      <c r="L85" s="154"/>
      <c r="M85" s="154"/>
      <c r="N85" s="154"/>
      <c r="O85" s="154"/>
      <c r="P85" s="154"/>
      <c r="Q85" s="154"/>
      <c r="R85" s="154"/>
      <c r="S85" s="322"/>
      <c r="T85" s="110"/>
      <c r="U85" s="110"/>
      <c r="V85" s="110"/>
      <c r="W85" s="157"/>
      <c r="X85" s="157"/>
      <c r="Z85" s="157"/>
      <c r="AA85" s="157"/>
      <c r="AB85" s="421"/>
    </row>
    <row r="86" spans="1:28" ht="13" x14ac:dyDescent="0.3">
      <c r="A86" s="237">
        <v>4</v>
      </c>
      <c r="B86" s="245" t="s">
        <v>156</v>
      </c>
      <c r="C86" s="239"/>
      <c r="D86" s="436"/>
      <c r="E86" s="425"/>
      <c r="F86" s="244"/>
      <c r="G86" s="244"/>
      <c r="H86" s="244"/>
      <c r="I86" s="244"/>
      <c r="J86" s="244"/>
      <c r="K86" s="244"/>
      <c r="L86" s="244"/>
      <c r="M86" s="244"/>
      <c r="N86" s="244"/>
      <c r="O86" s="244"/>
      <c r="P86" s="244"/>
      <c r="Q86" s="244"/>
      <c r="R86" s="240"/>
      <c r="S86" s="323"/>
      <c r="T86" s="110"/>
      <c r="U86" s="110"/>
      <c r="V86" s="110"/>
      <c r="W86" s="239"/>
      <c r="X86" s="239"/>
      <c r="Z86" s="239"/>
      <c r="AA86" s="239"/>
      <c r="AB86" s="416"/>
    </row>
    <row r="87" spans="1:28" ht="12" x14ac:dyDescent="0.3">
      <c r="A87" s="269">
        <v>4.0999999999999996</v>
      </c>
      <c r="B87" s="270" t="s">
        <v>156</v>
      </c>
      <c r="C87" s="446" t="str">
        <f>'6. Staff Loading'!C87</f>
        <v>BenefitsCal Public Communications Lead-Onshore</v>
      </c>
      <c r="D87" s="447">
        <f>'6. Staff Loading'!D87</f>
        <v>150</v>
      </c>
      <c r="E87" s="448" t="str">
        <f>'6. Staff Loading'!E87</f>
        <v>N</v>
      </c>
      <c r="F87" s="154">
        <v>160</v>
      </c>
      <c r="G87" s="154">
        <v>160</v>
      </c>
      <c r="H87" s="154">
        <v>160</v>
      </c>
      <c r="I87" s="154">
        <v>160</v>
      </c>
      <c r="J87" s="154">
        <v>160</v>
      </c>
      <c r="K87" s="154">
        <v>160</v>
      </c>
      <c r="L87" s="154">
        <v>160</v>
      </c>
      <c r="M87" s="154">
        <v>160</v>
      </c>
      <c r="N87" s="154">
        <v>160</v>
      </c>
      <c r="O87" s="154">
        <v>160</v>
      </c>
      <c r="P87" s="154">
        <v>160</v>
      </c>
      <c r="Q87" s="154">
        <v>160</v>
      </c>
      <c r="R87" s="276">
        <f t="shared" ref="R87:R91" si="87">SUM(F87:Q87)</f>
        <v>1920</v>
      </c>
      <c r="S87" s="316">
        <f>D87*R87</f>
        <v>288000</v>
      </c>
      <c r="T87" s="110"/>
      <c r="U87" s="110"/>
      <c r="V87" s="110"/>
      <c r="W87" s="452">
        <f>X87/$U$7</f>
        <v>0.96000000000000008</v>
      </c>
      <c r="X87" s="452">
        <f>R87/12</f>
        <v>160</v>
      </c>
      <c r="Z87" s="452">
        <f>IF($E87="Y",$R87,0)</f>
        <v>0</v>
      </c>
      <c r="AA87" s="452">
        <f>IF($E87="N",$R87,0)</f>
        <v>1920</v>
      </c>
      <c r="AB87" s="453">
        <f>Z87/(AA87+Z87)</f>
        <v>0</v>
      </c>
    </row>
    <row r="88" spans="1:28" s="110" customFormat="1" x14ac:dyDescent="0.25">
      <c r="A88" s="269"/>
      <c r="B88" s="270"/>
      <c r="C88" s="446" t="str">
        <f>'6. Staff Loading'!C88</f>
        <v>Business Analyst/UCD Analyst -Onshore</v>
      </c>
      <c r="D88" s="447">
        <f>'6. Staff Loading'!D88</f>
        <v>130</v>
      </c>
      <c r="E88" s="448" t="str">
        <f>'6. Staff Loading'!E88</f>
        <v>N</v>
      </c>
      <c r="F88" s="154">
        <v>106</v>
      </c>
      <c r="G88" s="154">
        <v>106</v>
      </c>
      <c r="H88" s="154">
        <v>106</v>
      </c>
      <c r="I88" s="154">
        <v>106</v>
      </c>
      <c r="J88" s="154">
        <v>106</v>
      </c>
      <c r="K88" s="154">
        <v>106</v>
      </c>
      <c r="L88" s="154">
        <v>106</v>
      </c>
      <c r="M88" s="154">
        <v>106</v>
      </c>
      <c r="N88" s="154">
        <v>106</v>
      </c>
      <c r="O88" s="154">
        <v>106</v>
      </c>
      <c r="P88" s="154">
        <v>106</v>
      </c>
      <c r="Q88" s="154">
        <v>106</v>
      </c>
      <c r="R88" s="276">
        <f t="shared" si="87"/>
        <v>1272</v>
      </c>
      <c r="S88" s="316">
        <f t="shared" ref="S88:S91" si="88">D88*R88</f>
        <v>165360</v>
      </c>
      <c r="W88" s="452">
        <f t="shared" ref="W88:W91" si="89">X88/$U$7</f>
        <v>0.63600000000000001</v>
      </c>
      <c r="X88" s="452">
        <f t="shared" ref="X88:X91" si="90">R88/12</f>
        <v>106</v>
      </c>
      <c r="Z88" s="452">
        <f t="shared" ref="Z88:Z91" si="91">IF($E88="Y",$R88,0)</f>
        <v>0</v>
      </c>
      <c r="AA88" s="452">
        <f t="shared" ref="AA88:AA91" si="92">IF($E88="N",$R88,0)</f>
        <v>1272</v>
      </c>
      <c r="AB88" s="453">
        <f t="shared" ref="AB88:AB91" si="93">Z88/(AA88+Z88)</f>
        <v>0</v>
      </c>
    </row>
    <row r="89" spans="1:28" ht="14.25" customHeight="1" x14ac:dyDescent="0.3">
      <c r="A89" s="269"/>
      <c r="B89" s="270"/>
      <c r="C89" s="446" t="str">
        <f>'6. Staff Loading'!C89</f>
        <v>Customer and Marketing Analyst-Onshore</v>
      </c>
      <c r="D89" s="447">
        <f>'6. Staff Loading'!D89</f>
        <v>140.75</v>
      </c>
      <c r="E89" s="448" t="str">
        <f>'6. Staff Loading'!E89</f>
        <v>N</v>
      </c>
      <c r="F89" s="154">
        <v>160</v>
      </c>
      <c r="G89" s="154">
        <v>160</v>
      </c>
      <c r="H89" s="154">
        <v>160</v>
      </c>
      <c r="I89" s="154">
        <v>160</v>
      </c>
      <c r="J89" s="154">
        <v>160</v>
      </c>
      <c r="K89" s="154">
        <v>160</v>
      </c>
      <c r="L89" s="154">
        <v>160</v>
      </c>
      <c r="M89" s="154">
        <v>160</v>
      </c>
      <c r="N89" s="154">
        <v>160</v>
      </c>
      <c r="O89" s="154">
        <v>160</v>
      </c>
      <c r="P89" s="154">
        <v>160</v>
      </c>
      <c r="Q89" s="154">
        <v>160</v>
      </c>
      <c r="R89" s="276">
        <f t="shared" si="87"/>
        <v>1920</v>
      </c>
      <c r="S89" s="316">
        <f t="shared" si="88"/>
        <v>270240</v>
      </c>
      <c r="T89" s="110"/>
      <c r="U89" s="110"/>
      <c r="V89" s="110"/>
      <c r="W89" s="452">
        <f t="shared" si="89"/>
        <v>0.96000000000000008</v>
      </c>
      <c r="X89" s="452">
        <f t="shared" si="90"/>
        <v>160</v>
      </c>
      <c r="Z89" s="452">
        <f t="shared" si="91"/>
        <v>0</v>
      </c>
      <c r="AA89" s="452">
        <f t="shared" si="92"/>
        <v>1920</v>
      </c>
      <c r="AB89" s="453">
        <f t="shared" si="93"/>
        <v>0</v>
      </c>
    </row>
    <row r="90" spans="1:28" s="110" customFormat="1" x14ac:dyDescent="0.25">
      <c r="A90" s="269"/>
      <c r="B90" s="270"/>
      <c r="C90" s="446" t="str">
        <f>'6. Staff Loading'!C90</f>
        <v>Customer and Marketing Analyst-Offshore</v>
      </c>
      <c r="D90" s="447">
        <f>'6. Staff Loading'!D90</f>
        <v>80</v>
      </c>
      <c r="E90" s="448" t="str">
        <f>'6. Staff Loading'!E90</f>
        <v>Y</v>
      </c>
      <c r="F90" s="154">
        <v>80</v>
      </c>
      <c r="G90" s="154">
        <v>80</v>
      </c>
      <c r="H90" s="154">
        <v>80</v>
      </c>
      <c r="I90" s="154">
        <v>80</v>
      </c>
      <c r="J90" s="154">
        <v>80</v>
      </c>
      <c r="K90" s="154">
        <v>80</v>
      </c>
      <c r="L90" s="154">
        <v>80</v>
      </c>
      <c r="M90" s="154">
        <v>80</v>
      </c>
      <c r="N90" s="154">
        <v>80</v>
      </c>
      <c r="O90" s="154">
        <v>80</v>
      </c>
      <c r="P90" s="154">
        <v>80</v>
      </c>
      <c r="Q90" s="154">
        <v>80</v>
      </c>
      <c r="R90" s="276">
        <f t="shared" si="87"/>
        <v>960</v>
      </c>
      <c r="S90" s="316">
        <f t="shared" si="88"/>
        <v>76800</v>
      </c>
      <c r="W90" s="452">
        <f t="shared" si="89"/>
        <v>0.48000000000000004</v>
      </c>
      <c r="X90" s="452">
        <f t="shared" si="90"/>
        <v>80</v>
      </c>
      <c r="Z90" s="452">
        <f t="shared" si="91"/>
        <v>960</v>
      </c>
      <c r="AA90" s="452">
        <f t="shared" si="92"/>
        <v>0</v>
      </c>
      <c r="AB90" s="453">
        <f t="shared" si="93"/>
        <v>1</v>
      </c>
    </row>
    <row r="91" spans="1:28" ht="14.25" customHeight="1" x14ac:dyDescent="0.3">
      <c r="A91" s="269"/>
      <c r="B91" s="270"/>
      <c r="C91" s="446">
        <f>'6. Staff Loading'!C91</f>
        <v>0</v>
      </c>
      <c r="D91" s="447">
        <f>'6. Staff Loading'!D91</f>
        <v>0</v>
      </c>
      <c r="E91" s="448">
        <f>'6. Staff Loading'!E91</f>
        <v>0</v>
      </c>
      <c r="F91" s="154"/>
      <c r="G91" s="154"/>
      <c r="H91" s="154"/>
      <c r="I91" s="154"/>
      <c r="J91" s="154"/>
      <c r="K91" s="154"/>
      <c r="L91" s="154"/>
      <c r="M91" s="154"/>
      <c r="N91" s="154"/>
      <c r="O91" s="154"/>
      <c r="P91" s="154"/>
      <c r="Q91" s="154"/>
      <c r="R91" s="276">
        <f t="shared" si="87"/>
        <v>0</v>
      </c>
      <c r="S91" s="316">
        <f t="shared" si="88"/>
        <v>0</v>
      </c>
      <c r="T91" s="110"/>
      <c r="U91" s="110"/>
      <c r="V91" s="110"/>
      <c r="W91" s="452">
        <f t="shared" si="89"/>
        <v>0</v>
      </c>
      <c r="X91" s="452">
        <f t="shared" si="90"/>
        <v>0</v>
      </c>
      <c r="Z91" s="452">
        <f t="shared" si="91"/>
        <v>0</v>
      </c>
      <c r="AA91" s="452">
        <f t="shared" si="92"/>
        <v>0</v>
      </c>
      <c r="AB91" s="453" t="e">
        <f t="shared" si="93"/>
        <v>#DIV/0!</v>
      </c>
    </row>
    <row r="92" spans="1:28" s="109" customFormat="1" ht="13.5" thickBot="1" x14ac:dyDescent="0.35">
      <c r="A92" s="228"/>
      <c r="B92" s="229" t="s">
        <v>160</v>
      </c>
      <c r="C92" s="230"/>
      <c r="D92" s="438"/>
      <c r="E92" s="427"/>
      <c r="F92" s="233">
        <f>SUM(F87:F91)</f>
        <v>506</v>
      </c>
      <c r="G92" s="233">
        <f t="shared" ref="G92:R92" si="94">SUM(G87:G91)</f>
        <v>506</v>
      </c>
      <c r="H92" s="233">
        <f t="shared" si="94"/>
        <v>506</v>
      </c>
      <c r="I92" s="233">
        <f t="shared" si="94"/>
        <v>506</v>
      </c>
      <c r="J92" s="233">
        <f t="shared" si="94"/>
        <v>506</v>
      </c>
      <c r="K92" s="233">
        <f t="shared" si="94"/>
        <v>506</v>
      </c>
      <c r="L92" s="233">
        <f t="shared" si="94"/>
        <v>506</v>
      </c>
      <c r="M92" s="233">
        <f t="shared" si="94"/>
        <v>506</v>
      </c>
      <c r="N92" s="233">
        <f t="shared" si="94"/>
        <v>506</v>
      </c>
      <c r="O92" s="233">
        <f t="shared" si="94"/>
        <v>506</v>
      </c>
      <c r="P92" s="233">
        <f t="shared" si="94"/>
        <v>506</v>
      </c>
      <c r="Q92" s="233">
        <f t="shared" si="94"/>
        <v>506</v>
      </c>
      <c r="R92" s="233">
        <f t="shared" si="94"/>
        <v>6072</v>
      </c>
      <c r="S92" s="317">
        <f>SUM(S87:S91)</f>
        <v>800400</v>
      </c>
      <c r="T92" s="106"/>
      <c r="U92" s="106"/>
      <c r="V92" s="106"/>
      <c r="W92" s="235">
        <f>SUM(W87:W91)</f>
        <v>3.036</v>
      </c>
      <c r="X92" s="235">
        <f>SUM(X87:X91)</f>
        <v>506</v>
      </c>
      <c r="Z92" s="231">
        <f>SUM(Z87:Z91)</f>
        <v>960</v>
      </c>
      <c r="AA92" s="231">
        <f>SUM(AA87:AA91)</f>
        <v>5112</v>
      </c>
      <c r="AB92" s="413">
        <f>Z92/(Z92+AA92)</f>
        <v>0.15810276679841898</v>
      </c>
    </row>
    <row r="93" spans="1:28" ht="10.15" customHeight="1" x14ac:dyDescent="0.3">
      <c r="A93" s="149"/>
      <c r="B93" s="150"/>
      <c r="C93" s="151"/>
      <c r="D93" s="437"/>
      <c r="E93" s="426"/>
      <c r="F93" s="154"/>
      <c r="G93" s="154"/>
      <c r="H93" s="154"/>
      <c r="I93" s="154"/>
      <c r="J93" s="154"/>
      <c r="K93" s="154"/>
      <c r="L93" s="154"/>
      <c r="M93" s="154"/>
      <c r="N93" s="154"/>
      <c r="O93" s="154"/>
      <c r="P93" s="154"/>
      <c r="Q93" s="154"/>
      <c r="R93" s="154"/>
      <c r="S93" s="322"/>
      <c r="W93" s="152"/>
      <c r="X93" s="152"/>
      <c r="Z93" s="152"/>
      <c r="AA93" s="152"/>
      <c r="AB93" s="412"/>
    </row>
    <row r="94" spans="1:28" ht="13.5" thickBot="1" x14ac:dyDescent="0.35">
      <c r="A94" s="251"/>
      <c r="B94" s="252" t="s">
        <v>160</v>
      </c>
      <c r="C94" s="253"/>
      <c r="D94" s="440"/>
      <c r="E94" s="429"/>
      <c r="F94" s="254">
        <f t="shared" ref="F94:S94" si="95">SUM(F92,)</f>
        <v>506</v>
      </c>
      <c r="G94" s="254">
        <f t="shared" si="95"/>
        <v>506</v>
      </c>
      <c r="H94" s="254">
        <f t="shared" si="95"/>
        <v>506</v>
      </c>
      <c r="I94" s="254">
        <f t="shared" si="95"/>
        <v>506</v>
      </c>
      <c r="J94" s="254">
        <f t="shared" si="95"/>
        <v>506</v>
      </c>
      <c r="K94" s="254">
        <f t="shared" si="95"/>
        <v>506</v>
      </c>
      <c r="L94" s="254">
        <f t="shared" si="95"/>
        <v>506</v>
      </c>
      <c r="M94" s="254">
        <f t="shared" si="95"/>
        <v>506</v>
      </c>
      <c r="N94" s="254">
        <f t="shared" si="95"/>
        <v>506</v>
      </c>
      <c r="O94" s="254">
        <f t="shared" si="95"/>
        <v>506</v>
      </c>
      <c r="P94" s="254">
        <f t="shared" si="95"/>
        <v>506</v>
      </c>
      <c r="Q94" s="254">
        <f t="shared" si="95"/>
        <v>506</v>
      </c>
      <c r="R94" s="254">
        <f t="shared" si="95"/>
        <v>6072</v>
      </c>
      <c r="S94" s="319">
        <f t="shared" si="95"/>
        <v>800400</v>
      </c>
      <c r="W94" s="254">
        <f>SUM(W92,)</f>
        <v>3.036</v>
      </c>
      <c r="X94" s="254">
        <f>SUM(X92,)</f>
        <v>506</v>
      </c>
      <c r="Z94" s="254">
        <f>SUM(Z92,)</f>
        <v>960</v>
      </c>
      <c r="AA94" s="254">
        <f>SUM(AA92,)</f>
        <v>5112</v>
      </c>
      <c r="AB94" s="418">
        <f>Z94/(Z94+AA94)</f>
        <v>0.15810276679841898</v>
      </c>
    </row>
    <row r="95" spans="1:28" ht="12" x14ac:dyDescent="0.3">
      <c r="A95" s="160"/>
      <c r="B95" s="150"/>
      <c r="C95" s="151"/>
      <c r="D95" s="437"/>
      <c r="E95" s="432"/>
      <c r="F95" s="154"/>
      <c r="G95" s="154"/>
      <c r="H95" s="154"/>
      <c r="I95" s="154"/>
      <c r="J95" s="154"/>
      <c r="K95" s="154"/>
      <c r="L95" s="154"/>
      <c r="M95" s="154"/>
      <c r="N95" s="154"/>
      <c r="O95" s="154"/>
      <c r="P95" s="154"/>
      <c r="Q95" s="154"/>
      <c r="R95" s="154"/>
      <c r="S95" s="322"/>
      <c r="W95" s="151"/>
      <c r="X95" s="151"/>
      <c r="Z95" s="151"/>
      <c r="AA95" s="151"/>
      <c r="AB95" s="412"/>
    </row>
    <row r="96" spans="1:28" ht="13" x14ac:dyDescent="0.3">
      <c r="A96" s="237">
        <v>5</v>
      </c>
      <c r="B96" s="245" t="s">
        <v>161</v>
      </c>
      <c r="C96" s="239"/>
      <c r="D96" s="436"/>
      <c r="E96" s="425"/>
      <c r="F96" s="244"/>
      <c r="G96" s="244"/>
      <c r="H96" s="244"/>
      <c r="I96" s="244"/>
      <c r="J96" s="244"/>
      <c r="K96" s="244"/>
      <c r="L96" s="244"/>
      <c r="M96" s="244"/>
      <c r="N96" s="244"/>
      <c r="O96" s="244"/>
      <c r="P96" s="244"/>
      <c r="Q96" s="244"/>
      <c r="R96" s="240"/>
      <c r="S96" s="323"/>
      <c r="W96" s="239"/>
      <c r="X96" s="239"/>
      <c r="Z96" s="239"/>
      <c r="AA96" s="239"/>
      <c r="AB96" s="416"/>
    </row>
    <row r="97" spans="1:28" ht="12" x14ac:dyDescent="0.3">
      <c r="A97" s="269">
        <v>5.0999999999999996</v>
      </c>
      <c r="B97" s="270" t="s">
        <v>162</v>
      </c>
      <c r="C97" s="446" t="str">
        <f>'6. Staff Loading'!C97</f>
        <v>BenefitsCal Security Manager-Onshore</v>
      </c>
      <c r="D97" s="447">
        <f>'6. Staff Loading'!D97</f>
        <v>140</v>
      </c>
      <c r="E97" s="448" t="str">
        <f>'6. Staff Loading'!E97</f>
        <v>N</v>
      </c>
      <c r="F97" s="154">
        <v>150</v>
      </c>
      <c r="G97" s="154">
        <v>150</v>
      </c>
      <c r="H97" s="154">
        <v>150</v>
      </c>
      <c r="I97" s="154">
        <v>150</v>
      </c>
      <c r="J97" s="154">
        <v>150</v>
      </c>
      <c r="K97" s="154">
        <v>150</v>
      </c>
      <c r="L97" s="154">
        <v>150</v>
      </c>
      <c r="M97" s="154">
        <v>150</v>
      </c>
      <c r="N97" s="154">
        <v>150</v>
      </c>
      <c r="O97" s="154">
        <v>150</v>
      </c>
      <c r="P97" s="154">
        <v>150</v>
      </c>
      <c r="Q97" s="154">
        <v>150</v>
      </c>
      <c r="R97" s="276">
        <f t="shared" ref="R97:R101" si="96">SUM(F97:Q97)</f>
        <v>1800</v>
      </c>
      <c r="S97" s="316">
        <f>D97*R97</f>
        <v>252000</v>
      </c>
      <c r="W97" s="452">
        <f>X97/$U$7</f>
        <v>0.9</v>
      </c>
      <c r="X97" s="452">
        <f>R97/12</f>
        <v>150</v>
      </c>
      <c r="Z97" s="452">
        <f>IF($E97="Y",$R97,0)</f>
        <v>0</v>
      </c>
      <c r="AA97" s="452">
        <f>IF($E97="N",$R97,0)</f>
        <v>1800</v>
      </c>
      <c r="AB97" s="453">
        <f>Z97/(AA97+Z97)</f>
        <v>0</v>
      </c>
    </row>
    <row r="98" spans="1:28" s="110" customFormat="1" ht="12" x14ac:dyDescent="0.3">
      <c r="A98" s="269"/>
      <c r="B98" s="270"/>
      <c r="C98" s="446">
        <f>'6. Staff Loading'!C98</f>
        <v>0</v>
      </c>
      <c r="D98" s="447">
        <f>'6. Staff Loading'!D98</f>
        <v>0</v>
      </c>
      <c r="E98" s="448">
        <f>'6. Staff Loading'!E98</f>
        <v>0</v>
      </c>
      <c r="F98" s="154"/>
      <c r="G98" s="154"/>
      <c r="H98" s="154"/>
      <c r="I98" s="154"/>
      <c r="J98" s="154"/>
      <c r="K98" s="154"/>
      <c r="L98" s="154"/>
      <c r="M98" s="154"/>
      <c r="N98" s="154"/>
      <c r="O98" s="154"/>
      <c r="P98" s="154"/>
      <c r="Q98" s="154"/>
      <c r="R98" s="276">
        <f t="shared" si="96"/>
        <v>0</v>
      </c>
      <c r="S98" s="316">
        <f t="shared" ref="S98:S101" si="97">D98*R98</f>
        <v>0</v>
      </c>
      <c r="T98" s="106"/>
      <c r="U98" s="106"/>
      <c r="V98" s="106"/>
      <c r="W98" s="452">
        <f t="shared" ref="W98:W101" si="98">X98/$U$7</f>
        <v>0</v>
      </c>
      <c r="X98" s="452">
        <f t="shared" ref="X98:X101" si="99">R98/12</f>
        <v>0</v>
      </c>
      <c r="Z98" s="452">
        <f t="shared" ref="Z98:Z101" si="100">IF($E98="Y",$R98,0)</f>
        <v>0</v>
      </c>
      <c r="AA98" s="452">
        <f t="shared" ref="AA98:AA101" si="101">IF($E98="N",$R98,0)</f>
        <v>0</v>
      </c>
      <c r="AB98" s="453" t="e">
        <f t="shared" ref="AB98:AB101" si="102">Z98/(AA98+Z98)</f>
        <v>#DIV/0!</v>
      </c>
    </row>
    <row r="99" spans="1:28" ht="12" x14ac:dyDescent="0.3">
      <c r="A99" s="269"/>
      <c r="B99" s="270"/>
      <c r="C99" s="446">
        <f>'6. Staff Loading'!C99</f>
        <v>0</v>
      </c>
      <c r="D99" s="447">
        <f>'6. Staff Loading'!D99</f>
        <v>0</v>
      </c>
      <c r="E99" s="448">
        <f>'6. Staff Loading'!E99</f>
        <v>0</v>
      </c>
      <c r="F99" s="154"/>
      <c r="G99" s="154"/>
      <c r="H99" s="154"/>
      <c r="I99" s="154"/>
      <c r="J99" s="154"/>
      <c r="K99" s="154"/>
      <c r="L99" s="154"/>
      <c r="M99" s="154"/>
      <c r="N99" s="154"/>
      <c r="O99" s="154"/>
      <c r="P99" s="154"/>
      <c r="Q99" s="154"/>
      <c r="R99" s="276">
        <f t="shared" si="96"/>
        <v>0</v>
      </c>
      <c r="S99" s="316">
        <f t="shared" si="97"/>
        <v>0</v>
      </c>
      <c r="W99" s="452">
        <f t="shared" si="98"/>
        <v>0</v>
      </c>
      <c r="X99" s="452">
        <f t="shared" si="99"/>
        <v>0</v>
      </c>
      <c r="Z99" s="452">
        <f t="shared" si="100"/>
        <v>0</v>
      </c>
      <c r="AA99" s="452">
        <f t="shared" si="101"/>
        <v>0</v>
      </c>
      <c r="AB99" s="453" t="e">
        <f t="shared" si="102"/>
        <v>#DIV/0!</v>
      </c>
    </row>
    <row r="100" spans="1:28" s="110" customFormat="1" ht="12" x14ac:dyDescent="0.3">
      <c r="A100" s="269"/>
      <c r="B100" s="270"/>
      <c r="C100" s="446">
        <f>'6. Staff Loading'!C100</f>
        <v>0</v>
      </c>
      <c r="D100" s="447">
        <f>'6. Staff Loading'!D100</f>
        <v>0</v>
      </c>
      <c r="E100" s="448">
        <f>'6. Staff Loading'!E100</f>
        <v>0</v>
      </c>
      <c r="F100" s="154"/>
      <c r="G100" s="154"/>
      <c r="H100" s="154"/>
      <c r="I100" s="154"/>
      <c r="J100" s="154"/>
      <c r="K100" s="154"/>
      <c r="L100" s="154"/>
      <c r="M100" s="154"/>
      <c r="N100" s="154"/>
      <c r="O100" s="154"/>
      <c r="P100" s="154"/>
      <c r="Q100" s="154"/>
      <c r="R100" s="276">
        <f t="shared" si="96"/>
        <v>0</v>
      </c>
      <c r="S100" s="316">
        <f t="shared" si="97"/>
        <v>0</v>
      </c>
      <c r="T100" s="106"/>
      <c r="U100" s="106"/>
      <c r="V100" s="106"/>
      <c r="W100" s="452">
        <f t="shared" si="98"/>
        <v>0</v>
      </c>
      <c r="X100" s="452">
        <f t="shared" si="99"/>
        <v>0</v>
      </c>
      <c r="Z100" s="452">
        <f t="shared" si="100"/>
        <v>0</v>
      </c>
      <c r="AA100" s="452">
        <f t="shared" si="101"/>
        <v>0</v>
      </c>
      <c r="AB100" s="453" t="e">
        <f t="shared" si="102"/>
        <v>#DIV/0!</v>
      </c>
    </row>
    <row r="101" spans="1:28" ht="12" x14ac:dyDescent="0.3">
      <c r="A101" s="269"/>
      <c r="B101" s="270"/>
      <c r="C101" s="446">
        <f>'6. Staff Loading'!C101</f>
        <v>0</v>
      </c>
      <c r="D101" s="447">
        <f>'6. Staff Loading'!D101</f>
        <v>0</v>
      </c>
      <c r="E101" s="448">
        <f>'6. Staff Loading'!E101</f>
        <v>0</v>
      </c>
      <c r="F101" s="154"/>
      <c r="G101" s="154"/>
      <c r="H101" s="154"/>
      <c r="I101" s="154"/>
      <c r="J101" s="154"/>
      <c r="K101" s="154"/>
      <c r="L101" s="154"/>
      <c r="M101" s="154"/>
      <c r="N101" s="154"/>
      <c r="O101" s="154"/>
      <c r="P101" s="154"/>
      <c r="Q101" s="154"/>
      <c r="R101" s="276">
        <f t="shared" si="96"/>
        <v>0</v>
      </c>
      <c r="S101" s="316">
        <f t="shared" si="97"/>
        <v>0</v>
      </c>
      <c r="W101" s="452">
        <f t="shared" si="98"/>
        <v>0</v>
      </c>
      <c r="X101" s="452">
        <f t="shared" si="99"/>
        <v>0</v>
      </c>
      <c r="Z101" s="452">
        <f t="shared" si="100"/>
        <v>0</v>
      </c>
      <c r="AA101" s="452">
        <f t="shared" si="101"/>
        <v>0</v>
      </c>
      <c r="AB101" s="453" t="e">
        <f t="shared" si="102"/>
        <v>#DIV/0!</v>
      </c>
    </row>
    <row r="102" spans="1:28" ht="12.5" thickBot="1" x14ac:dyDescent="0.35">
      <c r="A102" s="228"/>
      <c r="B102" s="229" t="s">
        <v>322</v>
      </c>
      <c r="C102" s="230"/>
      <c r="D102" s="438"/>
      <c r="E102" s="427"/>
      <c r="F102" s="233">
        <f>SUM(F97:F101)</f>
        <v>150</v>
      </c>
      <c r="G102" s="233">
        <f t="shared" ref="G102:R102" si="103">SUM(G97:G101)</f>
        <v>150</v>
      </c>
      <c r="H102" s="233">
        <f t="shared" si="103"/>
        <v>150</v>
      </c>
      <c r="I102" s="233">
        <f t="shared" si="103"/>
        <v>150</v>
      </c>
      <c r="J102" s="233">
        <f t="shared" si="103"/>
        <v>150</v>
      </c>
      <c r="K102" s="233">
        <f t="shared" si="103"/>
        <v>150</v>
      </c>
      <c r="L102" s="233">
        <f t="shared" si="103"/>
        <v>150</v>
      </c>
      <c r="M102" s="233">
        <f t="shared" si="103"/>
        <v>150</v>
      </c>
      <c r="N102" s="233">
        <f t="shared" si="103"/>
        <v>150</v>
      </c>
      <c r="O102" s="233">
        <f t="shared" si="103"/>
        <v>150</v>
      </c>
      <c r="P102" s="233">
        <f t="shared" si="103"/>
        <v>150</v>
      </c>
      <c r="Q102" s="233">
        <f t="shared" si="103"/>
        <v>150</v>
      </c>
      <c r="R102" s="233">
        <f t="shared" si="103"/>
        <v>1800</v>
      </c>
      <c r="S102" s="317">
        <f>SUM(S97:S101)</f>
        <v>252000</v>
      </c>
      <c r="W102" s="235">
        <f>SUM(W97:W101)</f>
        <v>0.9</v>
      </c>
      <c r="X102" s="235">
        <f>SUM(X97:X101)</f>
        <v>150</v>
      </c>
      <c r="Z102" s="231">
        <f>SUM(Z97:Z101)</f>
        <v>0</v>
      </c>
      <c r="AA102" s="231">
        <f>SUM(AA97:AA101)</f>
        <v>1800</v>
      </c>
      <c r="AB102" s="413">
        <f>Z102/(Z102+AA102)</f>
        <v>0</v>
      </c>
    </row>
    <row r="103" spans="1:28" ht="12" x14ac:dyDescent="0.3">
      <c r="A103" s="269">
        <v>5.2</v>
      </c>
      <c r="B103" s="270" t="s">
        <v>165</v>
      </c>
      <c r="C103" s="446" t="str">
        <f>'6. Staff Loading'!C103</f>
        <v>Security Analyst-Onshore</v>
      </c>
      <c r="D103" s="447">
        <f>'6. Staff Loading'!D103</f>
        <v>120</v>
      </c>
      <c r="E103" s="448" t="str">
        <f>'6. Staff Loading'!E103</f>
        <v>N</v>
      </c>
      <c r="F103" s="154">
        <v>36</v>
      </c>
      <c r="G103" s="154">
        <v>36</v>
      </c>
      <c r="H103" s="154">
        <v>36</v>
      </c>
      <c r="I103" s="154">
        <v>36</v>
      </c>
      <c r="J103" s="154">
        <v>36</v>
      </c>
      <c r="K103" s="154">
        <v>36</v>
      </c>
      <c r="L103" s="154">
        <v>36</v>
      </c>
      <c r="M103" s="154">
        <v>36</v>
      </c>
      <c r="N103" s="154">
        <v>36</v>
      </c>
      <c r="O103" s="154">
        <v>36</v>
      </c>
      <c r="P103" s="154">
        <v>36</v>
      </c>
      <c r="Q103" s="154">
        <v>36</v>
      </c>
      <c r="R103" s="276">
        <f t="shared" ref="R103:R107" si="104">SUM(F103:Q103)</f>
        <v>432</v>
      </c>
      <c r="S103" s="316">
        <f>D103*R103</f>
        <v>51840</v>
      </c>
      <c r="T103" s="110"/>
      <c r="U103" s="110"/>
      <c r="V103" s="110"/>
      <c r="W103" s="452">
        <f>X103/$U$7</f>
        <v>0.21600000000000003</v>
      </c>
      <c r="X103" s="452">
        <f>R103/12</f>
        <v>36</v>
      </c>
      <c r="Z103" s="452">
        <f>IF($E103="Y",$R103,0)</f>
        <v>0</v>
      </c>
      <c r="AA103" s="452">
        <f>IF($E103="N",$R103,0)</f>
        <v>432</v>
      </c>
      <c r="AB103" s="453">
        <f>Z103/(AA103+Z103)</f>
        <v>0</v>
      </c>
    </row>
    <row r="104" spans="1:28" s="110" customFormat="1" x14ac:dyDescent="0.25">
      <c r="A104" s="269"/>
      <c r="B104" s="270"/>
      <c r="C104" s="446">
        <f>'6. Staff Loading'!C104</f>
        <v>0</v>
      </c>
      <c r="D104" s="447">
        <f>'6. Staff Loading'!D104</f>
        <v>0</v>
      </c>
      <c r="E104" s="448">
        <f>'6. Staff Loading'!E104</f>
        <v>0</v>
      </c>
      <c r="F104" s="154"/>
      <c r="G104" s="154"/>
      <c r="H104" s="154"/>
      <c r="I104" s="154"/>
      <c r="J104" s="154"/>
      <c r="K104" s="154"/>
      <c r="L104" s="154"/>
      <c r="M104" s="154"/>
      <c r="N104" s="154"/>
      <c r="O104" s="154"/>
      <c r="P104" s="154"/>
      <c r="Q104" s="154"/>
      <c r="R104" s="276">
        <f t="shared" si="104"/>
        <v>0</v>
      </c>
      <c r="S104" s="316">
        <f t="shared" ref="S104:S107" si="105">D104*R104</f>
        <v>0</v>
      </c>
      <c r="W104" s="452">
        <f t="shared" ref="W104:W107" si="106">X104/$U$7</f>
        <v>0</v>
      </c>
      <c r="X104" s="452">
        <f t="shared" ref="X104:X107" si="107">R104/12</f>
        <v>0</v>
      </c>
      <c r="Z104" s="452">
        <f t="shared" ref="Z104:Z107" si="108">IF($E104="Y",$R104,0)</f>
        <v>0</v>
      </c>
      <c r="AA104" s="452">
        <f t="shared" ref="AA104:AA107" si="109">IF($E104="N",$R104,0)</f>
        <v>0</v>
      </c>
      <c r="AB104" s="453" t="e">
        <f t="shared" ref="AB104:AB107" si="110">Z104/(AA104+Z104)</f>
        <v>#DIV/0!</v>
      </c>
    </row>
    <row r="105" spans="1:28" s="110" customFormat="1" x14ac:dyDescent="0.25">
      <c r="A105" s="269"/>
      <c r="B105" s="270"/>
      <c r="C105" s="446">
        <f>'6. Staff Loading'!C105</f>
        <v>0</v>
      </c>
      <c r="D105" s="447">
        <f>'6. Staff Loading'!D105</f>
        <v>0</v>
      </c>
      <c r="E105" s="448">
        <f>'6. Staff Loading'!E105</f>
        <v>0</v>
      </c>
      <c r="F105" s="154"/>
      <c r="G105" s="154"/>
      <c r="H105" s="154"/>
      <c r="I105" s="154"/>
      <c r="J105" s="154"/>
      <c r="K105" s="154"/>
      <c r="L105" s="154"/>
      <c r="M105" s="154"/>
      <c r="N105" s="154"/>
      <c r="O105" s="154"/>
      <c r="P105" s="154"/>
      <c r="Q105" s="154"/>
      <c r="R105" s="276">
        <f t="shared" si="104"/>
        <v>0</v>
      </c>
      <c r="S105" s="316">
        <f t="shared" si="105"/>
        <v>0</v>
      </c>
      <c r="W105" s="452">
        <f t="shared" si="106"/>
        <v>0</v>
      </c>
      <c r="X105" s="452">
        <f t="shared" si="107"/>
        <v>0</v>
      </c>
      <c r="Z105" s="452">
        <f t="shared" si="108"/>
        <v>0</v>
      </c>
      <c r="AA105" s="452">
        <f t="shared" si="109"/>
        <v>0</v>
      </c>
      <c r="AB105" s="453" t="e">
        <f t="shared" si="110"/>
        <v>#DIV/0!</v>
      </c>
    </row>
    <row r="106" spans="1:28" ht="12" x14ac:dyDescent="0.3">
      <c r="A106" s="269"/>
      <c r="B106" s="270"/>
      <c r="C106" s="446">
        <f>'6. Staff Loading'!C106</f>
        <v>0</v>
      </c>
      <c r="D106" s="447">
        <f>'6. Staff Loading'!D106</f>
        <v>0</v>
      </c>
      <c r="E106" s="448">
        <f>'6. Staff Loading'!E106</f>
        <v>0</v>
      </c>
      <c r="F106" s="154"/>
      <c r="G106" s="154"/>
      <c r="H106" s="154"/>
      <c r="I106" s="154"/>
      <c r="J106" s="154"/>
      <c r="K106" s="154"/>
      <c r="L106" s="154"/>
      <c r="M106" s="154"/>
      <c r="N106" s="154"/>
      <c r="O106" s="154"/>
      <c r="P106" s="154"/>
      <c r="Q106" s="154"/>
      <c r="R106" s="276">
        <f t="shared" si="104"/>
        <v>0</v>
      </c>
      <c r="S106" s="316">
        <f t="shared" si="105"/>
        <v>0</v>
      </c>
      <c r="W106" s="452">
        <f t="shared" si="106"/>
        <v>0</v>
      </c>
      <c r="X106" s="452">
        <f t="shared" si="107"/>
        <v>0</v>
      </c>
      <c r="Z106" s="452">
        <f t="shared" si="108"/>
        <v>0</v>
      </c>
      <c r="AA106" s="452">
        <f t="shared" si="109"/>
        <v>0</v>
      </c>
      <c r="AB106" s="453" t="e">
        <f t="shared" si="110"/>
        <v>#DIV/0!</v>
      </c>
    </row>
    <row r="107" spans="1:28" ht="12" x14ac:dyDescent="0.3">
      <c r="A107" s="269"/>
      <c r="B107" s="270"/>
      <c r="C107" s="446">
        <f>'6. Staff Loading'!C107</f>
        <v>0</v>
      </c>
      <c r="D107" s="447">
        <f>'6. Staff Loading'!D107</f>
        <v>0</v>
      </c>
      <c r="E107" s="448">
        <f>'6. Staff Loading'!E107</f>
        <v>0</v>
      </c>
      <c r="F107" s="154"/>
      <c r="G107" s="154"/>
      <c r="H107" s="154"/>
      <c r="I107" s="154"/>
      <c r="J107" s="154"/>
      <c r="K107" s="154"/>
      <c r="L107" s="154"/>
      <c r="M107" s="154"/>
      <c r="N107" s="154"/>
      <c r="O107" s="154"/>
      <c r="P107" s="154"/>
      <c r="Q107" s="154"/>
      <c r="R107" s="276">
        <f t="shared" si="104"/>
        <v>0</v>
      </c>
      <c r="S107" s="316">
        <f t="shared" si="105"/>
        <v>0</v>
      </c>
      <c r="W107" s="452">
        <f t="shared" si="106"/>
        <v>0</v>
      </c>
      <c r="X107" s="452">
        <f t="shared" si="107"/>
        <v>0</v>
      </c>
      <c r="Z107" s="452">
        <f t="shared" si="108"/>
        <v>0</v>
      </c>
      <c r="AA107" s="452">
        <f t="shared" si="109"/>
        <v>0</v>
      </c>
      <c r="AB107" s="453" t="e">
        <f t="shared" si="110"/>
        <v>#DIV/0!</v>
      </c>
    </row>
    <row r="108" spans="1:28" ht="12.5" thickBot="1" x14ac:dyDescent="0.35">
      <c r="A108" s="228"/>
      <c r="B108" s="229" t="s">
        <v>166</v>
      </c>
      <c r="C108" s="230"/>
      <c r="D108" s="438"/>
      <c r="E108" s="427"/>
      <c r="F108" s="233">
        <f>SUM(F103:F107)</f>
        <v>36</v>
      </c>
      <c r="G108" s="233">
        <f t="shared" ref="G108:R108" si="111">SUM(G103:G107)</f>
        <v>36</v>
      </c>
      <c r="H108" s="233">
        <f t="shared" si="111"/>
        <v>36</v>
      </c>
      <c r="I108" s="233">
        <f t="shared" si="111"/>
        <v>36</v>
      </c>
      <c r="J108" s="233">
        <f t="shared" si="111"/>
        <v>36</v>
      </c>
      <c r="K108" s="233">
        <f t="shared" si="111"/>
        <v>36</v>
      </c>
      <c r="L108" s="233">
        <f t="shared" si="111"/>
        <v>36</v>
      </c>
      <c r="M108" s="233">
        <f t="shared" si="111"/>
        <v>36</v>
      </c>
      <c r="N108" s="233">
        <f t="shared" si="111"/>
        <v>36</v>
      </c>
      <c r="O108" s="233">
        <f t="shared" si="111"/>
        <v>36</v>
      </c>
      <c r="P108" s="233">
        <f t="shared" si="111"/>
        <v>36</v>
      </c>
      <c r="Q108" s="233">
        <f t="shared" si="111"/>
        <v>36</v>
      </c>
      <c r="R108" s="233">
        <f t="shared" si="111"/>
        <v>432</v>
      </c>
      <c r="S108" s="317">
        <f>SUM(S103:S107)</f>
        <v>51840</v>
      </c>
      <c r="W108" s="235">
        <f>SUM(W103:W107)</f>
        <v>0.21600000000000003</v>
      </c>
      <c r="X108" s="235">
        <f>SUM(X103:X107)</f>
        <v>36</v>
      </c>
      <c r="Z108" s="231">
        <f>SUM(Z103:Z107)</f>
        <v>0</v>
      </c>
      <c r="AA108" s="231">
        <f>SUM(AA103:AA107)</f>
        <v>432</v>
      </c>
      <c r="AB108" s="413">
        <f>Z108/(Z108+AA108)</f>
        <v>0</v>
      </c>
    </row>
    <row r="109" spans="1:28" ht="12" x14ac:dyDescent="0.3">
      <c r="A109" s="269">
        <v>5.3</v>
      </c>
      <c r="B109" s="270" t="s">
        <v>167</v>
      </c>
      <c r="C109" s="446" t="str">
        <f>'6. Staff Loading'!C109</f>
        <v>Cloud Engineer-Onshore</v>
      </c>
      <c r="D109" s="447">
        <f>'6. Staff Loading'!D109</f>
        <v>130</v>
      </c>
      <c r="E109" s="448" t="str">
        <f>'6. Staff Loading'!E109</f>
        <v>N</v>
      </c>
      <c r="F109" s="154">
        <v>40</v>
      </c>
      <c r="G109" s="154">
        <v>40</v>
      </c>
      <c r="H109" s="154">
        <v>40</v>
      </c>
      <c r="I109" s="154">
        <v>40</v>
      </c>
      <c r="J109" s="154">
        <v>40</v>
      </c>
      <c r="K109" s="154">
        <v>40</v>
      </c>
      <c r="L109" s="154">
        <v>40</v>
      </c>
      <c r="M109" s="154">
        <v>40</v>
      </c>
      <c r="N109" s="154">
        <v>40</v>
      </c>
      <c r="O109" s="154">
        <v>40</v>
      </c>
      <c r="P109" s="154">
        <v>40</v>
      </c>
      <c r="Q109" s="154">
        <v>40</v>
      </c>
      <c r="R109" s="276">
        <f t="shared" ref="R109:R113" si="112">SUM(F109:Q109)</f>
        <v>480</v>
      </c>
      <c r="S109" s="316">
        <f>D109*R109</f>
        <v>62400</v>
      </c>
      <c r="W109" s="452">
        <f>X109/$U$7</f>
        <v>0.24000000000000002</v>
      </c>
      <c r="X109" s="452">
        <f>R109/12</f>
        <v>40</v>
      </c>
      <c r="Z109" s="452">
        <f>IF($E109="Y",$R109,0)</f>
        <v>0</v>
      </c>
      <c r="AA109" s="452">
        <f>IF($E109="N",$R109,0)</f>
        <v>480</v>
      </c>
      <c r="AB109" s="453">
        <f>Z109/(AA109+Z109)</f>
        <v>0</v>
      </c>
    </row>
    <row r="110" spans="1:28" s="110" customFormat="1" ht="12" x14ac:dyDescent="0.3">
      <c r="A110" s="269"/>
      <c r="B110" s="270"/>
      <c r="C110" s="446">
        <f>'6. Staff Loading'!C110</f>
        <v>0</v>
      </c>
      <c r="D110" s="447">
        <f>'6. Staff Loading'!D110</f>
        <v>0</v>
      </c>
      <c r="E110" s="448">
        <f>'6. Staff Loading'!E110</f>
        <v>0</v>
      </c>
      <c r="F110" s="154"/>
      <c r="G110" s="154"/>
      <c r="H110" s="154"/>
      <c r="I110" s="154"/>
      <c r="J110" s="154"/>
      <c r="K110" s="154"/>
      <c r="L110" s="154"/>
      <c r="M110" s="154"/>
      <c r="N110" s="154"/>
      <c r="O110" s="154"/>
      <c r="P110" s="154"/>
      <c r="Q110" s="154"/>
      <c r="R110" s="276">
        <f t="shared" si="112"/>
        <v>0</v>
      </c>
      <c r="S110" s="316">
        <f t="shared" ref="S110:S113" si="113">D110*R110</f>
        <v>0</v>
      </c>
      <c r="T110" s="111"/>
      <c r="U110" s="111"/>
      <c r="V110" s="111"/>
      <c r="W110" s="452">
        <f t="shared" ref="W110:W113" si="114">X110/$U$7</f>
        <v>0</v>
      </c>
      <c r="X110" s="452">
        <f t="shared" ref="X110:X113" si="115">R110/12</f>
        <v>0</v>
      </c>
      <c r="Z110" s="452">
        <f t="shared" ref="Z110:Z113" si="116">IF($E110="Y",$R110,0)</f>
        <v>0</v>
      </c>
      <c r="AA110" s="452">
        <f t="shared" ref="AA110:AA113" si="117">IF($E110="N",$R110,0)</f>
        <v>0</v>
      </c>
      <c r="AB110" s="453" t="e">
        <f t="shared" ref="AB110:AB113" si="118">Z110/(AA110+Z110)</f>
        <v>#DIV/0!</v>
      </c>
    </row>
    <row r="111" spans="1:28" ht="12" x14ac:dyDescent="0.3">
      <c r="A111" s="269"/>
      <c r="B111" s="270"/>
      <c r="C111" s="446">
        <f>'6. Staff Loading'!C111</f>
        <v>0</v>
      </c>
      <c r="D111" s="447">
        <f>'6. Staff Loading'!D111</f>
        <v>0</v>
      </c>
      <c r="E111" s="448">
        <f>'6. Staff Loading'!E111</f>
        <v>0</v>
      </c>
      <c r="F111" s="154"/>
      <c r="G111" s="154"/>
      <c r="H111" s="154"/>
      <c r="I111" s="154"/>
      <c r="J111" s="154"/>
      <c r="K111" s="154"/>
      <c r="L111" s="154"/>
      <c r="M111" s="154"/>
      <c r="N111" s="154"/>
      <c r="O111" s="154"/>
      <c r="P111" s="154"/>
      <c r="Q111" s="154"/>
      <c r="R111" s="276">
        <f t="shared" si="112"/>
        <v>0</v>
      </c>
      <c r="S111" s="316">
        <f t="shared" si="113"/>
        <v>0</v>
      </c>
      <c r="W111" s="452">
        <f t="shared" si="114"/>
        <v>0</v>
      </c>
      <c r="X111" s="452">
        <f t="shared" si="115"/>
        <v>0</v>
      </c>
      <c r="Z111" s="452">
        <f t="shared" si="116"/>
        <v>0</v>
      </c>
      <c r="AA111" s="452">
        <f t="shared" si="117"/>
        <v>0</v>
      </c>
      <c r="AB111" s="453" t="e">
        <f t="shared" si="118"/>
        <v>#DIV/0!</v>
      </c>
    </row>
    <row r="112" spans="1:28" s="110" customFormat="1" ht="12" x14ac:dyDescent="0.3">
      <c r="A112" s="269"/>
      <c r="B112" s="270"/>
      <c r="C112" s="446">
        <f>'6. Staff Loading'!C112</f>
        <v>0</v>
      </c>
      <c r="D112" s="447">
        <f>'6. Staff Loading'!D112</f>
        <v>0</v>
      </c>
      <c r="E112" s="448">
        <f>'6. Staff Loading'!E112</f>
        <v>0</v>
      </c>
      <c r="F112" s="154"/>
      <c r="G112" s="154"/>
      <c r="H112" s="154"/>
      <c r="I112" s="154"/>
      <c r="J112" s="154"/>
      <c r="K112" s="154"/>
      <c r="L112" s="154"/>
      <c r="M112" s="154"/>
      <c r="N112" s="154"/>
      <c r="O112" s="154"/>
      <c r="P112" s="154"/>
      <c r="Q112" s="154"/>
      <c r="R112" s="276">
        <f t="shared" si="112"/>
        <v>0</v>
      </c>
      <c r="S112" s="316">
        <f t="shared" si="113"/>
        <v>0</v>
      </c>
      <c r="T112" s="106"/>
      <c r="U112" s="106"/>
      <c r="V112" s="106"/>
      <c r="W112" s="452">
        <f t="shared" si="114"/>
        <v>0</v>
      </c>
      <c r="X112" s="452">
        <f t="shared" si="115"/>
        <v>0</v>
      </c>
      <c r="Z112" s="452">
        <f t="shared" si="116"/>
        <v>0</v>
      </c>
      <c r="AA112" s="452">
        <f t="shared" si="117"/>
        <v>0</v>
      </c>
      <c r="AB112" s="453" t="e">
        <f t="shared" si="118"/>
        <v>#DIV/0!</v>
      </c>
    </row>
    <row r="113" spans="1:28" ht="12" x14ac:dyDescent="0.3">
      <c r="A113" s="269"/>
      <c r="B113" s="270"/>
      <c r="C113" s="446">
        <f>'6. Staff Loading'!C113</f>
        <v>0</v>
      </c>
      <c r="D113" s="447">
        <f>'6. Staff Loading'!D113</f>
        <v>0</v>
      </c>
      <c r="E113" s="448">
        <f>'6. Staff Loading'!E113</f>
        <v>0</v>
      </c>
      <c r="F113" s="154"/>
      <c r="G113" s="154"/>
      <c r="H113" s="154"/>
      <c r="I113" s="154"/>
      <c r="J113" s="154"/>
      <c r="K113" s="154"/>
      <c r="L113" s="154"/>
      <c r="M113" s="154"/>
      <c r="N113" s="154"/>
      <c r="O113" s="154"/>
      <c r="P113" s="154"/>
      <c r="Q113" s="154"/>
      <c r="R113" s="276">
        <f t="shared" si="112"/>
        <v>0</v>
      </c>
      <c r="S113" s="316">
        <f t="shared" si="113"/>
        <v>0</v>
      </c>
      <c r="W113" s="452">
        <f t="shared" si="114"/>
        <v>0</v>
      </c>
      <c r="X113" s="452">
        <f t="shared" si="115"/>
        <v>0</v>
      </c>
      <c r="Z113" s="452">
        <f t="shared" si="116"/>
        <v>0</v>
      </c>
      <c r="AA113" s="452">
        <f t="shared" si="117"/>
        <v>0</v>
      </c>
      <c r="AB113" s="453" t="e">
        <f t="shared" si="118"/>
        <v>#DIV/0!</v>
      </c>
    </row>
    <row r="114" spans="1:28" ht="12.5" thickBot="1" x14ac:dyDescent="0.35">
      <c r="A114" s="228"/>
      <c r="B114" s="229" t="s">
        <v>168</v>
      </c>
      <c r="C114" s="230"/>
      <c r="D114" s="438"/>
      <c r="E114" s="427"/>
      <c r="F114" s="233">
        <f>SUM(F109:F113)</f>
        <v>40</v>
      </c>
      <c r="G114" s="233">
        <f t="shared" ref="G114:R114" si="119">SUM(G109:G113)</f>
        <v>40</v>
      </c>
      <c r="H114" s="233">
        <f t="shared" si="119"/>
        <v>40</v>
      </c>
      <c r="I114" s="233">
        <f t="shared" si="119"/>
        <v>40</v>
      </c>
      <c r="J114" s="233">
        <f t="shared" si="119"/>
        <v>40</v>
      </c>
      <c r="K114" s="233">
        <f t="shared" si="119"/>
        <v>40</v>
      </c>
      <c r="L114" s="233">
        <f t="shared" si="119"/>
        <v>40</v>
      </c>
      <c r="M114" s="233">
        <f t="shared" si="119"/>
        <v>40</v>
      </c>
      <c r="N114" s="233">
        <f t="shared" si="119"/>
        <v>40</v>
      </c>
      <c r="O114" s="233">
        <f t="shared" si="119"/>
        <v>40</v>
      </c>
      <c r="P114" s="233">
        <f t="shared" si="119"/>
        <v>40</v>
      </c>
      <c r="Q114" s="233">
        <f t="shared" si="119"/>
        <v>40</v>
      </c>
      <c r="R114" s="233">
        <f t="shared" si="119"/>
        <v>480</v>
      </c>
      <c r="S114" s="317">
        <f>SUM(S109:S113)</f>
        <v>62400</v>
      </c>
      <c r="W114" s="235">
        <f>SUM(W109:W113)</f>
        <v>0.24000000000000002</v>
      </c>
      <c r="X114" s="235">
        <f>SUM(X109:X113)</f>
        <v>40</v>
      </c>
      <c r="Z114" s="231">
        <f>SUM(Z109:Z113)</f>
        <v>0</v>
      </c>
      <c r="AA114" s="231">
        <f>SUM(AA109:AA113)</f>
        <v>480</v>
      </c>
      <c r="AB114" s="413">
        <f>Z114/(Z114+AA114)</f>
        <v>0</v>
      </c>
    </row>
    <row r="115" spans="1:28" ht="12" x14ac:dyDescent="0.3">
      <c r="A115" s="269">
        <v>5.4</v>
      </c>
      <c r="B115" s="270" t="s">
        <v>169</v>
      </c>
      <c r="C115" s="446" t="str">
        <f>'6. Staff Loading'!C115</f>
        <v>Security Analyst-Offshore</v>
      </c>
      <c r="D115" s="447">
        <f>'6. Staff Loading'!D115</f>
        <v>100</v>
      </c>
      <c r="E115" s="448" t="str">
        <f>'6. Staff Loading'!E115</f>
        <v>Y</v>
      </c>
      <c r="F115" s="154">
        <v>97</v>
      </c>
      <c r="G115" s="154">
        <v>97</v>
      </c>
      <c r="H115" s="154">
        <v>97</v>
      </c>
      <c r="I115" s="154">
        <v>97</v>
      </c>
      <c r="J115" s="154">
        <v>97</v>
      </c>
      <c r="K115" s="154">
        <v>97</v>
      </c>
      <c r="L115" s="154">
        <v>97</v>
      </c>
      <c r="M115" s="154">
        <v>97</v>
      </c>
      <c r="N115" s="154">
        <v>97</v>
      </c>
      <c r="O115" s="154">
        <v>97</v>
      </c>
      <c r="P115" s="154">
        <v>97</v>
      </c>
      <c r="Q115" s="154">
        <v>97</v>
      </c>
      <c r="R115" s="276">
        <f t="shared" ref="R115:R119" si="120">SUM(F115:Q115)</f>
        <v>1164</v>
      </c>
      <c r="S115" s="316">
        <f>D115*R115</f>
        <v>116400</v>
      </c>
      <c r="W115" s="452">
        <f>X115/$U$7</f>
        <v>0.58200000000000007</v>
      </c>
      <c r="X115" s="452">
        <f>R115/12</f>
        <v>97</v>
      </c>
      <c r="Z115" s="452">
        <f>IF($E115="Y",$R115,0)</f>
        <v>1164</v>
      </c>
      <c r="AA115" s="452">
        <f>IF($E115="N",$R115,0)</f>
        <v>0</v>
      </c>
      <c r="AB115" s="453">
        <f>Z115/(AA115+Z115)</f>
        <v>1</v>
      </c>
    </row>
    <row r="116" spans="1:28" s="110" customFormat="1" ht="12" x14ac:dyDescent="0.3">
      <c r="A116" s="269"/>
      <c r="B116" s="270"/>
      <c r="C116" s="446">
        <f>'6. Staff Loading'!C116</f>
        <v>0</v>
      </c>
      <c r="D116" s="447">
        <f>'6. Staff Loading'!D116</f>
        <v>0</v>
      </c>
      <c r="E116" s="448">
        <f>'6. Staff Loading'!E116</f>
        <v>0</v>
      </c>
      <c r="F116" s="154"/>
      <c r="G116" s="154"/>
      <c r="H116" s="154"/>
      <c r="I116" s="154"/>
      <c r="J116" s="154"/>
      <c r="K116" s="154"/>
      <c r="L116" s="154"/>
      <c r="M116" s="154"/>
      <c r="N116" s="154"/>
      <c r="O116" s="154"/>
      <c r="P116" s="154"/>
      <c r="Q116" s="154"/>
      <c r="R116" s="276">
        <f t="shared" si="120"/>
        <v>0</v>
      </c>
      <c r="S116" s="316">
        <f t="shared" ref="S116:S119" si="121">D116*R116</f>
        <v>0</v>
      </c>
      <c r="T116" s="106"/>
      <c r="U116" s="106"/>
      <c r="V116" s="106"/>
      <c r="W116" s="452">
        <f t="shared" ref="W116:W119" si="122">X116/$U$7</f>
        <v>0</v>
      </c>
      <c r="X116" s="452">
        <f t="shared" ref="X116:X119" si="123">R116/12</f>
        <v>0</v>
      </c>
      <c r="Z116" s="452">
        <f t="shared" ref="Z116:Z119" si="124">IF($E116="Y",$R116,0)</f>
        <v>0</v>
      </c>
      <c r="AA116" s="452">
        <f t="shared" ref="AA116:AA119" si="125">IF($E116="N",$R116,0)</f>
        <v>0</v>
      </c>
      <c r="AB116" s="453" t="e">
        <f t="shared" ref="AB116:AB119" si="126">Z116/(AA116+Z116)</f>
        <v>#DIV/0!</v>
      </c>
    </row>
    <row r="117" spans="1:28" s="110" customFormat="1" ht="12" x14ac:dyDescent="0.3">
      <c r="A117" s="269"/>
      <c r="B117" s="270"/>
      <c r="C117" s="446">
        <f>'6. Staff Loading'!C117</f>
        <v>0</v>
      </c>
      <c r="D117" s="447">
        <f>'6. Staff Loading'!D117</f>
        <v>0</v>
      </c>
      <c r="E117" s="448">
        <f>'6. Staff Loading'!E117</f>
        <v>0</v>
      </c>
      <c r="F117" s="154"/>
      <c r="G117" s="154"/>
      <c r="H117" s="154"/>
      <c r="I117" s="154"/>
      <c r="J117" s="154"/>
      <c r="K117" s="154"/>
      <c r="L117" s="154"/>
      <c r="M117" s="154"/>
      <c r="N117" s="154"/>
      <c r="O117" s="154"/>
      <c r="P117" s="154"/>
      <c r="Q117" s="154"/>
      <c r="R117" s="276">
        <f t="shared" si="120"/>
        <v>0</v>
      </c>
      <c r="S117" s="316">
        <f t="shared" si="121"/>
        <v>0</v>
      </c>
      <c r="T117" s="106"/>
      <c r="U117" s="106"/>
      <c r="V117" s="106"/>
      <c r="W117" s="452">
        <f t="shared" si="122"/>
        <v>0</v>
      </c>
      <c r="X117" s="452">
        <f t="shared" si="123"/>
        <v>0</v>
      </c>
      <c r="Z117" s="452">
        <f t="shared" si="124"/>
        <v>0</v>
      </c>
      <c r="AA117" s="452">
        <f t="shared" si="125"/>
        <v>0</v>
      </c>
      <c r="AB117" s="453" t="e">
        <f t="shared" si="126"/>
        <v>#DIV/0!</v>
      </c>
    </row>
    <row r="118" spans="1:28" s="110" customFormat="1" ht="12" x14ac:dyDescent="0.3">
      <c r="A118" s="269"/>
      <c r="B118" s="270"/>
      <c r="C118" s="446">
        <f>'6. Staff Loading'!C118</f>
        <v>0</v>
      </c>
      <c r="D118" s="447">
        <f>'6. Staff Loading'!D118</f>
        <v>0</v>
      </c>
      <c r="E118" s="448">
        <f>'6. Staff Loading'!E118</f>
        <v>0</v>
      </c>
      <c r="F118" s="154"/>
      <c r="G118" s="154"/>
      <c r="H118" s="154"/>
      <c r="I118" s="154"/>
      <c r="J118" s="154"/>
      <c r="K118" s="154"/>
      <c r="L118" s="154"/>
      <c r="M118" s="154"/>
      <c r="N118" s="154"/>
      <c r="O118" s="154"/>
      <c r="P118" s="154"/>
      <c r="Q118" s="154"/>
      <c r="R118" s="276">
        <f t="shared" si="120"/>
        <v>0</v>
      </c>
      <c r="S118" s="316">
        <f t="shared" si="121"/>
        <v>0</v>
      </c>
      <c r="T118" s="106"/>
      <c r="U118" s="106"/>
      <c r="V118" s="106"/>
      <c r="W118" s="452">
        <f t="shared" si="122"/>
        <v>0</v>
      </c>
      <c r="X118" s="452">
        <f t="shared" si="123"/>
        <v>0</v>
      </c>
      <c r="Z118" s="452">
        <f t="shared" si="124"/>
        <v>0</v>
      </c>
      <c r="AA118" s="452">
        <f t="shared" si="125"/>
        <v>0</v>
      </c>
      <c r="AB118" s="453" t="e">
        <f t="shared" si="126"/>
        <v>#DIV/0!</v>
      </c>
    </row>
    <row r="119" spans="1:28" ht="14.25" customHeight="1" x14ac:dyDescent="0.3">
      <c r="A119" s="269"/>
      <c r="B119" s="270"/>
      <c r="C119" s="446">
        <f>'6. Staff Loading'!C119</f>
        <v>0</v>
      </c>
      <c r="D119" s="447">
        <f>'6. Staff Loading'!D119</f>
        <v>0</v>
      </c>
      <c r="E119" s="448">
        <f>'6. Staff Loading'!E119</f>
        <v>0</v>
      </c>
      <c r="F119" s="154"/>
      <c r="G119" s="154"/>
      <c r="H119" s="154"/>
      <c r="I119" s="154"/>
      <c r="J119" s="154"/>
      <c r="K119" s="154"/>
      <c r="L119" s="154"/>
      <c r="M119" s="154"/>
      <c r="N119" s="154"/>
      <c r="O119" s="154"/>
      <c r="P119" s="154"/>
      <c r="Q119" s="154"/>
      <c r="R119" s="276">
        <f t="shared" si="120"/>
        <v>0</v>
      </c>
      <c r="S119" s="316">
        <f t="shared" si="121"/>
        <v>0</v>
      </c>
      <c r="W119" s="452">
        <f t="shared" si="122"/>
        <v>0</v>
      </c>
      <c r="X119" s="452">
        <f t="shared" si="123"/>
        <v>0</v>
      </c>
      <c r="Z119" s="452">
        <f t="shared" si="124"/>
        <v>0</v>
      </c>
      <c r="AA119" s="452">
        <f t="shared" si="125"/>
        <v>0</v>
      </c>
      <c r="AB119" s="453" t="e">
        <f t="shared" si="126"/>
        <v>#DIV/0!</v>
      </c>
    </row>
    <row r="120" spans="1:28" s="109" customFormat="1" ht="13.5" thickBot="1" x14ac:dyDescent="0.35">
      <c r="A120" s="228"/>
      <c r="B120" s="229" t="s">
        <v>170</v>
      </c>
      <c r="C120" s="230"/>
      <c r="D120" s="438"/>
      <c r="E120" s="427"/>
      <c r="F120" s="233">
        <f>SUM(F115:F119)</f>
        <v>97</v>
      </c>
      <c r="G120" s="233">
        <f t="shared" ref="G120:R120" si="127">SUM(G115:G119)</f>
        <v>97</v>
      </c>
      <c r="H120" s="233">
        <f t="shared" si="127"/>
        <v>97</v>
      </c>
      <c r="I120" s="233">
        <f t="shared" si="127"/>
        <v>97</v>
      </c>
      <c r="J120" s="233">
        <f t="shared" si="127"/>
        <v>97</v>
      </c>
      <c r="K120" s="233">
        <f t="shared" si="127"/>
        <v>97</v>
      </c>
      <c r="L120" s="233">
        <f t="shared" si="127"/>
        <v>97</v>
      </c>
      <c r="M120" s="233">
        <f t="shared" si="127"/>
        <v>97</v>
      </c>
      <c r="N120" s="233">
        <f t="shared" si="127"/>
        <v>97</v>
      </c>
      <c r="O120" s="233">
        <f t="shared" si="127"/>
        <v>97</v>
      </c>
      <c r="P120" s="233">
        <f t="shared" si="127"/>
        <v>97</v>
      </c>
      <c r="Q120" s="233">
        <f t="shared" si="127"/>
        <v>97</v>
      </c>
      <c r="R120" s="233">
        <f t="shared" si="127"/>
        <v>1164</v>
      </c>
      <c r="S120" s="317">
        <f>SUM(S115:S119)</f>
        <v>116400</v>
      </c>
      <c r="T120" s="106"/>
      <c r="U120" s="106"/>
      <c r="V120" s="106"/>
      <c r="W120" s="235">
        <f>SUM(W115:W119)</f>
        <v>0.58200000000000007</v>
      </c>
      <c r="X120" s="235">
        <f>SUM(X115:X119)</f>
        <v>97</v>
      </c>
      <c r="Z120" s="231">
        <f>SUM(Z115:Z119)</f>
        <v>1164</v>
      </c>
      <c r="AA120" s="231">
        <f>SUM(AA115:AA119)</f>
        <v>0</v>
      </c>
      <c r="AB120" s="413">
        <f>Z120/(Z120+AA120)</f>
        <v>1</v>
      </c>
    </row>
    <row r="121" spans="1:28" ht="10.15" customHeight="1" x14ac:dyDescent="0.3">
      <c r="A121" s="149"/>
      <c r="B121" s="150"/>
      <c r="C121" s="158"/>
      <c r="D121" s="437"/>
      <c r="E121" s="426"/>
      <c r="F121" s="154"/>
      <c r="G121" s="154"/>
      <c r="H121" s="154"/>
      <c r="I121" s="154"/>
      <c r="J121" s="154"/>
      <c r="K121" s="154"/>
      <c r="L121" s="154"/>
      <c r="M121" s="154"/>
      <c r="N121" s="154"/>
      <c r="O121" s="154"/>
      <c r="P121" s="154"/>
      <c r="Q121" s="154"/>
      <c r="R121" s="154"/>
      <c r="S121" s="322"/>
      <c r="W121" s="152"/>
      <c r="X121" s="152"/>
      <c r="Z121" s="152"/>
      <c r="AA121" s="152"/>
      <c r="AB121" s="412"/>
    </row>
    <row r="122" spans="1:28" ht="13.5" thickBot="1" x14ac:dyDescent="0.35">
      <c r="A122" s="251"/>
      <c r="B122" s="252" t="s">
        <v>164</v>
      </c>
      <c r="C122" s="253"/>
      <c r="D122" s="440"/>
      <c r="E122" s="429"/>
      <c r="F122" s="254">
        <f t="shared" ref="F122:S122" si="128">SUM(F102,F108,F114,F120)</f>
        <v>323</v>
      </c>
      <c r="G122" s="254">
        <f t="shared" si="128"/>
        <v>323</v>
      </c>
      <c r="H122" s="254">
        <f t="shared" si="128"/>
        <v>323</v>
      </c>
      <c r="I122" s="254">
        <f t="shared" si="128"/>
        <v>323</v>
      </c>
      <c r="J122" s="254">
        <f t="shared" si="128"/>
        <v>323</v>
      </c>
      <c r="K122" s="254">
        <f t="shared" si="128"/>
        <v>323</v>
      </c>
      <c r="L122" s="254">
        <f t="shared" si="128"/>
        <v>323</v>
      </c>
      <c r="M122" s="254">
        <f t="shared" si="128"/>
        <v>323</v>
      </c>
      <c r="N122" s="254">
        <f t="shared" si="128"/>
        <v>323</v>
      </c>
      <c r="O122" s="254">
        <f t="shared" si="128"/>
        <v>323</v>
      </c>
      <c r="P122" s="254">
        <f t="shared" si="128"/>
        <v>323</v>
      </c>
      <c r="Q122" s="254">
        <f t="shared" si="128"/>
        <v>323</v>
      </c>
      <c r="R122" s="254">
        <f t="shared" si="128"/>
        <v>3876</v>
      </c>
      <c r="S122" s="319">
        <f t="shared" si="128"/>
        <v>482640</v>
      </c>
      <c r="W122" s="254">
        <f>SUM(W102,W108,W114,W120)</f>
        <v>1.9380000000000002</v>
      </c>
      <c r="X122" s="254">
        <f>SUM(X102,X108,X114,X120)</f>
        <v>323</v>
      </c>
      <c r="Z122" s="254">
        <f>SUM(Z102,Z108,Z114,Z120)</f>
        <v>1164</v>
      </c>
      <c r="AA122" s="254">
        <f>SUM(AA102,AA108,AA114,AA120)</f>
        <v>2712</v>
      </c>
      <c r="AB122" s="418">
        <f>Z122/(Z122+AA122)</f>
        <v>0.30030959752321984</v>
      </c>
    </row>
    <row r="123" spans="1:28" ht="12" x14ac:dyDescent="0.3">
      <c r="A123" s="160"/>
      <c r="B123" s="150"/>
      <c r="C123" s="151"/>
      <c r="D123" s="437"/>
      <c r="E123" s="432"/>
      <c r="F123" s="154"/>
      <c r="G123" s="154"/>
      <c r="H123" s="154"/>
      <c r="I123" s="154"/>
      <c r="J123" s="154"/>
      <c r="K123" s="154"/>
      <c r="L123" s="154"/>
      <c r="M123" s="154"/>
      <c r="N123" s="154"/>
      <c r="O123" s="154"/>
      <c r="P123" s="154"/>
      <c r="Q123" s="154"/>
      <c r="R123" s="154"/>
      <c r="S123" s="322"/>
      <c r="W123" s="151"/>
      <c r="X123" s="151"/>
      <c r="Z123" s="151"/>
      <c r="AA123" s="151"/>
      <c r="AB123" s="412"/>
    </row>
    <row r="124" spans="1:28" ht="13" x14ac:dyDescent="0.3">
      <c r="A124" s="237">
        <v>6</v>
      </c>
      <c r="B124" s="266" t="s">
        <v>171</v>
      </c>
      <c r="C124" s="239"/>
      <c r="D124" s="436"/>
      <c r="E124" s="425"/>
      <c r="F124" s="244"/>
      <c r="G124" s="244"/>
      <c r="H124" s="244"/>
      <c r="I124" s="244"/>
      <c r="J124" s="244"/>
      <c r="K124" s="244"/>
      <c r="L124" s="244"/>
      <c r="M124" s="244"/>
      <c r="N124" s="244"/>
      <c r="O124" s="244"/>
      <c r="P124" s="244"/>
      <c r="Q124" s="244"/>
      <c r="R124" s="240"/>
      <c r="S124" s="323"/>
      <c r="W124" s="239"/>
      <c r="X124" s="239"/>
      <c r="Z124" s="239"/>
      <c r="AA124" s="239"/>
      <c r="AB124" s="416"/>
    </row>
    <row r="125" spans="1:28" ht="12" x14ac:dyDescent="0.3">
      <c r="A125" s="269">
        <v>6.1</v>
      </c>
      <c r="B125" s="274" t="s">
        <v>172</v>
      </c>
      <c r="C125" s="446" t="str">
        <f>'6. Staff Loading'!C125</f>
        <v>BenefitsCal Application Manager-Onshore</v>
      </c>
      <c r="D125" s="447">
        <f>'6. Staff Loading'!D125</f>
        <v>140</v>
      </c>
      <c r="E125" s="448" t="str">
        <f>'6. Staff Loading'!E125</f>
        <v>N</v>
      </c>
      <c r="F125" s="154">
        <v>40</v>
      </c>
      <c r="G125" s="154">
        <v>40</v>
      </c>
      <c r="H125" s="154">
        <v>40</v>
      </c>
      <c r="I125" s="154">
        <v>40</v>
      </c>
      <c r="J125" s="154">
        <v>40</v>
      </c>
      <c r="K125" s="154">
        <v>40</v>
      </c>
      <c r="L125" s="154">
        <v>40</v>
      </c>
      <c r="M125" s="154">
        <v>40</v>
      </c>
      <c r="N125" s="154">
        <v>40</v>
      </c>
      <c r="O125" s="154">
        <v>40</v>
      </c>
      <c r="P125" s="154">
        <v>40</v>
      </c>
      <c r="Q125" s="154">
        <v>40</v>
      </c>
      <c r="R125" s="276">
        <f t="shared" ref="R125:R129" si="129">SUM(F125:Q125)</f>
        <v>480</v>
      </c>
      <c r="S125" s="316">
        <f>D125*R125</f>
        <v>67200</v>
      </c>
      <c r="W125" s="452">
        <f>X125/$U$7</f>
        <v>0.24000000000000002</v>
      </c>
      <c r="X125" s="452">
        <f>R125/12</f>
        <v>40</v>
      </c>
      <c r="Z125" s="452">
        <f>IF($E125="Y",$R125,0)</f>
        <v>0</v>
      </c>
      <c r="AA125" s="452">
        <f>IF($E125="N",$R125,0)</f>
        <v>480</v>
      </c>
      <c r="AB125" s="453">
        <f>Z125/(AA125+Z125)</f>
        <v>0</v>
      </c>
    </row>
    <row r="126" spans="1:28" s="110" customFormat="1" ht="12" x14ac:dyDescent="0.3">
      <c r="A126" s="269"/>
      <c r="B126" s="270"/>
      <c r="C126" s="446">
        <f>'6. Staff Loading'!C126</f>
        <v>0</v>
      </c>
      <c r="D126" s="447">
        <f>'6. Staff Loading'!D126</f>
        <v>0</v>
      </c>
      <c r="E126" s="448">
        <f>'6. Staff Loading'!E126</f>
        <v>0</v>
      </c>
      <c r="F126" s="154"/>
      <c r="G126" s="154"/>
      <c r="H126" s="154"/>
      <c r="I126" s="154"/>
      <c r="J126" s="154"/>
      <c r="K126" s="154"/>
      <c r="L126" s="154"/>
      <c r="M126" s="154"/>
      <c r="N126" s="154"/>
      <c r="O126" s="154"/>
      <c r="P126" s="154"/>
      <c r="Q126" s="154"/>
      <c r="R126" s="276">
        <f t="shared" si="129"/>
        <v>0</v>
      </c>
      <c r="S126" s="316">
        <f t="shared" ref="S126:S129" si="130">D126*R126</f>
        <v>0</v>
      </c>
      <c r="T126" s="106"/>
      <c r="U126" s="106"/>
      <c r="V126" s="106"/>
      <c r="W126" s="452">
        <f t="shared" ref="W126:W129" si="131">X126/$U$7</f>
        <v>0</v>
      </c>
      <c r="X126" s="452">
        <f t="shared" ref="X126:X129" si="132">R126/12</f>
        <v>0</v>
      </c>
      <c r="Z126" s="452">
        <f t="shared" ref="Z126:Z129" si="133">IF($E126="Y",$R126,0)</f>
        <v>0</v>
      </c>
      <c r="AA126" s="452">
        <f t="shared" ref="AA126:AA129" si="134">IF($E126="N",$R126,0)</f>
        <v>0</v>
      </c>
      <c r="AB126" s="453" t="e">
        <f t="shared" ref="AB126:AB129" si="135">Z126/(AA126+Z126)</f>
        <v>#DIV/0!</v>
      </c>
    </row>
    <row r="127" spans="1:28" ht="12" x14ac:dyDescent="0.3">
      <c r="A127" s="269"/>
      <c r="B127" s="270"/>
      <c r="C127" s="446">
        <f>'6. Staff Loading'!C127</f>
        <v>0</v>
      </c>
      <c r="D127" s="447">
        <f>'6. Staff Loading'!D127</f>
        <v>0</v>
      </c>
      <c r="E127" s="448">
        <f>'6. Staff Loading'!E127</f>
        <v>0</v>
      </c>
      <c r="F127" s="154"/>
      <c r="G127" s="154"/>
      <c r="H127" s="154"/>
      <c r="I127" s="154"/>
      <c r="J127" s="154"/>
      <c r="K127" s="154"/>
      <c r="L127" s="154"/>
      <c r="M127" s="154"/>
      <c r="N127" s="154"/>
      <c r="O127" s="154"/>
      <c r="P127" s="154"/>
      <c r="Q127" s="154"/>
      <c r="R127" s="276">
        <f t="shared" si="129"/>
        <v>0</v>
      </c>
      <c r="S127" s="316">
        <f t="shared" si="130"/>
        <v>0</v>
      </c>
      <c r="W127" s="452">
        <f t="shared" si="131"/>
        <v>0</v>
      </c>
      <c r="X127" s="452">
        <f t="shared" si="132"/>
        <v>0</v>
      </c>
      <c r="Z127" s="452">
        <f t="shared" si="133"/>
        <v>0</v>
      </c>
      <c r="AA127" s="452">
        <f t="shared" si="134"/>
        <v>0</v>
      </c>
      <c r="AB127" s="453" t="e">
        <f t="shared" si="135"/>
        <v>#DIV/0!</v>
      </c>
    </row>
    <row r="128" spans="1:28" ht="12" x14ac:dyDescent="0.3">
      <c r="A128" s="269"/>
      <c r="B128" s="270"/>
      <c r="C128" s="446">
        <f>'6. Staff Loading'!C128</f>
        <v>0</v>
      </c>
      <c r="D128" s="447">
        <f>'6. Staff Loading'!D128</f>
        <v>0</v>
      </c>
      <c r="E128" s="448">
        <f>'6. Staff Loading'!E128</f>
        <v>0</v>
      </c>
      <c r="F128" s="154"/>
      <c r="G128" s="154"/>
      <c r="H128" s="154"/>
      <c r="I128" s="154"/>
      <c r="J128" s="154"/>
      <c r="K128" s="154"/>
      <c r="L128" s="154"/>
      <c r="M128" s="154"/>
      <c r="N128" s="154"/>
      <c r="O128" s="154"/>
      <c r="P128" s="154"/>
      <c r="Q128" s="154"/>
      <c r="R128" s="276">
        <f t="shared" si="129"/>
        <v>0</v>
      </c>
      <c r="S128" s="316">
        <f t="shared" si="130"/>
        <v>0</v>
      </c>
      <c r="W128" s="452">
        <f t="shared" si="131"/>
        <v>0</v>
      </c>
      <c r="X128" s="452">
        <f t="shared" si="132"/>
        <v>0</v>
      </c>
      <c r="Z128" s="452">
        <f t="shared" si="133"/>
        <v>0</v>
      </c>
      <c r="AA128" s="452">
        <f t="shared" si="134"/>
        <v>0</v>
      </c>
      <c r="AB128" s="453" t="e">
        <f t="shared" si="135"/>
        <v>#DIV/0!</v>
      </c>
    </row>
    <row r="129" spans="1:28" ht="12" x14ac:dyDescent="0.3">
      <c r="A129" s="269"/>
      <c r="B129" s="270"/>
      <c r="C129" s="446">
        <f>'6. Staff Loading'!C129</f>
        <v>0</v>
      </c>
      <c r="D129" s="447">
        <f>'6. Staff Loading'!D129</f>
        <v>0</v>
      </c>
      <c r="E129" s="448">
        <f>'6. Staff Loading'!E129</f>
        <v>0</v>
      </c>
      <c r="F129" s="154"/>
      <c r="G129" s="154"/>
      <c r="H129" s="154"/>
      <c r="I129" s="154"/>
      <c r="J129" s="154"/>
      <c r="K129" s="154"/>
      <c r="L129" s="154"/>
      <c r="M129" s="154"/>
      <c r="N129" s="154"/>
      <c r="O129" s="154"/>
      <c r="P129" s="154"/>
      <c r="Q129" s="154"/>
      <c r="R129" s="276">
        <f t="shared" si="129"/>
        <v>0</v>
      </c>
      <c r="S129" s="316">
        <f t="shared" si="130"/>
        <v>0</v>
      </c>
      <c r="W129" s="452">
        <f t="shared" si="131"/>
        <v>0</v>
      </c>
      <c r="X129" s="452">
        <f t="shared" si="132"/>
        <v>0</v>
      </c>
      <c r="Z129" s="452">
        <f t="shared" si="133"/>
        <v>0</v>
      </c>
      <c r="AA129" s="452">
        <f t="shared" si="134"/>
        <v>0</v>
      </c>
      <c r="AB129" s="453" t="e">
        <f t="shared" si="135"/>
        <v>#DIV/0!</v>
      </c>
    </row>
    <row r="130" spans="1:28" ht="12.5" thickBot="1" x14ac:dyDescent="0.35">
      <c r="A130" s="228"/>
      <c r="B130" s="229" t="s">
        <v>173</v>
      </c>
      <c r="C130" s="230"/>
      <c r="D130" s="438"/>
      <c r="E130" s="427"/>
      <c r="F130" s="233">
        <f>SUM(F125:F129)</f>
        <v>40</v>
      </c>
      <c r="G130" s="233">
        <f t="shared" ref="G130:R130" si="136">SUM(G125:G129)</f>
        <v>40</v>
      </c>
      <c r="H130" s="233">
        <f t="shared" si="136"/>
        <v>40</v>
      </c>
      <c r="I130" s="233">
        <f t="shared" si="136"/>
        <v>40</v>
      </c>
      <c r="J130" s="233">
        <f t="shared" si="136"/>
        <v>40</v>
      </c>
      <c r="K130" s="233">
        <f t="shared" si="136"/>
        <v>40</v>
      </c>
      <c r="L130" s="233">
        <f t="shared" si="136"/>
        <v>40</v>
      </c>
      <c r="M130" s="233">
        <f t="shared" si="136"/>
        <v>40</v>
      </c>
      <c r="N130" s="233">
        <f t="shared" si="136"/>
        <v>40</v>
      </c>
      <c r="O130" s="233">
        <f t="shared" si="136"/>
        <v>40</v>
      </c>
      <c r="P130" s="233">
        <f t="shared" si="136"/>
        <v>40</v>
      </c>
      <c r="Q130" s="233">
        <f t="shared" si="136"/>
        <v>40</v>
      </c>
      <c r="R130" s="233">
        <f t="shared" si="136"/>
        <v>480</v>
      </c>
      <c r="S130" s="317">
        <f>SUM(S125:S129)</f>
        <v>67200</v>
      </c>
      <c r="W130" s="235">
        <f>SUM(W125:W129)</f>
        <v>0.24000000000000002</v>
      </c>
      <c r="X130" s="235">
        <f>SUM(X125:X129)</f>
        <v>40</v>
      </c>
      <c r="Z130" s="231">
        <f>SUM(Z125:Z129)</f>
        <v>0</v>
      </c>
      <c r="AA130" s="231">
        <f>SUM(AA125:AA129)</f>
        <v>480</v>
      </c>
      <c r="AB130" s="413">
        <f>Z130/(Z130+AA130)</f>
        <v>0</v>
      </c>
    </row>
    <row r="131" spans="1:28" ht="12" x14ac:dyDescent="0.3">
      <c r="A131" s="269">
        <v>6.2</v>
      </c>
      <c r="B131" s="274" t="s">
        <v>174</v>
      </c>
      <c r="C131" s="446" t="str">
        <f>'6. Staff Loading'!C131</f>
        <v>DevOps/Tools Engineer-Onshore</v>
      </c>
      <c r="D131" s="447">
        <f>'6. Staff Loading'!D131</f>
        <v>100</v>
      </c>
      <c r="E131" s="448" t="str">
        <f>'6. Staff Loading'!E131</f>
        <v>N</v>
      </c>
      <c r="F131" s="154">
        <v>80</v>
      </c>
      <c r="G131" s="154">
        <v>80</v>
      </c>
      <c r="H131" s="154">
        <v>80</v>
      </c>
      <c r="I131" s="154">
        <v>80</v>
      </c>
      <c r="J131" s="154">
        <v>80</v>
      </c>
      <c r="K131" s="154">
        <v>80</v>
      </c>
      <c r="L131" s="154">
        <v>80</v>
      </c>
      <c r="M131" s="154">
        <v>80</v>
      </c>
      <c r="N131" s="154">
        <v>80</v>
      </c>
      <c r="O131" s="154">
        <v>80</v>
      </c>
      <c r="P131" s="154">
        <v>80</v>
      </c>
      <c r="Q131" s="154">
        <v>80</v>
      </c>
      <c r="R131" s="276">
        <f t="shared" ref="R131:R135" si="137">SUM(F131:Q131)</f>
        <v>960</v>
      </c>
      <c r="S131" s="316">
        <f>D131*R131</f>
        <v>96000</v>
      </c>
      <c r="W131" s="452">
        <f>X131/$U$7</f>
        <v>0.48000000000000004</v>
      </c>
      <c r="X131" s="452">
        <f>R131/12</f>
        <v>80</v>
      </c>
      <c r="Z131" s="452">
        <f>IF($E131="Y",$R131,0)</f>
        <v>0</v>
      </c>
      <c r="AA131" s="452">
        <f>IF($E131="N",$R131,0)</f>
        <v>960</v>
      </c>
      <c r="AB131" s="453">
        <f>Z131/(AA131+Z131)</f>
        <v>0</v>
      </c>
    </row>
    <row r="132" spans="1:28" s="110" customFormat="1" ht="12" x14ac:dyDescent="0.3">
      <c r="A132" s="269"/>
      <c r="B132" s="270"/>
      <c r="C132" s="446">
        <f>'6. Staff Loading'!C132</f>
        <v>0</v>
      </c>
      <c r="D132" s="447">
        <f>'6. Staff Loading'!D132</f>
        <v>0</v>
      </c>
      <c r="E132" s="448">
        <f>'6. Staff Loading'!E132</f>
        <v>0</v>
      </c>
      <c r="F132" s="154"/>
      <c r="G132" s="154"/>
      <c r="H132" s="154"/>
      <c r="I132" s="154"/>
      <c r="J132" s="154"/>
      <c r="K132" s="154"/>
      <c r="L132" s="154"/>
      <c r="M132" s="154"/>
      <c r="N132" s="154"/>
      <c r="O132" s="154"/>
      <c r="P132" s="154"/>
      <c r="Q132" s="154"/>
      <c r="R132" s="276">
        <f t="shared" si="137"/>
        <v>0</v>
      </c>
      <c r="S132" s="316">
        <f t="shared" ref="S132:S135" si="138">D132*R132</f>
        <v>0</v>
      </c>
      <c r="T132" s="106"/>
      <c r="U132" s="106"/>
      <c r="V132" s="106"/>
      <c r="W132" s="452">
        <f t="shared" ref="W132:W135" si="139">X132/$U$7</f>
        <v>0</v>
      </c>
      <c r="X132" s="452">
        <f t="shared" ref="X132:X135" si="140">R132/12</f>
        <v>0</v>
      </c>
      <c r="Z132" s="452">
        <f t="shared" ref="Z132:Z135" si="141">IF($E132="Y",$R132,0)</f>
        <v>0</v>
      </c>
      <c r="AA132" s="452">
        <f t="shared" ref="AA132:AA135" si="142">IF($E132="N",$R132,0)</f>
        <v>0</v>
      </c>
      <c r="AB132" s="453" t="e">
        <f t="shared" ref="AB132:AB135" si="143">Z132/(AA132+Z132)</f>
        <v>#DIV/0!</v>
      </c>
    </row>
    <row r="133" spans="1:28" ht="12" x14ac:dyDescent="0.3">
      <c r="A133" s="269"/>
      <c r="B133" s="270"/>
      <c r="C133" s="446">
        <f>'6. Staff Loading'!C133</f>
        <v>0</v>
      </c>
      <c r="D133" s="447">
        <f>'6. Staff Loading'!D133</f>
        <v>0</v>
      </c>
      <c r="E133" s="448">
        <f>'6. Staff Loading'!E133</f>
        <v>0</v>
      </c>
      <c r="F133" s="154"/>
      <c r="G133" s="154"/>
      <c r="H133" s="154"/>
      <c r="I133" s="154"/>
      <c r="J133" s="154"/>
      <c r="K133" s="154"/>
      <c r="L133" s="154"/>
      <c r="M133" s="154"/>
      <c r="N133" s="154"/>
      <c r="O133" s="154"/>
      <c r="P133" s="154"/>
      <c r="Q133" s="154"/>
      <c r="R133" s="276">
        <f t="shared" si="137"/>
        <v>0</v>
      </c>
      <c r="S133" s="316">
        <f t="shared" si="138"/>
        <v>0</v>
      </c>
      <c r="W133" s="452">
        <f t="shared" si="139"/>
        <v>0</v>
      </c>
      <c r="X133" s="452">
        <f t="shared" si="140"/>
        <v>0</v>
      </c>
      <c r="Z133" s="452">
        <f t="shared" si="141"/>
        <v>0</v>
      </c>
      <c r="AA133" s="452">
        <f t="shared" si="142"/>
        <v>0</v>
      </c>
      <c r="AB133" s="453" t="e">
        <f t="shared" si="143"/>
        <v>#DIV/0!</v>
      </c>
    </row>
    <row r="134" spans="1:28" s="110" customFormat="1" ht="12" x14ac:dyDescent="0.3">
      <c r="A134" s="269"/>
      <c r="B134" s="270"/>
      <c r="C134" s="446">
        <f>'6. Staff Loading'!C134</f>
        <v>0</v>
      </c>
      <c r="D134" s="447">
        <f>'6. Staff Loading'!D134</f>
        <v>0</v>
      </c>
      <c r="E134" s="448">
        <f>'6. Staff Loading'!E134</f>
        <v>0</v>
      </c>
      <c r="F134" s="154"/>
      <c r="G134" s="154"/>
      <c r="H134" s="154"/>
      <c r="I134" s="154"/>
      <c r="J134" s="154"/>
      <c r="K134" s="154"/>
      <c r="L134" s="154"/>
      <c r="M134" s="154"/>
      <c r="N134" s="154"/>
      <c r="O134" s="154"/>
      <c r="P134" s="154"/>
      <c r="Q134" s="154"/>
      <c r="R134" s="276">
        <f t="shared" si="137"/>
        <v>0</v>
      </c>
      <c r="S134" s="316">
        <f t="shared" si="138"/>
        <v>0</v>
      </c>
      <c r="T134" s="106"/>
      <c r="U134" s="106"/>
      <c r="V134" s="106"/>
      <c r="W134" s="452">
        <f t="shared" si="139"/>
        <v>0</v>
      </c>
      <c r="X134" s="452">
        <f t="shared" si="140"/>
        <v>0</v>
      </c>
      <c r="Z134" s="452">
        <f t="shared" si="141"/>
        <v>0</v>
      </c>
      <c r="AA134" s="452">
        <f t="shared" si="142"/>
        <v>0</v>
      </c>
      <c r="AB134" s="453" t="e">
        <f t="shared" si="143"/>
        <v>#DIV/0!</v>
      </c>
    </row>
    <row r="135" spans="1:28" ht="12" x14ac:dyDescent="0.3">
      <c r="A135" s="269"/>
      <c r="B135" s="270"/>
      <c r="C135" s="446">
        <f>'6. Staff Loading'!C135</f>
        <v>0</v>
      </c>
      <c r="D135" s="447">
        <f>'6. Staff Loading'!D135</f>
        <v>0</v>
      </c>
      <c r="E135" s="448">
        <f>'6. Staff Loading'!E135</f>
        <v>0</v>
      </c>
      <c r="F135" s="154"/>
      <c r="G135" s="154"/>
      <c r="H135" s="154"/>
      <c r="I135" s="154"/>
      <c r="J135" s="154"/>
      <c r="K135" s="154"/>
      <c r="L135" s="154"/>
      <c r="M135" s="154"/>
      <c r="N135" s="154"/>
      <c r="O135" s="154"/>
      <c r="P135" s="154"/>
      <c r="Q135" s="154"/>
      <c r="R135" s="276">
        <f t="shared" si="137"/>
        <v>0</v>
      </c>
      <c r="S135" s="316">
        <f t="shared" si="138"/>
        <v>0</v>
      </c>
      <c r="W135" s="452">
        <f t="shared" si="139"/>
        <v>0</v>
      </c>
      <c r="X135" s="452">
        <f t="shared" si="140"/>
        <v>0</v>
      </c>
      <c r="Z135" s="452">
        <f t="shared" si="141"/>
        <v>0</v>
      </c>
      <c r="AA135" s="452">
        <f t="shared" si="142"/>
        <v>0</v>
      </c>
      <c r="AB135" s="453" t="e">
        <f t="shared" si="143"/>
        <v>#DIV/0!</v>
      </c>
    </row>
    <row r="136" spans="1:28" ht="12.5" thickBot="1" x14ac:dyDescent="0.35">
      <c r="A136" s="228"/>
      <c r="B136" s="229" t="s">
        <v>175</v>
      </c>
      <c r="C136" s="230"/>
      <c r="D136" s="438"/>
      <c r="E136" s="427"/>
      <c r="F136" s="233">
        <f>SUM(F131:F135)</f>
        <v>80</v>
      </c>
      <c r="G136" s="233">
        <f t="shared" ref="G136:R136" si="144">SUM(G131:G135)</f>
        <v>80</v>
      </c>
      <c r="H136" s="233">
        <f t="shared" si="144"/>
        <v>80</v>
      </c>
      <c r="I136" s="233">
        <f t="shared" si="144"/>
        <v>80</v>
      </c>
      <c r="J136" s="233">
        <f t="shared" si="144"/>
        <v>80</v>
      </c>
      <c r="K136" s="233">
        <f t="shared" si="144"/>
        <v>80</v>
      </c>
      <c r="L136" s="233">
        <f t="shared" si="144"/>
        <v>80</v>
      </c>
      <c r="M136" s="233">
        <f t="shared" si="144"/>
        <v>80</v>
      </c>
      <c r="N136" s="233">
        <f t="shared" si="144"/>
        <v>80</v>
      </c>
      <c r="O136" s="233">
        <f t="shared" si="144"/>
        <v>80</v>
      </c>
      <c r="P136" s="233">
        <f t="shared" si="144"/>
        <v>80</v>
      </c>
      <c r="Q136" s="233">
        <f t="shared" si="144"/>
        <v>80</v>
      </c>
      <c r="R136" s="233">
        <f t="shared" si="144"/>
        <v>960</v>
      </c>
      <c r="S136" s="317">
        <f>SUM(S131:S135)</f>
        <v>96000</v>
      </c>
      <c r="W136" s="235">
        <f>SUM(W131:W135)</f>
        <v>0.48000000000000004</v>
      </c>
      <c r="X136" s="235">
        <f>SUM(X131:X135)</f>
        <v>80</v>
      </c>
      <c r="Z136" s="231">
        <f>SUM(Z131:Z135)</f>
        <v>0</v>
      </c>
      <c r="AA136" s="231">
        <f>SUM(AA131:AA135)</f>
        <v>960</v>
      </c>
      <c r="AB136" s="413">
        <f>Z136/(Z136+AA136)</f>
        <v>0</v>
      </c>
    </row>
    <row r="137" spans="1:28" ht="12" x14ac:dyDescent="0.3">
      <c r="A137" s="269">
        <v>6.3</v>
      </c>
      <c r="B137" s="274" t="s">
        <v>176</v>
      </c>
      <c r="C137" s="446" t="str">
        <f>'6. Staff Loading'!C137</f>
        <v>Cloud Engineer-Onshore</v>
      </c>
      <c r="D137" s="447">
        <f>'6. Staff Loading'!D137</f>
        <v>130</v>
      </c>
      <c r="E137" s="448" t="str">
        <f>'6. Staff Loading'!E137</f>
        <v>N</v>
      </c>
      <c r="F137" s="154">
        <v>160</v>
      </c>
      <c r="G137" s="154">
        <v>160</v>
      </c>
      <c r="H137" s="154">
        <v>160</v>
      </c>
      <c r="I137" s="154">
        <v>160</v>
      </c>
      <c r="J137" s="154">
        <v>160</v>
      </c>
      <c r="K137" s="154">
        <v>160</v>
      </c>
      <c r="L137" s="154">
        <v>160</v>
      </c>
      <c r="M137" s="154">
        <v>160</v>
      </c>
      <c r="N137" s="154">
        <v>160</v>
      </c>
      <c r="O137" s="154">
        <v>160</v>
      </c>
      <c r="P137" s="154">
        <v>160</v>
      </c>
      <c r="Q137" s="154">
        <v>160</v>
      </c>
      <c r="R137" s="276">
        <f t="shared" ref="R137:R141" si="145">SUM(F137:Q137)</f>
        <v>1920</v>
      </c>
      <c r="S137" s="316">
        <f>D137*R137</f>
        <v>249600</v>
      </c>
      <c r="W137" s="452">
        <f>X137/$U$7</f>
        <v>0.96000000000000008</v>
      </c>
      <c r="X137" s="452">
        <f>R137/12</f>
        <v>160</v>
      </c>
      <c r="Z137" s="452">
        <f>IF($E137="Y",$R137,0)</f>
        <v>0</v>
      </c>
      <c r="AA137" s="452">
        <f>IF($E137="N",$R137,0)</f>
        <v>1920</v>
      </c>
      <c r="AB137" s="453">
        <f>Z137/(AA137+Z137)</f>
        <v>0</v>
      </c>
    </row>
    <row r="138" spans="1:28" s="110" customFormat="1" ht="12" x14ac:dyDescent="0.3">
      <c r="A138" s="269"/>
      <c r="B138" s="270"/>
      <c r="C138" s="446">
        <f>'6. Staff Loading'!C138</f>
        <v>0</v>
      </c>
      <c r="D138" s="447">
        <f>'6. Staff Loading'!D138</f>
        <v>0</v>
      </c>
      <c r="E138" s="448">
        <f>'6. Staff Loading'!E138</f>
        <v>0</v>
      </c>
      <c r="F138" s="154"/>
      <c r="G138" s="154"/>
      <c r="H138" s="154"/>
      <c r="I138" s="154"/>
      <c r="J138" s="154"/>
      <c r="K138" s="154"/>
      <c r="L138" s="154"/>
      <c r="M138" s="154"/>
      <c r="N138" s="154"/>
      <c r="O138" s="154"/>
      <c r="P138" s="154"/>
      <c r="Q138" s="154"/>
      <c r="R138" s="276">
        <f t="shared" si="145"/>
        <v>0</v>
      </c>
      <c r="S138" s="316">
        <f t="shared" ref="S138:S141" si="146">D138*R138</f>
        <v>0</v>
      </c>
      <c r="T138" s="106"/>
      <c r="U138" s="106"/>
      <c r="V138" s="106"/>
      <c r="W138" s="452">
        <f t="shared" ref="W138:W141" si="147">X138/$U$7</f>
        <v>0</v>
      </c>
      <c r="X138" s="452">
        <f t="shared" ref="X138:X141" si="148">R138/12</f>
        <v>0</v>
      </c>
      <c r="Z138" s="452">
        <f t="shared" ref="Z138:Z141" si="149">IF($E138="Y",$R138,0)</f>
        <v>0</v>
      </c>
      <c r="AA138" s="452">
        <f t="shared" ref="AA138:AA141" si="150">IF($E138="N",$R138,0)</f>
        <v>0</v>
      </c>
      <c r="AB138" s="453" t="e">
        <f t="shared" ref="AB138:AB141" si="151">Z138/(AA138+Z138)</f>
        <v>#DIV/0!</v>
      </c>
    </row>
    <row r="139" spans="1:28" s="110" customFormat="1" ht="12" x14ac:dyDescent="0.3">
      <c r="A139" s="269"/>
      <c r="B139" s="270"/>
      <c r="C139" s="446">
        <f>'6. Staff Loading'!C139</f>
        <v>0</v>
      </c>
      <c r="D139" s="447">
        <f>'6. Staff Loading'!D139</f>
        <v>0</v>
      </c>
      <c r="E139" s="448">
        <f>'6. Staff Loading'!E139</f>
        <v>0</v>
      </c>
      <c r="F139" s="154"/>
      <c r="G139" s="154"/>
      <c r="H139" s="154"/>
      <c r="I139" s="154"/>
      <c r="J139" s="154"/>
      <c r="K139" s="154"/>
      <c r="L139" s="154"/>
      <c r="M139" s="154"/>
      <c r="N139" s="154"/>
      <c r="O139" s="154"/>
      <c r="P139" s="154"/>
      <c r="Q139" s="154"/>
      <c r="R139" s="276">
        <f t="shared" si="145"/>
        <v>0</v>
      </c>
      <c r="S139" s="316">
        <f t="shared" si="146"/>
        <v>0</v>
      </c>
      <c r="T139" s="106"/>
      <c r="U139" s="106"/>
      <c r="V139" s="106"/>
      <c r="W139" s="452">
        <f t="shared" si="147"/>
        <v>0</v>
      </c>
      <c r="X139" s="452">
        <f t="shared" si="148"/>
        <v>0</v>
      </c>
      <c r="Z139" s="452">
        <f t="shared" si="149"/>
        <v>0</v>
      </c>
      <c r="AA139" s="452">
        <f t="shared" si="150"/>
        <v>0</v>
      </c>
      <c r="AB139" s="453" t="e">
        <f t="shared" si="151"/>
        <v>#DIV/0!</v>
      </c>
    </row>
    <row r="140" spans="1:28" s="110" customFormat="1" ht="12" x14ac:dyDescent="0.3">
      <c r="A140" s="269"/>
      <c r="B140" s="270"/>
      <c r="C140" s="446">
        <f>'6. Staff Loading'!C140</f>
        <v>0</v>
      </c>
      <c r="D140" s="447">
        <f>'6. Staff Loading'!D140</f>
        <v>0</v>
      </c>
      <c r="E140" s="448">
        <f>'6. Staff Loading'!E140</f>
        <v>0</v>
      </c>
      <c r="F140" s="154"/>
      <c r="G140" s="154"/>
      <c r="H140" s="154"/>
      <c r="I140" s="154"/>
      <c r="J140" s="154"/>
      <c r="K140" s="154"/>
      <c r="L140" s="154"/>
      <c r="M140" s="154"/>
      <c r="N140" s="154"/>
      <c r="O140" s="154"/>
      <c r="P140" s="154"/>
      <c r="Q140" s="154"/>
      <c r="R140" s="276">
        <f t="shared" si="145"/>
        <v>0</v>
      </c>
      <c r="S140" s="316">
        <f t="shared" si="146"/>
        <v>0</v>
      </c>
      <c r="T140" s="106"/>
      <c r="U140" s="106"/>
      <c r="V140" s="106"/>
      <c r="W140" s="452">
        <f t="shared" si="147"/>
        <v>0</v>
      </c>
      <c r="X140" s="452">
        <f t="shared" si="148"/>
        <v>0</v>
      </c>
      <c r="Z140" s="452">
        <f t="shared" si="149"/>
        <v>0</v>
      </c>
      <c r="AA140" s="452">
        <f t="shared" si="150"/>
        <v>0</v>
      </c>
      <c r="AB140" s="453" t="e">
        <f t="shared" si="151"/>
        <v>#DIV/0!</v>
      </c>
    </row>
    <row r="141" spans="1:28" ht="14.25" customHeight="1" x14ac:dyDescent="0.3">
      <c r="A141" s="269"/>
      <c r="B141" s="270"/>
      <c r="C141" s="446">
        <f>'6. Staff Loading'!C141</f>
        <v>0</v>
      </c>
      <c r="D141" s="447">
        <f>'6. Staff Loading'!D141</f>
        <v>0</v>
      </c>
      <c r="E141" s="448">
        <f>'6. Staff Loading'!E141</f>
        <v>0</v>
      </c>
      <c r="F141" s="154"/>
      <c r="G141" s="154"/>
      <c r="H141" s="154"/>
      <c r="I141" s="154"/>
      <c r="J141" s="154"/>
      <c r="K141" s="154"/>
      <c r="L141" s="154"/>
      <c r="M141" s="154"/>
      <c r="N141" s="154"/>
      <c r="O141" s="154"/>
      <c r="P141" s="154"/>
      <c r="Q141" s="154"/>
      <c r="R141" s="276">
        <f t="shared" si="145"/>
        <v>0</v>
      </c>
      <c r="S141" s="316">
        <f t="shared" si="146"/>
        <v>0</v>
      </c>
      <c r="W141" s="452">
        <f t="shared" si="147"/>
        <v>0</v>
      </c>
      <c r="X141" s="452">
        <f t="shared" si="148"/>
        <v>0</v>
      </c>
      <c r="Z141" s="452">
        <f t="shared" si="149"/>
        <v>0</v>
      </c>
      <c r="AA141" s="452">
        <f t="shared" si="150"/>
        <v>0</v>
      </c>
      <c r="AB141" s="453" t="e">
        <f t="shared" si="151"/>
        <v>#DIV/0!</v>
      </c>
    </row>
    <row r="142" spans="1:28" s="109" customFormat="1" ht="13.5" thickBot="1" x14ac:dyDescent="0.35">
      <c r="A142" s="228"/>
      <c r="B142" s="229" t="s">
        <v>177</v>
      </c>
      <c r="C142" s="230"/>
      <c r="D142" s="438"/>
      <c r="E142" s="427"/>
      <c r="F142" s="233">
        <f>SUM(F137:F141)</f>
        <v>160</v>
      </c>
      <c r="G142" s="233">
        <f t="shared" ref="G142:R142" si="152">SUM(G137:G141)</f>
        <v>160</v>
      </c>
      <c r="H142" s="233">
        <f t="shared" si="152"/>
        <v>160</v>
      </c>
      <c r="I142" s="233">
        <f t="shared" si="152"/>
        <v>160</v>
      </c>
      <c r="J142" s="233">
        <f t="shared" si="152"/>
        <v>160</v>
      </c>
      <c r="K142" s="233">
        <f t="shared" si="152"/>
        <v>160</v>
      </c>
      <c r="L142" s="233">
        <f t="shared" si="152"/>
        <v>160</v>
      </c>
      <c r="M142" s="233">
        <f t="shared" si="152"/>
        <v>160</v>
      </c>
      <c r="N142" s="233">
        <f t="shared" si="152"/>
        <v>160</v>
      </c>
      <c r="O142" s="233">
        <f t="shared" si="152"/>
        <v>160</v>
      </c>
      <c r="P142" s="233">
        <f t="shared" si="152"/>
        <v>160</v>
      </c>
      <c r="Q142" s="233">
        <f t="shared" si="152"/>
        <v>160</v>
      </c>
      <c r="R142" s="233">
        <f t="shared" si="152"/>
        <v>1920</v>
      </c>
      <c r="S142" s="317">
        <f>SUM(S137:S141)</f>
        <v>249600</v>
      </c>
      <c r="T142" s="106"/>
      <c r="U142" s="106"/>
      <c r="V142" s="106"/>
      <c r="W142" s="235">
        <f>SUM(W137:W141)</f>
        <v>0.96000000000000008</v>
      </c>
      <c r="X142" s="235">
        <f>SUM(X137:X141)</f>
        <v>160</v>
      </c>
      <c r="Z142" s="231">
        <f>SUM(Z137:Z141)</f>
        <v>0</v>
      </c>
      <c r="AA142" s="231">
        <f>SUM(AA137:AA141)</f>
        <v>1920</v>
      </c>
      <c r="AB142" s="413">
        <f>Z142/(Z142+AA142)</f>
        <v>0</v>
      </c>
    </row>
    <row r="143" spans="1:28" ht="10.15" customHeight="1" x14ac:dyDescent="0.3">
      <c r="A143" s="149"/>
      <c r="B143" s="150"/>
      <c r="C143" s="158"/>
      <c r="D143" s="437"/>
      <c r="E143" s="426"/>
      <c r="F143" s="154"/>
      <c r="G143" s="154"/>
      <c r="H143" s="154"/>
      <c r="I143" s="154"/>
      <c r="J143" s="154"/>
      <c r="K143" s="154"/>
      <c r="L143" s="154"/>
      <c r="M143" s="154"/>
      <c r="N143" s="154"/>
      <c r="O143" s="154"/>
      <c r="P143" s="154"/>
      <c r="Q143" s="154"/>
      <c r="R143" s="154"/>
      <c r="S143" s="322"/>
      <c r="W143" s="152"/>
      <c r="X143" s="152"/>
      <c r="Z143" s="152"/>
      <c r="AA143" s="152"/>
      <c r="AB143" s="412"/>
    </row>
    <row r="144" spans="1:28" ht="13.5" thickBot="1" x14ac:dyDescent="0.35">
      <c r="A144" s="251"/>
      <c r="B144" s="508" t="s">
        <v>178</v>
      </c>
      <c r="C144" s="509"/>
      <c r="D144" s="440"/>
      <c r="E144" s="429"/>
      <c r="F144" s="254">
        <f t="shared" ref="F144:S144" si="153">SUM(F130,F136,F142)</f>
        <v>280</v>
      </c>
      <c r="G144" s="254">
        <f t="shared" si="153"/>
        <v>280</v>
      </c>
      <c r="H144" s="254">
        <f t="shared" si="153"/>
        <v>280</v>
      </c>
      <c r="I144" s="254">
        <f t="shared" si="153"/>
        <v>280</v>
      </c>
      <c r="J144" s="254">
        <f t="shared" si="153"/>
        <v>280</v>
      </c>
      <c r="K144" s="254">
        <f t="shared" si="153"/>
        <v>280</v>
      </c>
      <c r="L144" s="254">
        <f t="shared" si="153"/>
        <v>280</v>
      </c>
      <c r="M144" s="254">
        <f t="shared" si="153"/>
        <v>280</v>
      </c>
      <c r="N144" s="254">
        <f t="shared" si="153"/>
        <v>280</v>
      </c>
      <c r="O144" s="254">
        <f t="shared" si="153"/>
        <v>280</v>
      </c>
      <c r="P144" s="254">
        <f t="shared" si="153"/>
        <v>280</v>
      </c>
      <c r="Q144" s="254">
        <f t="shared" si="153"/>
        <v>280</v>
      </c>
      <c r="R144" s="254">
        <f t="shared" si="153"/>
        <v>3360</v>
      </c>
      <c r="S144" s="319">
        <f t="shared" si="153"/>
        <v>412800</v>
      </c>
      <c r="W144" s="254">
        <f>SUM(W130,W136,W142)</f>
        <v>1.6800000000000002</v>
      </c>
      <c r="X144" s="254">
        <f>SUM(X130,X136,X142)</f>
        <v>280</v>
      </c>
      <c r="Z144" s="254">
        <f>SUM(Z130,Z136,Z142)</f>
        <v>0</v>
      </c>
      <c r="AA144" s="254">
        <f>SUM(AA130,AA136,AA142)</f>
        <v>3360</v>
      </c>
      <c r="AB144" s="418">
        <f>Z144/(Z144+AA144)</f>
        <v>0</v>
      </c>
    </row>
    <row r="145" spans="1:28" ht="12" x14ac:dyDescent="0.3">
      <c r="A145" s="160"/>
      <c r="B145" s="150"/>
      <c r="C145" s="151"/>
      <c r="D145" s="437"/>
      <c r="E145" s="432"/>
      <c r="F145" s="154"/>
      <c r="G145" s="154"/>
      <c r="H145" s="154"/>
      <c r="I145" s="154"/>
      <c r="J145" s="154"/>
      <c r="K145" s="154"/>
      <c r="L145" s="154"/>
      <c r="M145" s="154"/>
      <c r="N145" s="154"/>
      <c r="O145" s="154"/>
      <c r="P145" s="154"/>
      <c r="Q145" s="154"/>
      <c r="R145" s="154"/>
      <c r="S145" s="322"/>
      <c r="W145" s="151"/>
      <c r="X145" s="151"/>
      <c r="Z145" s="151"/>
      <c r="AA145" s="151"/>
      <c r="AB145" s="412"/>
    </row>
    <row r="146" spans="1:28" ht="13" x14ac:dyDescent="0.3">
      <c r="A146" s="237">
        <v>7</v>
      </c>
      <c r="B146" s="246" t="s">
        <v>179</v>
      </c>
      <c r="C146" s="239"/>
      <c r="D146" s="436"/>
      <c r="E146" s="425"/>
      <c r="F146" s="244"/>
      <c r="G146" s="244"/>
      <c r="H146" s="244"/>
      <c r="I146" s="244"/>
      <c r="J146" s="244"/>
      <c r="K146" s="244"/>
      <c r="L146" s="244"/>
      <c r="M146" s="244"/>
      <c r="N146" s="244"/>
      <c r="O146" s="244"/>
      <c r="P146" s="244"/>
      <c r="Q146" s="244"/>
      <c r="R146" s="240"/>
      <c r="S146" s="323"/>
      <c r="W146" s="239"/>
      <c r="X146" s="239"/>
      <c r="Z146" s="239"/>
      <c r="AA146" s="239"/>
      <c r="AB146" s="416"/>
    </row>
    <row r="147" spans="1:28" ht="12" x14ac:dyDescent="0.3">
      <c r="A147" s="275">
        <v>7.1</v>
      </c>
      <c r="B147" s="270" t="s">
        <v>180</v>
      </c>
      <c r="C147" s="446" t="str">
        <f>'6. Staff Loading'!C147</f>
        <v>Innovation Lead-Onshore</v>
      </c>
      <c r="D147" s="447">
        <f>'6. Staff Loading'!D147</f>
        <v>150</v>
      </c>
      <c r="E147" s="448" t="str">
        <f>'6. Staff Loading'!E147</f>
        <v>N</v>
      </c>
      <c r="F147" s="154">
        <v>24</v>
      </c>
      <c r="G147" s="154">
        <v>24</v>
      </c>
      <c r="H147" s="154">
        <v>24</v>
      </c>
      <c r="I147" s="154">
        <v>24</v>
      </c>
      <c r="J147" s="154">
        <v>24</v>
      </c>
      <c r="K147" s="154">
        <v>24</v>
      </c>
      <c r="L147" s="154">
        <v>24</v>
      </c>
      <c r="M147" s="154">
        <v>24</v>
      </c>
      <c r="N147" s="154">
        <v>24</v>
      </c>
      <c r="O147" s="154">
        <v>24</v>
      </c>
      <c r="P147" s="154">
        <v>24</v>
      </c>
      <c r="Q147" s="154">
        <v>24</v>
      </c>
      <c r="R147" s="276">
        <f t="shared" ref="R147:R151" si="154">SUM(F147:Q147)</f>
        <v>288</v>
      </c>
      <c r="S147" s="316">
        <f>D147*R147</f>
        <v>43200</v>
      </c>
      <c r="W147" s="452">
        <f>X147/$U$7</f>
        <v>0.14400000000000002</v>
      </c>
      <c r="X147" s="452">
        <f>R147/12</f>
        <v>24</v>
      </c>
      <c r="Z147" s="452">
        <f>IF($E147="Y",$R147,0)</f>
        <v>0</v>
      </c>
      <c r="AA147" s="452">
        <f>IF($E147="N",$R147,0)</f>
        <v>288</v>
      </c>
      <c r="AB147" s="453">
        <f>Z147/(AA147+Z147)</f>
        <v>0</v>
      </c>
    </row>
    <row r="148" spans="1:28" s="110" customFormat="1" ht="12" x14ac:dyDescent="0.3">
      <c r="A148" s="269"/>
      <c r="B148" s="270"/>
      <c r="C148" s="446">
        <f>'6. Staff Loading'!C148</f>
        <v>0</v>
      </c>
      <c r="D148" s="447">
        <f>'6. Staff Loading'!D148</f>
        <v>0</v>
      </c>
      <c r="E148" s="448">
        <f>'6. Staff Loading'!E148</f>
        <v>0</v>
      </c>
      <c r="F148" s="154"/>
      <c r="G148" s="154"/>
      <c r="H148" s="154"/>
      <c r="I148" s="154"/>
      <c r="J148" s="154"/>
      <c r="K148" s="154"/>
      <c r="L148" s="154"/>
      <c r="M148" s="154"/>
      <c r="N148" s="154"/>
      <c r="O148" s="154"/>
      <c r="P148" s="154"/>
      <c r="Q148" s="154"/>
      <c r="R148" s="276">
        <f t="shared" si="154"/>
        <v>0</v>
      </c>
      <c r="S148" s="316">
        <f t="shared" ref="S148:S151" si="155">D148*R148</f>
        <v>0</v>
      </c>
      <c r="T148" s="107"/>
      <c r="U148" s="107"/>
      <c r="V148" s="107"/>
      <c r="W148" s="452">
        <f t="shared" ref="W148:W151" si="156">X148/$U$7</f>
        <v>0</v>
      </c>
      <c r="X148" s="452">
        <f t="shared" ref="X148:X151" si="157">R148/12</f>
        <v>0</v>
      </c>
      <c r="Z148" s="452">
        <f t="shared" ref="Z148:Z151" si="158">IF($E148="Y",$R148,0)</f>
        <v>0</v>
      </c>
      <c r="AA148" s="452">
        <f t="shared" ref="AA148:AA151" si="159">IF($E148="N",$R148,0)</f>
        <v>0</v>
      </c>
      <c r="AB148" s="453" t="e">
        <f t="shared" ref="AB148:AB151" si="160">Z148/(AA148+Z148)</f>
        <v>#DIV/0!</v>
      </c>
    </row>
    <row r="149" spans="1:28" s="110" customFormat="1" ht="12" x14ac:dyDescent="0.3">
      <c r="A149" s="269"/>
      <c r="B149" s="270"/>
      <c r="C149" s="446">
        <f>'6. Staff Loading'!C149</f>
        <v>0</v>
      </c>
      <c r="D149" s="447">
        <f>'6. Staff Loading'!D149</f>
        <v>0</v>
      </c>
      <c r="E149" s="448">
        <f>'6. Staff Loading'!E149</f>
        <v>0</v>
      </c>
      <c r="F149" s="154"/>
      <c r="G149" s="154"/>
      <c r="H149" s="154"/>
      <c r="I149" s="154"/>
      <c r="J149" s="154"/>
      <c r="K149" s="154"/>
      <c r="L149" s="154"/>
      <c r="M149" s="154"/>
      <c r="N149" s="154"/>
      <c r="O149" s="154"/>
      <c r="P149" s="154"/>
      <c r="Q149" s="154"/>
      <c r="R149" s="276">
        <f t="shared" si="154"/>
        <v>0</v>
      </c>
      <c r="S149" s="316">
        <f t="shared" si="155"/>
        <v>0</v>
      </c>
      <c r="T149" s="107"/>
      <c r="U149" s="107"/>
      <c r="V149" s="107"/>
      <c r="W149" s="452">
        <f t="shared" si="156"/>
        <v>0</v>
      </c>
      <c r="X149" s="452">
        <f t="shared" si="157"/>
        <v>0</v>
      </c>
      <c r="Z149" s="452">
        <f t="shared" si="158"/>
        <v>0</v>
      </c>
      <c r="AA149" s="452">
        <f t="shared" si="159"/>
        <v>0</v>
      </c>
      <c r="AB149" s="453" t="e">
        <f t="shared" si="160"/>
        <v>#DIV/0!</v>
      </c>
    </row>
    <row r="150" spans="1:28" ht="12" x14ac:dyDescent="0.3">
      <c r="A150" s="269"/>
      <c r="B150" s="270"/>
      <c r="C150" s="446">
        <f>'6. Staff Loading'!C150</f>
        <v>0</v>
      </c>
      <c r="D150" s="447">
        <f>'6. Staff Loading'!D150</f>
        <v>0</v>
      </c>
      <c r="E150" s="448">
        <f>'6. Staff Loading'!E150</f>
        <v>0</v>
      </c>
      <c r="F150" s="154"/>
      <c r="G150" s="154"/>
      <c r="H150" s="154"/>
      <c r="I150" s="154"/>
      <c r="J150" s="154"/>
      <c r="K150" s="154"/>
      <c r="L150" s="154"/>
      <c r="M150" s="154"/>
      <c r="N150" s="154"/>
      <c r="O150" s="154"/>
      <c r="P150" s="154"/>
      <c r="Q150" s="154"/>
      <c r="R150" s="276">
        <f t="shared" si="154"/>
        <v>0</v>
      </c>
      <c r="S150" s="316">
        <f t="shared" si="155"/>
        <v>0</v>
      </c>
      <c r="T150" s="107"/>
      <c r="U150" s="107"/>
      <c r="V150" s="107"/>
      <c r="W150" s="452">
        <f t="shared" si="156"/>
        <v>0</v>
      </c>
      <c r="X150" s="452">
        <f t="shared" si="157"/>
        <v>0</v>
      </c>
      <c r="Z150" s="452">
        <f t="shared" si="158"/>
        <v>0</v>
      </c>
      <c r="AA150" s="452">
        <f t="shared" si="159"/>
        <v>0</v>
      </c>
      <c r="AB150" s="453" t="e">
        <f t="shared" si="160"/>
        <v>#DIV/0!</v>
      </c>
    </row>
    <row r="151" spans="1:28" ht="12" x14ac:dyDescent="0.3">
      <c r="A151" s="269"/>
      <c r="B151" s="270"/>
      <c r="C151" s="446">
        <f>'6. Staff Loading'!C151</f>
        <v>0</v>
      </c>
      <c r="D151" s="447">
        <f>'6. Staff Loading'!D151</f>
        <v>0</v>
      </c>
      <c r="E151" s="448">
        <f>'6. Staff Loading'!E151</f>
        <v>0</v>
      </c>
      <c r="F151" s="154"/>
      <c r="G151" s="154"/>
      <c r="H151" s="154"/>
      <c r="I151" s="154"/>
      <c r="J151" s="154"/>
      <c r="K151" s="154"/>
      <c r="L151" s="154"/>
      <c r="M151" s="154"/>
      <c r="N151" s="154"/>
      <c r="O151" s="154"/>
      <c r="P151" s="154"/>
      <c r="Q151" s="154"/>
      <c r="R151" s="276">
        <f t="shared" si="154"/>
        <v>0</v>
      </c>
      <c r="S151" s="316">
        <f t="shared" si="155"/>
        <v>0</v>
      </c>
      <c r="T151" s="107"/>
      <c r="U151" s="107"/>
      <c r="V151" s="107"/>
      <c r="W151" s="452">
        <f t="shared" si="156"/>
        <v>0</v>
      </c>
      <c r="X151" s="452">
        <f t="shared" si="157"/>
        <v>0</v>
      </c>
      <c r="Z151" s="452">
        <f t="shared" si="158"/>
        <v>0</v>
      </c>
      <c r="AA151" s="452">
        <f t="shared" si="159"/>
        <v>0</v>
      </c>
      <c r="AB151" s="453" t="e">
        <f t="shared" si="160"/>
        <v>#DIV/0!</v>
      </c>
    </row>
    <row r="152" spans="1:28" ht="12.5" thickBot="1" x14ac:dyDescent="0.35">
      <c r="A152" s="228"/>
      <c r="B152" s="229" t="s">
        <v>182</v>
      </c>
      <c r="C152" s="230"/>
      <c r="D152" s="438"/>
      <c r="E152" s="427"/>
      <c r="F152" s="233">
        <f>SUM(F147:F151)</f>
        <v>24</v>
      </c>
      <c r="G152" s="233">
        <f t="shared" ref="G152:R152" si="161">SUM(G147:G151)</f>
        <v>24</v>
      </c>
      <c r="H152" s="233">
        <f t="shared" si="161"/>
        <v>24</v>
      </c>
      <c r="I152" s="233">
        <f t="shared" si="161"/>
        <v>24</v>
      </c>
      <c r="J152" s="233">
        <f t="shared" si="161"/>
        <v>24</v>
      </c>
      <c r="K152" s="233">
        <f t="shared" si="161"/>
        <v>24</v>
      </c>
      <c r="L152" s="233">
        <f t="shared" si="161"/>
        <v>24</v>
      </c>
      <c r="M152" s="233">
        <f t="shared" si="161"/>
        <v>24</v>
      </c>
      <c r="N152" s="233">
        <f t="shared" si="161"/>
        <v>24</v>
      </c>
      <c r="O152" s="233">
        <f t="shared" si="161"/>
        <v>24</v>
      </c>
      <c r="P152" s="233">
        <f t="shared" si="161"/>
        <v>24</v>
      </c>
      <c r="Q152" s="233">
        <f t="shared" si="161"/>
        <v>24</v>
      </c>
      <c r="R152" s="233">
        <f t="shared" si="161"/>
        <v>288</v>
      </c>
      <c r="S152" s="317">
        <f>SUM(S147:S151)</f>
        <v>43200</v>
      </c>
      <c r="T152" s="107"/>
      <c r="U152" s="107"/>
      <c r="V152" s="107"/>
      <c r="W152" s="235">
        <f>SUM(W147:W151)</f>
        <v>0.14400000000000002</v>
      </c>
      <c r="X152" s="235">
        <f>SUM(X147:X151)</f>
        <v>24</v>
      </c>
      <c r="Z152" s="231">
        <f>SUM(Z147:Z151)</f>
        <v>0</v>
      </c>
      <c r="AA152" s="231">
        <f>SUM(AA147:AA151)</f>
        <v>288</v>
      </c>
      <c r="AB152" s="413">
        <f>Z152/(Z152+AA152)</f>
        <v>0</v>
      </c>
    </row>
    <row r="153" spans="1:28" ht="12" x14ac:dyDescent="0.3">
      <c r="A153" s="275">
        <v>7.2</v>
      </c>
      <c r="B153" s="270" t="s">
        <v>183</v>
      </c>
      <c r="C153" s="446" t="str">
        <f>'6. Staff Loading'!C153</f>
        <v>Innovation Analyst-Onshore</v>
      </c>
      <c r="D153" s="447">
        <f>'6. Staff Loading'!D153</f>
        <v>0</v>
      </c>
      <c r="E153" s="448" t="str">
        <f>'6. Staff Loading'!E153</f>
        <v>N</v>
      </c>
      <c r="F153" s="154">
        <v>24</v>
      </c>
      <c r="G153" s="154">
        <v>24</v>
      </c>
      <c r="H153" s="154">
        <v>24</v>
      </c>
      <c r="I153" s="154">
        <v>24</v>
      </c>
      <c r="J153" s="154">
        <v>24</v>
      </c>
      <c r="K153" s="154">
        <v>24</v>
      </c>
      <c r="L153" s="154">
        <v>24</v>
      </c>
      <c r="M153" s="154">
        <v>24</v>
      </c>
      <c r="N153" s="154">
        <v>24</v>
      </c>
      <c r="O153" s="154">
        <v>24</v>
      </c>
      <c r="P153" s="154">
        <v>24</v>
      </c>
      <c r="Q153" s="154">
        <v>24</v>
      </c>
      <c r="R153" s="276">
        <f t="shared" ref="R153:R157" si="162">SUM(F153:Q153)</f>
        <v>288</v>
      </c>
      <c r="S153" s="316">
        <f>D153*R153</f>
        <v>0</v>
      </c>
      <c r="T153" s="107"/>
      <c r="U153" s="107"/>
      <c r="V153" s="107"/>
      <c r="W153" s="452">
        <f>X153/$U$7</f>
        <v>0.14400000000000002</v>
      </c>
      <c r="X153" s="452">
        <f>R153/12</f>
        <v>24</v>
      </c>
      <c r="Z153" s="452">
        <f>IF($E153="Y",$R153,0)</f>
        <v>0</v>
      </c>
      <c r="AA153" s="452">
        <f>IF($E153="N",$R153,0)</f>
        <v>288</v>
      </c>
      <c r="AB153" s="453">
        <f>Z153/(AA153+Z153)</f>
        <v>0</v>
      </c>
    </row>
    <row r="154" spans="1:28" s="110" customFormat="1" ht="12" x14ac:dyDescent="0.3">
      <c r="A154" s="269"/>
      <c r="B154" s="270"/>
      <c r="C154" s="446">
        <f>'6. Staff Loading'!C154</f>
        <v>0</v>
      </c>
      <c r="D154" s="447">
        <f>'6. Staff Loading'!D154</f>
        <v>0</v>
      </c>
      <c r="E154" s="448">
        <f>'6. Staff Loading'!E154</f>
        <v>0</v>
      </c>
      <c r="F154" s="154"/>
      <c r="G154" s="154"/>
      <c r="H154" s="154"/>
      <c r="I154" s="154"/>
      <c r="J154" s="154"/>
      <c r="K154" s="154"/>
      <c r="L154" s="154"/>
      <c r="M154" s="154"/>
      <c r="N154" s="154"/>
      <c r="O154" s="154"/>
      <c r="P154" s="154"/>
      <c r="Q154" s="154"/>
      <c r="R154" s="276">
        <f t="shared" si="162"/>
        <v>0</v>
      </c>
      <c r="S154" s="316">
        <f t="shared" ref="S154:S157" si="163">D154*R154</f>
        <v>0</v>
      </c>
      <c r="T154" s="107"/>
      <c r="U154" s="107"/>
      <c r="V154" s="107"/>
      <c r="W154" s="452">
        <f t="shared" ref="W154:W157" si="164">X154/$U$7</f>
        <v>0</v>
      </c>
      <c r="X154" s="452">
        <f t="shared" ref="X154:X157" si="165">R154/12</f>
        <v>0</v>
      </c>
      <c r="Z154" s="452">
        <f t="shared" ref="Z154:Z157" si="166">IF($E154="Y",$R154,0)</f>
        <v>0</v>
      </c>
      <c r="AA154" s="452">
        <f t="shared" ref="AA154:AA157" si="167">IF($E154="N",$R154,0)</f>
        <v>0</v>
      </c>
      <c r="AB154" s="453" t="e">
        <f t="shared" ref="AB154:AB157" si="168">Z154/(AA154+Z154)</f>
        <v>#DIV/0!</v>
      </c>
    </row>
    <row r="155" spans="1:28" ht="12" x14ac:dyDescent="0.3">
      <c r="A155" s="269"/>
      <c r="B155" s="270"/>
      <c r="C155" s="446">
        <f>'6. Staff Loading'!C155</f>
        <v>0</v>
      </c>
      <c r="D155" s="447">
        <f>'6. Staff Loading'!D155</f>
        <v>0</v>
      </c>
      <c r="E155" s="448">
        <f>'6. Staff Loading'!E155</f>
        <v>0</v>
      </c>
      <c r="F155" s="154"/>
      <c r="G155" s="154"/>
      <c r="H155" s="154"/>
      <c r="I155" s="154"/>
      <c r="J155" s="154"/>
      <c r="K155" s="154"/>
      <c r="L155" s="154"/>
      <c r="M155" s="154"/>
      <c r="N155" s="154"/>
      <c r="O155" s="154"/>
      <c r="P155" s="154"/>
      <c r="Q155" s="154"/>
      <c r="R155" s="276">
        <f t="shared" si="162"/>
        <v>0</v>
      </c>
      <c r="S155" s="316">
        <f t="shared" si="163"/>
        <v>0</v>
      </c>
      <c r="T155" s="107"/>
      <c r="U155" s="107"/>
      <c r="V155" s="107"/>
      <c r="W155" s="452">
        <f t="shared" si="164"/>
        <v>0</v>
      </c>
      <c r="X155" s="452">
        <f t="shared" si="165"/>
        <v>0</v>
      </c>
      <c r="Z155" s="452">
        <f t="shared" si="166"/>
        <v>0</v>
      </c>
      <c r="AA155" s="452">
        <f t="shared" si="167"/>
        <v>0</v>
      </c>
      <c r="AB155" s="453" t="e">
        <f t="shared" si="168"/>
        <v>#DIV/0!</v>
      </c>
    </row>
    <row r="156" spans="1:28" ht="12" x14ac:dyDescent="0.3">
      <c r="A156" s="269"/>
      <c r="B156" s="270"/>
      <c r="C156" s="446">
        <f>'6. Staff Loading'!C156</f>
        <v>0</v>
      </c>
      <c r="D156" s="447">
        <f>'6. Staff Loading'!D156</f>
        <v>0</v>
      </c>
      <c r="E156" s="448">
        <f>'6. Staff Loading'!E156</f>
        <v>0</v>
      </c>
      <c r="F156" s="154"/>
      <c r="G156" s="154"/>
      <c r="H156" s="154"/>
      <c r="I156" s="154"/>
      <c r="J156" s="154"/>
      <c r="K156" s="154"/>
      <c r="L156" s="154"/>
      <c r="M156" s="154"/>
      <c r="N156" s="154"/>
      <c r="O156" s="154"/>
      <c r="P156" s="154"/>
      <c r="Q156" s="154"/>
      <c r="R156" s="276">
        <f t="shared" si="162"/>
        <v>0</v>
      </c>
      <c r="S156" s="316">
        <f t="shared" si="163"/>
        <v>0</v>
      </c>
      <c r="T156" s="107"/>
      <c r="U156" s="107"/>
      <c r="V156" s="107"/>
      <c r="W156" s="452">
        <f t="shared" si="164"/>
        <v>0</v>
      </c>
      <c r="X156" s="452">
        <f t="shared" si="165"/>
        <v>0</v>
      </c>
      <c r="Z156" s="452">
        <f t="shared" si="166"/>
        <v>0</v>
      </c>
      <c r="AA156" s="452">
        <f t="shared" si="167"/>
        <v>0</v>
      </c>
      <c r="AB156" s="453" t="e">
        <f t="shared" si="168"/>
        <v>#DIV/0!</v>
      </c>
    </row>
    <row r="157" spans="1:28" ht="12" x14ac:dyDescent="0.3">
      <c r="A157" s="269"/>
      <c r="B157" s="270"/>
      <c r="C157" s="446">
        <f>'6. Staff Loading'!C157</f>
        <v>0</v>
      </c>
      <c r="D157" s="447">
        <f>'6. Staff Loading'!D157</f>
        <v>0</v>
      </c>
      <c r="E157" s="448">
        <f>'6. Staff Loading'!E157</f>
        <v>0</v>
      </c>
      <c r="F157" s="154"/>
      <c r="G157" s="154"/>
      <c r="H157" s="154"/>
      <c r="I157" s="154"/>
      <c r="J157" s="154"/>
      <c r="K157" s="154"/>
      <c r="L157" s="154"/>
      <c r="M157" s="154"/>
      <c r="N157" s="154"/>
      <c r="O157" s="154"/>
      <c r="P157" s="154"/>
      <c r="Q157" s="154"/>
      <c r="R157" s="276">
        <f t="shared" si="162"/>
        <v>0</v>
      </c>
      <c r="S157" s="316">
        <f t="shared" si="163"/>
        <v>0</v>
      </c>
      <c r="T157" s="107"/>
      <c r="U157" s="107"/>
      <c r="V157" s="107"/>
      <c r="W157" s="452">
        <f t="shared" si="164"/>
        <v>0</v>
      </c>
      <c r="X157" s="452">
        <f t="shared" si="165"/>
        <v>0</v>
      </c>
      <c r="Z157" s="452">
        <f t="shared" si="166"/>
        <v>0</v>
      </c>
      <c r="AA157" s="452">
        <f t="shared" si="167"/>
        <v>0</v>
      </c>
      <c r="AB157" s="453" t="e">
        <f t="shared" si="168"/>
        <v>#DIV/0!</v>
      </c>
    </row>
    <row r="158" spans="1:28" ht="12.5" thickBot="1" x14ac:dyDescent="0.35">
      <c r="A158" s="228"/>
      <c r="B158" s="229" t="s">
        <v>185</v>
      </c>
      <c r="C158" s="230"/>
      <c r="D158" s="438"/>
      <c r="E158" s="427"/>
      <c r="F158" s="233">
        <f>SUM(F153:F157)</f>
        <v>24</v>
      </c>
      <c r="G158" s="233">
        <f t="shared" ref="G158:R158" si="169">SUM(G153:G157)</f>
        <v>24</v>
      </c>
      <c r="H158" s="233">
        <f t="shared" si="169"/>
        <v>24</v>
      </c>
      <c r="I158" s="233">
        <f t="shared" si="169"/>
        <v>24</v>
      </c>
      <c r="J158" s="233">
        <f t="shared" si="169"/>
        <v>24</v>
      </c>
      <c r="K158" s="233">
        <f t="shared" si="169"/>
        <v>24</v>
      </c>
      <c r="L158" s="233">
        <f t="shared" si="169"/>
        <v>24</v>
      </c>
      <c r="M158" s="233">
        <f t="shared" si="169"/>
        <v>24</v>
      </c>
      <c r="N158" s="233">
        <f t="shared" si="169"/>
        <v>24</v>
      </c>
      <c r="O158" s="233">
        <f t="shared" si="169"/>
        <v>24</v>
      </c>
      <c r="P158" s="233">
        <f t="shared" si="169"/>
        <v>24</v>
      </c>
      <c r="Q158" s="233">
        <f t="shared" si="169"/>
        <v>24</v>
      </c>
      <c r="R158" s="233">
        <f t="shared" si="169"/>
        <v>288</v>
      </c>
      <c r="S158" s="317">
        <f>SUM(S153:S157)</f>
        <v>0</v>
      </c>
      <c r="T158" s="107"/>
      <c r="U158" s="107"/>
      <c r="V158" s="107"/>
      <c r="W158" s="235">
        <f>SUM(W153:W157)</f>
        <v>0.14400000000000002</v>
      </c>
      <c r="X158" s="235">
        <f>SUM(X153:X157)</f>
        <v>24</v>
      </c>
      <c r="Z158" s="231">
        <f>SUM(Z153:Z157)</f>
        <v>0</v>
      </c>
      <c r="AA158" s="231">
        <f>SUM(AA153:AA157)</f>
        <v>288</v>
      </c>
      <c r="AB158" s="413">
        <f>Z158/(Z158+AA158)</f>
        <v>0</v>
      </c>
    </row>
    <row r="159" spans="1:28" ht="12" x14ac:dyDescent="0.3">
      <c r="A159" s="275">
        <v>7.3</v>
      </c>
      <c r="B159" s="270" t="s">
        <v>186</v>
      </c>
      <c r="C159" s="446" t="str">
        <f>'6. Staff Loading'!C159</f>
        <v>Innovation Analyst-Onshore</v>
      </c>
      <c r="D159" s="447">
        <f>'6. Staff Loading'!D159</f>
        <v>0</v>
      </c>
      <c r="E159" s="448" t="str">
        <f>'6. Staff Loading'!E159</f>
        <v>N</v>
      </c>
      <c r="F159" s="154">
        <v>115</v>
      </c>
      <c r="G159" s="154">
        <v>107</v>
      </c>
      <c r="H159" s="154">
        <v>107</v>
      </c>
      <c r="I159" s="154">
        <v>107</v>
      </c>
      <c r="J159" s="154">
        <v>107</v>
      </c>
      <c r="K159" s="154">
        <v>107</v>
      </c>
      <c r="L159" s="154">
        <v>107</v>
      </c>
      <c r="M159" s="154">
        <v>107</v>
      </c>
      <c r="N159" s="154">
        <v>107</v>
      </c>
      <c r="O159" s="154">
        <v>107</v>
      </c>
      <c r="P159" s="154">
        <v>107</v>
      </c>
      <c r="Q159" s="154">
        <v>107</v>
      </c>
      <c r="R159" s="276">
        <f t="shared" ref="R159:R163" si="170">SUM(F159:Q159)</f>
        <v>1292</v>
      </c>
      <c r="S159" s="316">
        <f>D159*R159</f>
        <v>0</v>
      </c>
      <c r="T159" s="107"/>
      <c r="U159" s="107"/>
      <c r="V159" s="107"/>
      <c r="W159" s="452">
        <f>X159/$U$7</f>
        <v>0.64600000000000002</v>
      </c>
      <c r="X159" s="452">
        <f>R159/12</f>
        <v>107.66666666666667</v>
      </c>
      <c r="Z159" s="452">
        <f>IF($E159="Y",$R159,0)</f>
        <v>0</v>
      </c>
      <c r="AA159" s="452">
        <f>IF($E159="N",$R159,0)</f>
        <v>1292</v>
      </c>
      <c r="AB159" s="453">
        <f>Z159/(AA159+Z159)</f>
        <v>0</v>
      </c>
    </row>
    <row r="160" spans="1:28" s="110" customFormat="1" ht="12" x14ac:dyDescent="0.3">
      <c r="A160" s="269"/>
      <c r="B160" s="270"/>
      <c r="C160" s="446">
        <f>'6. Staff Loading'!C160</f>
        <v>0</v>
      </c>
      <c r="D160" s="447">
        <f>'6. Staff Loading'!D160</f>
        <v>0</v>
      </c>
      <c r="E160" s="448">
        <f>'6. Staff Loading'!E160</f>
        <v>0</v>
      </c>
      <c r="F160" s="154"/>
      <c r="G160" s="154"/>
      <c r="H160" s="154"/>
      <c r="I160" s="154"/>
      <c r="J160" s="154"/>
      <c r="K160" s="154"/>
      <c r="L160" s="154"/>
      <c r="M160" s="154"/>
      <c r="N160" s="154"/>
      <c r="O160" s="154"/>
      <c r="P160" s="154"/>
      <c r="Q160" s="154"/>
      <c r="R160" s="276">
        <f t="shared" si="170"/>
        <v>0</v>
      </c>
      <c r="S160" s="316">
        <f t="shared" ref="S160:S163" si="171">D160*R160</f>
        <v>0</v>
      </c>
      <c r="T160" s="107"/>
      <c r="U160" s="107"/>
      <c r="V160" s="107"/>
      <c r="W160" s="452">
        <f t="shared" ref="W160:W163" si="172">X160/$U$7</f>
        <v>0</v>
      </c>
      <c r="X160" s="452">
        <f t="shared" ref="X160:X163" si="173">R160/12</f>
        <v>0</v>
      </c>
      <c r="Z160" s="452">
        <f t="shared" ref="Z160:Z163" si="174">IF($E160="Y",$R160,0)</f>
        <v>0</v>
      </c>
      <c r="AA160" s="452">
        <f t="shared" ref="AA160:AA163" si="175">IF($E160="N",$R160,0)</f>
        <v>0</v>
      </c>
      <c r="AB160" s="453" t="e">
        <f t="shared" ref="AB160:AB163" si="176">Z160/(AA160+Z160)</f>
        <v>#DIV/0!</v>
      </c>
    </row>
    <row r="161" spans="1:28" s="110" customFormat="1" ht="12" x14ac:dyDescent="0.3">
      <c r="A161" s="269"/>
      <c r="B161" s="270"/>
      <c r="C161" s="446">
        <f>'6. Staff Loading'!C161</f>
        <v>0</v>
      </c>
      <c r="D161" s="447">
        <f>'6. Staff Loading'!D161</f>
        <v>0</v>
      </c>
      <c r="E161" s="448">
        <f>'6. Staff Loading'!E161</f>
        <v>0</v>
      </c>
      <c r="F161" s="154"/>
      <c r="G161" s="154"/>
      <c r="H161" s="154"/>
      <c r="I161" s="154"/>
      <c r="J161" s="154"/>
      <c r="K161" s="154"/>
      <c r="L161" s="154"/>
      <c r="M161" s="154"/>
      <c r="N161" s="154"/>
      <c r="O161" s="154"/>
      <c r="P161" s="154"/>
      <c r="Q161" s="154"/>
      <c r="R161" s="276">
        <f t="shared" si="170"/>
        <v>0</v>
      </c>
      <c r="S161" s="316">
        <f t="shared" si="171"/>
        <v>0</v>
      </c>
      <c r="T161" s="107"/>
      <c r="U161" s="107"/>
      <c r="V161" s="107"/>
      <c r="W161" s="452">
        <f t="shared" si="172"/>
        <v>0</v>
      </c>
      <c r="X161" s="452">
        <f t="shared" si="173"/>
        <v>0</v>
      </c>
      <c r="Z161" s="452">
        <f t="shared" si="174"/>
        <v>0</v>
      </c>
      <c r="AA161" s="452">
        <f t="shared" si="175"/>
        <v>0</v>
      </c>
      <c r="AB161" s="453" t="e">
        <f t="shared" si="176"/>
        <v>#DIV/0!</v>
      </c>
    </row>
    <row r="162" spans="1:28" ht="12" x14ac:dyDescent="0.3">
      <c r="A162" s="269"/>
      <c r="B162" s="270"/>
      <c r="C162" s="446">
        <f>'6. Staff Loading'!C162</f>
        <v>0</v>
      </c>
      <c r="D162" s="447">
        <f>'6. Staff Loading'!D162</f>
        <v>0</v>
      </c>
      <c r="E162" s="448">
        <f>'6. Staff Loading'!E162</f>
        <v>0</v>
      </c>
      <c r="F162" s="154"/>
      <c r="G162" s="154"/>
      <c r="H162" s="154"/>
      <c r="I162" s="154"/>
      <c r="J162" s="154"/>
      <c r="K162" s="154"/>
      <c r="L162" s="154"/>
      <c r="M162" s="154"/>
      <c r="N162" s="154"/>
      <c r="O162" s="154"/>
      <c r="P162" s="154"/>
      <c r="Q162" s="154"/>
      <c r="R162" s="276">
        <f t="shared" si="170"/>
        <v>0</v>
      </c>
      <c r="S162" s="316">
        <f t="shared" si="171"/>
        <v>0</v>
      </c>
      <c r="T162" s="107"/>
      <c r="U162" s="107"/>
      <c r="V162" s="107"/>
      <c r="W162" s="452">
        <f t="shared" si="172"/>
        <v>0</v>
      </c>
      <c r="X162" s="452">
        <f t="shared" si="173"/>
        <v>0</v>
      </c>
      <c r="Z162" s="452">
        <f t="shared" si="174"/>
        <v>0</v>
      </c>
      <c r="AA162" s="452">
        <f t="shared" si="175"/>
        <v>0</v>
      </c>
      <c r="AB162" s="453" t="e">
        <f t="shared" si="176"/>
        <v>#DIV/0!</v>
      </c>
    </row>
    <row r="163" spans="1:28" ht="12" x14ac:dyDescent="0.3">
      <c r="A163" s="269"/>
      <c r="B163" s="270"/>
      <c r="C163" s="446">
        <f>'6. Staff Loading'!C163</f>
        <v>0</v>
      </c>
      <c r="D163" s="447">
        <f>'6. Staff Loading'!D163</f>
        <v>0</v>
      </c>
      <c r="E163" s="448">
        <f>'6. Staff Loading'!E163</f>
        <v>0</v>
      </c>
      <c r="F163" s="154"/>
      <c r="G163" s="154"/>
      <c r="H163" s="154"/>
      <c r="I163" s="154"/>
      <c r="J163" s="154"/>
      <c r="K163" s="154"/>
      <c r="L163" s="154"/>
      <c r="M163" s="154"/>
      <c r="N163" s="154"/>
      <c r="O163" s="154"/>
      <c r="P163" s="154"/>
      <c r="Q163" s="154"/>
      <c r="R163" s="276">
        <f t="shared" si="170"/>
        <v>0</v>
      </c>
      <c r="S163" s="316">
        <f t="shared" si="171"/>
        <v>0</v>
      </c>
      <c r="T163" s="107"/>
      <c r="U163" s="107"/>
      <c r="V163" s="107"/>
      <c r="W163" s="452">
        <f t="shared" si="172"/>
        <v>0</v>
      </c>
      <c r="X163" s="452">
        <f t="shared" si="173"/>
        <v>0</v>
      </c>
      <c r="Z163" s="452">
        <f t="shared" si="174"/>
        <v>0</v>
      </c>
      <c r="AA163" s="452">
        <f t="shared" si="175"/>
        <v>0</v>
      </c>
      <c r="AB163" s="453" t="e">
        <f t="shared" si="176"/>
        <v>#DIV/0!</v>
      </c>
    </row>
    <row r="164" spans="1:28" ht="12.5" thickBot="1" x14ac:dyDescent="0.35">
      <c r="A164" s="228"/>
      <c r="B164" s="229" t="s">
        <v>187</v>
      </c>
      <c r="C164" s="230"/>
      <c r="D164" s="438"/>
      <c r="E164" s="427"/>
      <c r="F164" s="233">
        <f>SUM(F159:F163)</f>
        <v>115</v>
      </c>
      <c r="G164" s="233">
        <f t="shared" ref="G164:R164" si="177">SUM(G159:G163)</f>
        <v>107</v>
      </c>
      <c r="H164" s="233">
        <f t="shared" si="177"/>
        <v>107</v>
      </c>
      <c r="I164" s="233">
        <f t="shared" si="177"/>
        <v>107</v>
      </c>
      <c r="J164" s="233">
        <f t="shared" si="177"/>
        <v>107</v>
      </c>
      <c r="K164" s="233">
        <f t="shared" si="177"/>
        <v>107</v>
      </c>
      <c r="L164" s="233">
        <f t="shared" si="177"/>
        <v>107</v>
      </c>
      <c r="M164" s="233">
        <f t="shared" si="177"/>
        <v>107</v>
      </c>
      <c r="N164" s="233">
        <f t="shared" si="177"/>
        <v>107</v>
      </c>
      <c r="O164" s="233">
        <f t="shared" si="177"/>
        <v>107</v>
      </c>
      <c r="P164" s="233">
        <f t="shared" si="177"/>
        <v>107</v>
      </c>
      <c r="Q164" s="233">
        <f t="shared" si="177"/>
        <v>107</v>
      </c>
      <c r="R164" s="233">
        <f t="shared" si="177"/>
        <v>1292</v>
      </c>
      <c r="S164" s="317">
        <f>SUM(S159:S163)</f>
        <v>0</v>
      </c>
      <c r="T164" s="107"/>
      <c r="U164" s="107"/>
      <c r="V164" s="107"/>
      <c r="W164" s="235">
        <f>SUM(W159:W163)</f>
        <v>0.64600000000000002</v>
      </c>
      <c r="X164" s="235">
        <f>SUM(X159:X163)</f>
        <v>107.66666666666667</v>
      </c>
      <c r="Z164" s="231">
        <f>SUM(Z159:Z163)</f>
        <v>0</v>
      </c>
      <c r="AA164" s="231">
        <f>SUM(AA159:AA163)</f>
        <v>1292</v>
      </c>
      <c r="AB164" s="413">
        <f>Z164/(Z164+AA164)</f>
        <v>0</v>
      </c>
    </row>
    <row r="165" spans="1:28" ht="12" x14ac:dyDescent="0.3">
      <c r="A165" s="269">
        <v>7.4</v>
      </c>
      <c r="B165" s="270" t="s">
        <v>188</v>
      </c>
      <c r="C165" s="446" t="str">
        <f>'6. Staff Loading'!C165</f>
        <v>Cloud Engineer-Offshore</v>
      </c>
      <c r="D165" s="447">
        <f>'6. Staff Loading'!D165</f>
        <v>80</v>
      </c>
      <c r="E165" s="448" t="str">
        <f>'6. Staff Loading'!E165</f>
        <v>Y</v>
      </c>
      <c r="F165" s="154">
        <v>60</v>
      </c>
      <c r="G165" s="154">
        <v>52</v>
      </c>
      <c r="H165" s="154">
        <v>52</v>
      </c>
      <c r="I165" s="154">
        <v>52</v>
      </c>
      <c r="J165" s="154">
        <v>52</v>
      </c>
      <c r="K165" s="154">
        <v>52</v>
      </c>
      <c r="L165" s="154">
        <v>52</v>
      </c>
      <c r="M165" s="154">
        <v>52</v>
      </c>
      <c r="N165" s="154">
        <v>52</v>
      </c>
      <c r="O165" s="154">
        <v>52</v>
      </c>
      <c r="P165" s="154">
        <v>52</v>
      </c>
      <c r="Q165" s="154">
        <v>52</v>
      </c>
      <c r="R165" s="276">
        <f t="shared" ref="R165:R169" si="178">SUM(F165:Q165)</f>
        <v>632</v>
      </c>
      <c r="S165" s="316">
        <f>D165*R165</f>
        <v>50560</v>
      </c>
      <c r="T165" s="107"/>
      <c r="U165" s="107"/>
      <c r="V165" s="107"/>
      <c r="W165" s="452">
        <f>X165/$U$7</f>
        <v>0.316</v>
      </c>
      <c r="X165" s="452">
        <f>R165/12</f>
        <v>52.666666666666664</v>
      </c>
      <c r="Z165" s="452">
        <f>IF($E165="Y",$R165,0)</f>
        <v>632</v>
      </c>
      <c r="AA165" s="452">
        <f>IF($E165="N",$R165,0)</f>
        <v>0</v>
      </c>
      <c r="AB165" s="453">
        <f>Z165/(AA165+Z165)</f>
        <v>1</v>
      </c>
    </row>
    <row r="166" spans="1:28" s="110" customFormat="1" ht="12" x14ac:dyDescent="0.3">
      <c r="A166" s="269"/>
      <c r="B166" s="270"/>
      <c r="C166" s="446">
        <f>'6. Staff Loading'!C166</f>
        <v>0</v>
      </c>
      <c r="D166" s="447">
        <f>'6. Staff Loading'!D166</f>
        <v>0</v>
      </c>
      <c r="E166" s="448">
        <f>'6. Staff Loading'!E166</f>
        <v>0</v>
      </c>
      <c r="F166" s="154"/>
      <c r="G166" s="154"/>
      <c r="H166" s="154"/>
      <c r="I166" s="154"/>
      <c r="J166" s="154"/>
      <c r="K166" s="154"/>
      <c r="L166" s="154"/>
      <c r="M166" s="154"/>
      <c r="N166" s="154"/>
      <c r="O166" s="154"/>
      <c r="P166" s="154"/>
      <c r="Q166" s="154"/>
      <c r="R166" s="276">
        <f t="shared" si="178"/>
        <v>0</v>
      </c>
      <c r="S166" s="316">
        <f t="shared" ref="S166:S169" si="179">D166*R166</f>
        <v>0</v>
      </c>
      <c r="T166" s="107"/>
      <c r="U166" s="107"/>
      <c r="V166" s="107"/>
      <c r="W166" s="452">
        <f t="shared" ref="W166:W169" si="180">X166/$U$7</f>
        <v>0</v>
      </c>
      <c r="X166" s="452">
        <f t="shared" ref="X166:X169" si="181">R166/12</f>
        <v>0</v>
      </c>
      <c r="Z166" s="452">
        <f t="shared" ref="Z166:Z169" si="182">IF($E166="Y",$R166,0)</f>
        <v>0</v>
      </c>
      <c r="AA166" s="452">
        <f t="shared" ref="AA166:AA169" si="183">IF($E166="N",$R166,0)</f>
        <v>0</v>
      </c>
      <c r="AB166" s="453" t="e">
        <f t="shared" ref="AB166:AB169" si="184">Z166/(AA166+Z166)</f>
        <v>#DIV/0!</v>
      </c>
    </row>
    <row r="167" spans="1:28" s="110" customFormat="1" ht="12" x14ac:dyDescent="0.3">
      <c r="A167" s="269"/>
      <c r="B167" s="270"/>
      <c r="C167" s="446">
        <f>'6. Staff Loading'!C167</f>
        <v>0</v>
      </c>
      <c r="D167" s="447">
        <f>'6. Staff Loading'!D167</f>
        <v>0</v>
      </c>
      <c r="E167" s="448">
        <f>'6. Staff Loading'!E167</f>
        <v>0</v>
      </c>
      <c r="F167" s="154"/>
      <c r="G167" s="154"/>
      <c r="H167" s="154"/>
      <c r="I167" s="154"/>
      <c r="J167" s="154"/>
      <c r="K167" s="154"/>
      <c r="L167" s="154"/>
      <c r="M167" s="154"/>
      <c r="N167" s="154"/>
      <c r="O167" s="154"/>
      <c r="P167" s="154"/>
      <c r="Q167" s="154"/>
      <c r="R167" s="276">
        <f t="shared" si="178"/>
        <v>0</v>
      </c>
      <c r="S167" s="316">
        <f t="shared" si="179"/>
        <v>0</v>
      </c>
      <c r="T167" s="107"/>
      <c r="U167" s="107"/>
      <c r="V167" s="107"/>
      <c r="W167" s="452">
        <f t="shared" si="180"/>
        <v>0</v>
      </c>
      <c r="X167" s="452">
        <f t="shared" si="181"/>
        <v>0</v>
      </c>
      <c r="Z167" s="452">
        <f t="shared" si="182"/>
        <v>0</v>
      </c>
      <c r="AA167" s="452">
        <f t="shared" si="183"/>
        <v>0</v>
      </c>
      <c r="AB167" s="453" t="e">
        <f t="shared" si="184"/>
        <v>#DIV/0!</v>
      </c>
    </row>
    <row r="168" spans="1:28" s="110" customFormat="1" ht="12" x14ac:dyDescent="0.3">
      <c r="A168" s="269"/>
      <c r="B168" s="270"/>
      <c r="C168" s="446">
        <f>'6. Staff Loading'!C168</f>
        <v>0</v>
      </c>
      <c r="D168" s="447">
        <f>'6. Staff Loading'!D168</f>
        <v>0</v>
      </c>
      <c r="E168" s="448">
        <f>'6. Staff Loading'!E168</f>
        <v>0</v>
      </c>
      <c r="F168" s="154"/>
      <c r="G168" s="154"/>
      <c r="H168" s="154"/>
      <c r="I168" s="154"/>
      <c r="J168" s="154"/>
      <c r="K168" s="154"/>
      <c r="L168" s="154"/>
      <c r="M168" s="154"/>
      <c r="N168" s="154"/>
      <c r="O168" s="154"/>
      <c r="P168" s="154"/>
      <c r="Q168" s="154"/>
      <c r="R168" s="276">
        <f t="shared" si="178"/>
        <v>0</v>
      </c>
      <c r="S168" s="316">
        <f t="shared" si="179"/>
        <v>0</v>
      </c>
      <c r="T168" s="107"/>
      <c r="U168" s="107"/>
      <c r="V168" s="107"/>
      <c r="W168" s="452">
        <f t="shared" si="180"/>
        <v>0</v>
      </c>
      <c r="X168" s="452">
        <f t="shared" si="181"/>
        <v>0</v>
      </c>
      <c r="Z168" s="452">
        <f t="shared" si="182"/>
        <v>0</v>
      </c>
      <c r="AA168" s="452">
        <f t="shared" si="183"/>
        <v>0</v>
      </c>
      <c r="AB168" s="453" t="e">
        <f t="shared" si="184"/>
        <v>#DIV/0!</v>
      </c>
    </row>
    <row r="169" spans="1:28" ht="10.15" customHeight="1" x14ac:dyDescent="0.3">
      <c r="A169" s="269"/>
      <c r="B169" s="270"/>
      <c r="C169" s="446">
        <f>'6. Staff Loading'!C169</f>
        <v>0</v>
      </c>
      <c r="D169" s="447">
        <f>'6. Staff Loading'!D169</f>
        <v>0</v>
      </c>
      <c r="E169" s="448">
        <f>'6. Staff Loading'!E169</f>
        <v>0</v>
      </c>
      <c r="F169" s="154"/>
      <c r="G169" s="154"/>
      <c r="H169" s="154"/>
      <c r="I169" s="154"/>
      <c r="J169" s="154"/>
      <c r="K169" s="154"/>
      <c r="L169" s="154"/>
      <c r="M169" s="154"/>
      <c r="N169" s="154"/>
      <c r="O169" s="154"/>
      <c r="P169" s="154"/>
      <c r="Q169" s="154"/>
      <c r="R169" s="276">
        <f t="shared" si="178"/>
        <v>0</v>
      </c>
      <c r="S169" s="316">
        <f t="shared" si="179"/>
        <v>0</v>
      </c>
      <c r="T169" s="107"/>
      <c r="U169" s="107"/>
      <c r="V169" s="107"/>
      <c r="W169" s="452">
        <f t="shared" si="180"/>
        <v>0</v>
      </c>
      <c r="X169" s="452">
        <f t="shared" si="181"/>
        <v>0</v>
      </c>
      <c r="Z169" s="452">
        <f t="shared" si="182"/>
        <v>0</v>
      </c>
      <c r="AA169" s="452">
        <f t="shared" si="183"/>
        <v>0</v>
      </c>
      <c r="AB169" s="453" t="e">
        <f t="shared" si="184"/>
        <v>#DIV/0!</v>
      </c>
    </row>
    <row r="170" spans="1:28" s="109" customFormat="1" ht="13.5" thickBot="1" x14ac:dyDescent="0.35">
      <c r="A170" s="228"/>
      <c r="B170" s="229" t="s">
        <v>189</v>
      </c>
      <c r="C170" s="230"/>
      <c r="D170" s="438"/>
      <c r="E170" s="427"/>
      <c r="F170" s="233">
        <f>SUM(F165:F169)</f>
        <v>60</v>
      </c>
      <c r="G170" s="233">
        <f t="shared" ref="G170:R170" si="185">SUM(G165:G169)</f>
        <v>52</v>
      </c>
      <c r="H170" s="233">
        <f t="shared" si="185"/>
        <v>52</v>
      </c>
      <c r="I170" s="233">
        <f t="shared" si="185"/>
        <v>52</v>
      </c>
      <c r="J170" s="233">
        <f t="shared" si="185"/>
        <v>52</v>
      </c>
      <c r="K170" s="233">
        <f t="shared" si="185"/>
        <v>52</v>
      </c>
      <c r="L170" s="233">
        <f t="shared" si="185"/>
        <v>52</v>
      </c>
      <c r="M170" s="233">
        <f t="shared" si="185"/>
        <v>52</v>
      </c>
      <c r="N170" s="233">
        <f t="shared" si="185"/>
        <v>52</v>
      </c>
      <c r="O170" s="233">
        <f t="shared" si="185"/>
        <v>52</v>
      </c>
      <c r="P170" s="233">
        <f t="shared" si="185"/>
        <v>52</v>
      </c>
      <c r="Q170" s="233">
        <f t="shared" si="185"/>
        <v>52</v>
      </c>
      <c r="R170" s="233">
        <f t="shared" si="185"/>
        <v>632</v>
      </c>
      <c r="S170" s="317">
        <f>SUM(S165:S169)</f>
        <v>50560</v>
      </c>
      <c r="T170" s="107"/>
      <c r="U170" s="107"/>
      <c r="V170" s="107"/>
      <c r="W170" s="235">
        <f>SUM(W165:W169)</f>
        <v>0.316</v>
      </c>
      <c r="X170" s="235">
        <f>SUM(X165:X169)</f>
        <v>52.666666666666664</v>
      </c>
      <c r="Z170" s="231">
        <f>SUM(Z165:Z169)</f>
        <v>632</v>
      </c>
      <c r="AA170" s="231">
        <f>SUM(AA165:AA169)</f>
        <v>0</v>
      </c>
      <c r="AB170" s="413">
        <f>Z170/(Z170+AA170)</f>
        <v>1</v>
      </c>
    </row>
    <row r="171" spans="1:28" ht="10.15" customHeight="1" x14ac:dyDescent="0.3">
      <c r="A171" s="149"/>
      <c r="B171" s="150"/>
      <c r="C171" s="158"/>
      <c r="D171" s="437"/>
      <c r="E171" s="426"/>
      <c r="F171" s="154"/>
      <c r="G171" s="154"/>
      <c r="H171" s="154"/>
      <c r="I171" s="154"/>
      <c r="J171" s="154"/>
      <c r="K171" s="154"/>
      <c r="L171" s="154"/>
      <c r="M171" s="154"/>
      <c r="N171" s="154"/>
      <c r="O171" s="154"/>
      <c r="P171" s="154"/>
      <c r="Q171" s="154"/>
      <c r="R171" s="154"/>
      <c r="S171" s="322"/>
      <c r="T171" s="107"/>
      <c r="U171" s="107"/>
      <c r="V171" s="107"/>
      <c r="W171" s="152"/>
      <c r="X171" s="152"/>
      <c r="Z171" s="152"/>
      <c r="AA171" s="152"/>
      <c r="AB171" s="412"/>
    </row>
    <row r="172" spans="1:28" ht="13.5" thickBot="1" x14ac:dyDescent="0.35">
      <c r="A172" s="251"/>
      <c r="B172" s="252" t="s">
        <v>190</v>
      </c>
      <c r="C172" s="253"/>
      <c r="D172" s="440"/>
      <c r="E172" s="429"/>
      <c r="F172" s="254">
        <f t="shared" ref="F172:S172" si="186">SUM(F152,F158,F164,F170)</f>
        <v>223</v>
      </c>
      <c r="G172" s="254">
        <f t="shared" si="186"/>
        <v>207</v>
      </c>
      <c r="H172" s="254">
        <f t="shared" si="186"/>
        <v>207</v>
      </c>
      <c r="I172" s="254">
        <f t="shared" si="186"/>
        <v>207</v>
      </c>
      <c r="J172" s="254">
        <f t="shared" si="186"/>
        <v>207</v>
      </c>
      <c r="K172" s="254">
        <f t="shared" si="186"/>
        <v>207</v>
      </c>
      <c r="L172" s="254">
        <f t="shared" si="186"/>
        <v>207</v>
      </c>
      <c r="M172" s="254">
        <f t="shared" si="186"/>
        <v>207</v>
      </c>
      <c r="N172" s="254">
        <f t="shared" si="186"/>
        <v>207</v>
      </c>
      <c r="O172" s="254">
        <f t="shared" si="186"/>
        <v>207</v>
      </c>
      <c r="P172" s="254">
        <f t="shared" si="186"/>
        <v>207</v>
      </c>
      <c r="Q172" s="254">
        <f t="shared" si="186"/>
        <v>207</v>
      </c>
      <c r="R172" s="254">
        <f t="shared" si="186"/>
        <v>2500</v>
      </c>
      <c r="S172" s="319">
        <f t="shared" si="186"/>
        <v>93760</v>
      </c>
      <c r="T172" s="107"/>
      <c r="U172" s="107"/>
      <c r="V172" s="107"/>
      <c r="W172" s="254">
        <f>SUM(W152,W158,W164,W170)</f>
        <v>1.25</v>
      </c>
      <c r="X172" s="254">
        <f>SUM(X152,X158,X164,X170)</f>
        <v>208.33333333333334</v>
      </c>
      <c r="Z172" s="254">
        <f>SUM(Z152,Z158,Z164,Z170)</f>
        <v>632</v>
      </c>
      <c r="AA172" s="254">
        <f>SUM(AA152,AA158,AA164,AA170)</f>
        <v>1868</v>
      </c>
      <c r="AB172" s="418">
        <f>Z172/(Z172+AA172)</f>
        <v>0.25280000000000002</v>
      </c>
    </row>
    <row r="173" spans="1:28" ht="12" x14ac:dyDescent="0.3">
      <c r="A173" s="160"/>
      <c r="B173" s="150"/>
      <c r="C173" s="151"/>
      <c r="D173" s="437"/>
      <c r="E173" s="432"/>
      <c r="F173" s="154"/>
      <c r="G173" s="154"/>
      <c r="H173" s="154"/>
      <c r="I173" s="154"/>
      <c r="J173" s="154"/>
      <c r="K173" s="154"/>
      <c r="L173" s="154"/>
      <c r="M173" s="154"/>
      <c r="N173" s="154"/>
      <c r="O173" s="154"/>
      <c r="P173" s="154"/>
      <c r="Q173" s="154"/>
      <c r="R173" s="154"/>
      <c r="S173" s="322"/>
      <c r="T173" s="107"/>
      <c r="U173" s="107"/>
      <c r="V173" s="107"/>
      <c r="W173" s="151"/>
      <c r="X173" s="151"/>
      <c r="Z173" s="151"/>
      <c r="AA173" s="151"/>
      <c r="AB173" s="412"/>
    </row>
    <row r="174" spans="1:28" ht="13" x14ac:dyDescent="0.3">
      <c r="A174" s="237">
        <v>8</v>
      </c>
      <c r="B174" s="246" t="s">
        <v>191</v>
      </c>
      <c r="C174" s="239"/>
      <c r="D174" s="436"/>
      <c r="E174" s="425"/>
      <c r="F174" s="244"/>
      <c r="G174" s="244"/>
      <c r="H174" s="244"/>
      <c r="I174" s="244"/>
      <c r="J174" s="244"/>
      <c r="K174" s="244"/>
      <c r="L174" s="244"/>
      <c r="M174" s="244"/>
      <c r="N174" s="244"/>
      <c r="O174" s="244"/>
      <c r="P174" s="244"/>
      <c r="Q174" s="244"/>
      <c r="R174" s="240"/>
      <c r="S174" s="323"/>
      <c r="T174" s="107"/>
      <c r="U174" s="107"/>
      <c r="V174" s="107"/>
      <c r="W174" s="239"/>
      <c r="X174" s="239"/>
      <c r="Z174" s="239"/>
      <c r="AA174" s="239"/>
      <c r="AB174" s="416"/>
    </row>
    <row r="175" spans="1:28" ht="12" x14ac:dyDescent="0.3">
      <c r="A175" s="269">
        <v>8.1</v>
      </c>
      <c r="B175" s="270" t="s">
        <v>284</v>
      </c>
      <c r="C175" s="446" t="str">
        <f>'6. Staff Loading'!C175</f>
        <v>BenefitsCal Application Manager-Onshore</v>
      </c>
      <c r="D175" s="447">
        <f>'6. Staff Loading'!D175</f>
        <v>140</v>
      </c>
      <c r="E175" s="448" t="str">
        <f>'6. Staff Loading'!E175</f>
        <v>N</v>
      </c>
      <c r="F175" s="154">
        <v>60</v>
      </c>
      <c r="G175" s="154">
        <v>60</v>
      </c>
      <c r="H175" s="154">
        <v>60</v>
      </c>
      <c r="I175" s="154">
        <v>60</v>
      </c>
      <c r="J175" s="154">
        <v>60</v>
      </c>
      <c r="K175" s="154">
        <v>60</v>
      </c>
      <c r="L175" s="154">
        <v>60</v>
      </c>
      <c r="M175" s="154">
        <v>60</v>
      </c>
      <c r="N175" s="154">
        <v>60</v>
      </c>
      <c r="O175" s="154">
        <v>60</v>
      </c>
      <c r="P175" s="154">
        <v>60</v>
      </c>
      <c r="Q175" s="154">
        <v>60</v>
      </c>
      <c r="R175" s="276">
        <f t="shared" ref="R175:R179" si="187">SUM(F175:Q175)</f>
        <v>720</v>
      </c>
      <c r="S175" s="316">
        <f>D175*R175</f>
        <v>100800</v>
      </c>
      <c r="T175" s="107"/>
      <c r="U175" s="107"/>
      <c r="V175" s="107"/>
      <c r="W175" s="452">
        <f>X175/$U$7</f>
        <v>0.36000000000000004</v>
      </c>
      <c r="X175" s="452">
        <f>R175/12</f>
        <v>60</v>
      </c>
      <c r="Z175" s="452">
        <f>IF($E175="Y",$R175,0)</f>
        <v>0</v>
      </c>
      <c r="AA175" s="452">
        <f>IF($E175="N",$R175,0)</f>
        <v>720</v>
      </c>
      <c r="AB175" s="453">
        <f>Z175/(AA175+Z175)</f>
        <v>0</v>
      </c>
    </row>
    <row r="176" spans="1:28" s="110" customFormat="1" ht="12" x14ac:dyDescent="0.3">
      <c r="A176" s="269"/>
      <c r="B176" s="270"/>
      <c r="C176" s="446" t="str">
        <f>'6. Staff Loading'!C176</f>
        <v>BenefitsCal Product Manager-Onshore</v>
      </c>
      <c r="D176" s="447">
        <f>'6. Staff Loading'!D176</f>
        <v>135</v>
      </c>
      <c r="E176" s="448" t="str">
        <f>'6. Staff Loading'!E176</f>
        <v>N</v>
      </c>
      <c r="F176" s="154">
        <v>60</v>
      </c>
      <c r="G176" s="154">
        <v>60</v>
      </c>
      <c r="H176" s="154">
        <v>60</v>
      </c>
      <c r="I176" s="154">
        <v>60</v>
      </c>
      <c r="J176" s="154">
        <v>60</v>
      </c>
      <c r="K176" s="154">
        <v>60</v>
      </c>
      <c r="L176" s="154">
        <v>60</v>
      </c>
      <c r="M176" s="154">
        <v>60</v>
      </c>
      <c r="N176" s="154">
        <v>60</v>
      </c>
      <c r="O176" s="154">
        <v>60</v>
      </c>
      <c r="P176" s="154">
        <v>60</v>
      </c>
      <c r="Q176" s="154">
        <v>60</v>
      </c>
      <c r="R176" s="276">
        <f t="shared" si="187"/>
        <v>720</v>
      </c>
      <c r="S176" s="316">
        <f t="shared" ref="S176:S179" si="188">D176*R176</f>
        <v>97200</v>
      </c>
      <c r="T176" s="107"/>
      <c r="U176" s="107"/>
      <c r="V176" s="107"/>
      <c r="W176" s="452">
        <f t="shared" ref="W176:W179" si="189">X176/$U$7</f>
        <v>0.36000000000000004</v>
      </c>
      <c r="X176" s="452">
        <f t="shared" ref="X176:X179" si="190">R176/12</f>
        <v>60</v>
      </c>
      <c r="Z176" s="452">
        <f t="shared" ref="Z176:Z179" si="191">IF($E176="Y",$R176,0)</f>
        <v>0</v>
      </c>
      <c r="AA176" s="452">
        <f t="shared" ref="AA176:AA179" si="192">IF($E176="N",$R176,0)</f>
        <v>720</v>
      </c>
      <c r="AB176" s="453">
        <f t="shared" ref="AB176:AB179" si="193">Z176/(AA176+Z176)</f>
        <v>0</v>
      </c>
    </row>
    <row r="177" spans="1:28" s="110" customFormat="1" ht="12" x14ac:dyDescent="0.3">
      <c r="A177" s="269"/>
      <c r="B177" s="270"/>
      <c r="C177" s="446">
        <f>'6. Staff Loading'!C177</f>
        <v>0</v>
      </c>
      <c r="D177" s="447">
        <f>'6. Staff Loading'!D177</f>
        <v>0</v>
      </c>
      <c r="E177" s="448">
        <f>'6. Staff Loading'!E177</f>
        <v>0</v>
      </c>
      <c r="F177" s="154"/>
      <c r="G177" s="154"/>
      <c r="H177" s="154"/>
      <c r="I177" s="154"/>
      <c r="J177" s="154"/>
      <c r="K177" s="154"/>
      <c r="L177" s="154"/>
      <c r="M177" s="154"/>
      <c r="N177" s="154"/>
      <c r="O177" s="154"/>
      <c r="P177" s="154"/>
      <c r="Q177" s="154"/>
      <c r="R177" s="276">
        <f t="shared" si="187"/>
        <v>0</v>
      </c>
      <c r="S177" s="316">
        <f t="shared" si="188"/>
        <v>0</v>
      </c>
      <c r="T177" s="107"/>
      <c r="U177" s="107"/>
      <c r="V177" s="107"/>
      <c r="W177" s="452">
        <f t="shared" si="189"/>
        <v>0</v>
      </c>
      <c r="X177" s="452">
        <f t="shared" si="190"/>
        <v>0</v>
      </c>
      <c r="Z177" s="452">
        <f t="shared" si="191"/>
        <v>0</v>
      </c>
      <c r="AA177" s="452">
        <f t="shared" si="192"/>
        <v>0</v>
      </c>
      <c r="AB177" s="453" t="e">
        <f t="shared" si="193"/>
        <v>#DIV/0!</v>
      </c>
    </row>
    <row r="178" spans="1:28" ht="12" x14ac:dyDescent="0.3">
      <c r="A178" s="269"/>
      <c r="B178" s="270"/>
      <c r="C178" s="446">
        <f>'6. Staff Loading'!C178</f>
        <v>0</v>
      </c>
      <c r="D178" s="447">
        <f>'6. Staff Loading'!D178</f>
        <v>0</v>
      </c>
      <c r="E178" s="448">
        <f>'6. Staff Loading'!E178</f>
        <v>0</v>
      </c>
      <c r="F178" s="154"/>
      <c r="G178" s="154"/>
      <c r="H178" s="154"/>
      <c r="I178" s="154"/>
      <c r="J178" s="154"/>
      <c r="K178" s="154"/>
      <c r="L178" s="154"/>
      <c r="M178" s="154"/>
      <c r="N178" s="154"/>
      <c r="O178" s="154"/>
      <c r="P178" s="154"/>
      <c r="Q178" s="154"/>
      <c r="R178" s="276">
        <f t="shared" si="187"/>
        <v>0</v>
      </c>
      <c r="S178" s="316">
        <f t="shared" si="188"/>
        <v>0</v>
      </c>
      <c r="T178" s="107"/>
      <c r="U178" s="107"/>
      <c r="V178" s="107"/>
      <c r="W178" s="452">
        <f t="shared" si="189"/>
        <v>0</v>
      </c>
      <c r="X178" s="452">
        <f t="shared" si="190"/>
        <v>0</v>
      </c>
      <c r="Z178" s="452">
        <f t="shared" si="191"/>
        <v>0</v>
      </c>
      <c r="AA178" s="452">
        <f t="shared" si="192"/>
        <v>0</v>
      </c>
      <c r="AB178" s="453" t="e">
        <f t="shared" si="193"/>
        <v>#DIV/0!</v>
      </c>
    </row>
    <row r="179" spans="1:28" ht="12" x14ac:dyDescent="0.3">
      <c r="A179" s="269"/>
      <c r="B179" s="270"/>
      <c r="C179" s="446">
        <f>'6. Staff Loading'!C179</f>
        <v>0</v>
      </c>
      <c r="D179" s="447">
        <f>'6. Staff Loading'!D179</f>
        <v>0</v>
      </c>
      <c r="E179" s="448">
        <f>'6. Staff Loading'!E179</f>
        <v>0</v>
      </c>
      <c r="F179" s="154"/>
      <c r="G179" s="154"/>
      <c r="H179" s="154"/>
      <c r="I179" s="154"/>
      <c r="J179" s="154"/>
      <c r="K179" s="154"/>
      <c r="L179" s="154"/>
      <c r="M179" s="154"/>
      <c r="N179" s="154"/>
      <c r="O179" s="154"/>
      <c r="P179" s="154"/>
      <c r="Q179" s="154"/>
      <c r="R179" s="276">
        <f t="shared" si="187"/>
        <v>0</v>
      </c>
      <c r="S179" s="316">
        <f t="shared" si="188"/>
        <v>0</v>
      </c>
      <c r="T179" s="107"/>
      <c r="U179" s="107"/>
      <c r="V179" s="107"/>
      <c r="W179" s="452">
        <f t="shared" si="189"/>
        <v>0</v>
      </c>
      <c r="X179" s="452">
        <f t="shared" si="190"/>
        <v>0</v>
      </c>
      <c r="Z179" s="452">
        <f t="shared" si="191"/>
        <v>0</v>
      </c>
      <c r="AA179" s="452">
        <f t="shared" si="192"/>
        <v>0</v>
      </c>
      <c r="AB179" s="453" t="e">
        <f t="shared" si="193"/>
        <v>#DIV/0!</v>
      </c>
    </row>
    <row r="180" spans="1:28" ht="12.5" thickBot="1" x14ac:dyDescent="0.35">
      <c r="A180" s="228"/>
      <c r="B180" s="229" t="s">
        <v>193</v>
      </c>
      <c r="C180" s="230"/>
      <c r="D180" s="438"/>
      <c r="E180" s="427"/>
      <c r="F180" s="233">
        <f>SUM(F175:F179)</f>
        <v>120</v>
      </c>
      <c r="G180" s="233">
        <f t="shared" ref="G180:R180" si="194">SUM(G175:G179)</f>
        <v>120</v>
      </c>
      <c r="H180" s="233">
        <f t="shared" si="194"/>
        <v>120</v>
      </c>
      <c r="I180" s="233">
        <f t="shared" si="194"/>
        <v>120</v>
      </c>
      <c r="J180" s="233">
        <f t="shared" si="194"/>
        <v>120</v>
      </c>
      <c r="K180" s="233">
        <f t="shared" si="194"/>
        <v>120</v>
      </c>
      <c r="L180" s="233">
        <f t="shared" si="194"/>
        <v>120</v>
      </c>
      <c r="M180" s="233">
        <f t="shared" si="194"/>
        <v>120</v>
      </c>
      <c r="N180" s="233">
        <f t="shared" si="194"/>
        <v>120</v>
      </c>
      <c r="O180" s="233">
        <f t="shared" si="194"/>
        <v>120</v>
      </c>
      <c r="P180" s="233">
        <f t="shared" si="194"/>
        <v>120</v>
      </c>
      <c r="Q180" s="233">
        <f t="shared" si="194"/>
        <v>120</v>
      </c>
      <c r="R180" s="233">
        <f t="shared" si="194"/>
        <v>1440</v>
      </c>
      <c r="S180" s="317">
        <f>SUM(S175:S179)</f>
        <v>198000</v>
      </c>
      <c r="T180" s="107"/>
      <c r="U180" s="107"/>
      <c r="V180" s="107"/>
      <c r="W180" s="235">
        <f>SUM(W175:W179)</f>
        <v>0.72000000000000008</v>
      </c>
      <c r="X180" s="235">
        <f>SUM(X175:X179)</f>
        <v>120</v>
      </c>
      <c r="Z180" s="231">
        <f>SUM(Z175:Z179)</f>
        <v>0</v>
      </c>
      <c r="AA180" s="231">
        <f>SUM(AA175:AA179)</f>
        <v>1440</v>
      </c>
      <c r="AB180" s="413">
        <f>Z180/(Z180+AA180)</f>
        <v>0</v>
      </c>
    </row>
    <row r="181" spans="1:28" ht="12" x14ac:dyDescent="0.3">
      <c r="A181" s="269">
        <v>8.1999999999999993</v>
      </c>
      <c r="B181" s="270" t="s">
        <v>194</v>
      </c>
      <c r="C181" s="446" t="str">
        <f>'6. Staff Loading'!C181</f>
        <v>Cloud Engineer-Onshore</v>
      </c>
      <c r="D181" s="447">
        <f>'6. Staff Loading'!D181</f>
        <v>130</v>
      </c>
      <c r="E181" s="448" t="str">
        <f>'6. Staff Loading'!E181</f>
        <v>N</v>
      </c>
      <c r="F181" s="154">
        <v>484</v>
      </c>
      <c r="G181" s="154">
        <v>484</v>
      </c>
      <c r="H181" s="154">
        <v>484</v>
      </c>
      <c r="I181" s="154">
        <v>484</v>
      </c>
      <c r="J181" s="154">
        <v>484</v>
      </c>
      <c r="K181" s="154">
        <v>484</v>
      </c>
      <c r="L181" s="154">
        <v>484</v>
      </c>
      <c r="M181" s="154">
        <v>484</v>
      </c>
      <c r="N181" s="154">
        <v>484</v>
      </c>
      <c r="O181" s="154">
        <v>484</v>
      </c>
      <c r="P181" s="154">
        <v>484</v>
      </c>
      <c r="Q181" s="154">
        <v>484</v>
      </c>
      <c r="R181" s="276">
        <f t="shared" ref="R181:R185" si="195">SUM(F181:Q181)</f>
        <v>5808</v>
      </c>
      <c r="S181" s="316">
        <f>D181*R181</f>
        <v>755040</v>
      </c>
      <c r="T181" s="107"/>
      <c r="U181" s="107"/>
      <c r="V181" s="107"/>
      <c r="W181" s="452">
        <f>X181/$U$7</f>
        <v>2.9040000000000004</v>
      </c>
      <c r="X181" s="452">
        <f>R181/12</f>
        <v>484</v>
      </c>
      <c r="Z181" s="452">
        <f>IF($E181="Y",$R181,0)</f>
        <v>0</v>
      </c>
      <c r="AA181" s="452">
        <f>IF($E181="N",$R181,0)</f>
        <v>5808</v>
      </c>
      <c r="AB181" s="453">
        <f>Z181/(AA181+Z181)</f>
        <v>0</v>
      </c>
    </row>
    <row r="182" spans="1:28" s="110" customFormat="1" ht="12" x14ac:dyDescent="0.3">
      <c r="A182" s="269"/>
      <c r="B182" s="270"/>
      <c r="C182" s="446" t="str">
        <f>'6. Staff Loading'!C182</f>
        <v>Cloud Engineer-Offshore</v>
      </c>
      <c r="D182" s="447">
        <f>'6. Staff Loading'!D182</f>
        <v>80</v>
      </c>
      <c r="E182" s="448" t="str">
        <f>'6. Staff Loading'!E182</f>
        <v>Y</v>
      </c>
      <c r="F182" s="154">
        <v>417</v>
      </c>
      <c r="G182" s="154">
        <v>417</v>
      </c>
      <c r="H182" s="154">
        <v>417</v>
      </c>
      <c r="I182" s="154">
        <v>417</v>
      </c>
      <c r="J182" s="154">
        <v>417</v>
      </c>
      <c r="K182" s="154">
        <v>417</v>
      </c>
      <c r="L182" s="154">
        <v>417</v>
      </c>
      <c r="M182" s="154">
        <v>417</v>
      </c>
      <c r="N182" s="154">
        <v>417</v>
      </c>
      <c r="O182" s="154">
        <v>417</v>
      </c>
      <c r="P182" s="154">
        <v>417</v>
      </c>
      <c r="Q182" s="154">
        <v>417</v>
      </c>
      <c r="R182" s="276">
        <f t="shared" si="195"/>
        <v>5004</v>
      </c>
      <c r="S182" s="316">
        <f t="shared" ref="S182:S185" si="196">D182*R182</f>
        <v>400320</v>
      </c>
      <c r="T182" s="107"/>
      <c r="U182" s="107"/>
      <c r="V182" s="107"/>
      <c r="W182" s="452">
        <f t="shared" ref="W182:W185" si="197">X182/$U$7</f>
        <v>2.5020000000000002</v>
      </c>
      <c r="X182" s="452">
        <f t="shared" ref="X182:X185" si="198">R182/12</f>
        <v>417</v>
      </c>
      <c r="Z182" s="452">
        <f t="shared" ref="Z182:Z185" si="199">IF($E182="Y",$R182,0)</f>
        <v>5004</v>
      </c>
      <c r="AA182" s="452">
        <f t="shared" ref="AA182:AA185" si="200">IF($E182="N",$R182,0)</f>
        <v>0</v>
      </c>
      <c r="AB182" s="453">
        <f t="shared" ref="AB182:AB185" si="201">Z182/(AA182+Z182)</f>
        <v>1</v>
      </c>
    </row>
    <row r="183" spans="1:28" ht="12" x14ac:dyDescent="0.3">
      <c r="A183" s="269"/>
      <c r="B183" s="270"/>
      <c r="C183" s="446">
        <f>'6. Staff Loading'!C183</f>
        <v>0</v>
      </c>
      <c r="D183" s="447">
        <f>'6. Staff Loading'!D183</f>
        <v>0</v>
      </c>
      <c r="E183" s="448">
        <f>'6. Staff Loading'!E183</f>
        <v>0</v>
      </c>
      <c r="F183" s="154"/>
      <c r="G183" s="154"/>
      <c r="H183" s="154"/>
      <c r="I183" s="154"/>
      <c r="J183" s="154"/>
      <c r="K183" s="154"/>
      <c r="L183" s="154"/>
      <c r="M183" s="154"/>
      <c r="N183" s="154"/>
      <c r="O183" s="154"/>
      <c r="P183" s="154"/>
      <c r="Q183" s="154"/>
      <c r="R183" s="276">
        <f t="shared" si="195"/>
        <v>0</v>
      </c>
      <c r="S183" s="316">
        <f t="shared" si="196"/>
        <v>0</v>
      </c>
      <c r="T183" s="107"/>
      <c r="U183" s="107"/>
      <c r="V183" s="107"/>
      <c r="W183" s="452">
        <f t="shared" si="197"/>
        <v>0</v>
      </c>
      <c r="X183" s="452">
        <f t="shared" si="198"/>
        <v>0</v>
      </c>
      <c r="Z183" s="452">
        <f t="shared" si="199"/>
        <v>0</v>
      </c>
      <c r="AA183" s="452">
        <f t="shared" si="200"/>
        <v>0</v>
      </c>
      <c r="AB183" s="453" t="e">
        <f t="shared" si="201"/>
        <v>#DIV/0!</v>
      </c>
    </row>
    <row r="184" spans="1:28" ht="12" x14ac:dyDescent="0.3">
      <c r="A184" s="269"/>
      <c r="B184" s="270"/>
      <c r="C184" s="446">
        <f>'6. Staff Loading'!C184</f>
        <v>0</v>
      </c>
      <c r="D184" s="447">
        <f>'6. Staff Loading'!D184</f>
        <v>0</v>
      </c>
      <c r="E184" s="448">
        <f>'6. Staff Loading'!E184</f>
        <v>0</v>
      </c>
      <c r="F184" s="154"/>
      <c r="G184" s="154"/>
      <c r="H184" s="154"/>
      <c r="I184" s="154"/>
      <c r="J184" s="154"/>
      <c r="K184" s="154"/>
      <c r="L184" s="154"/>
      <c r="M184" s="154"/>
      <c r="N184" s="154"/>
      <c r="O184" s="154"/>
      <c r="P184" s="154"/>
      <c r="Q184" s="154"/>
      <c r="R184" s="276">
        <f t="shared" si="195"/>
        <v>0</v>
      </c>
      <c r="S184" s="316">
        <f t="shared" si="196"/>
        <v>0</v>
      </c>
      <c r="T184" s="107"/>
      <c r="U184" s="107"/>
      <c r="V184" s="107"/>
      <c r="W184" s="452">
        <f t="shared" si="197"/>
        <v>0</v>
      </c>
      <c r="X184" s="452">
        <f t="shared" si="198"/>
        <v>0</v>
      </c>
      <c r="Z184" s="452">
        <f t="shared" si="199"/>
        <v>0</v>
      </c>
      <c r="AA184" s="452">
        <f t="shared" si="200"/>
        <v>0</v>
      </c>
      <c r="AB184" s="453" t="e">
        <f t="shared" si="201"/>
        <v>#DIV/0!</v>
      </c>
    </row>
    <row r="185" spans="1:28" ht="12" x14ac:dyDescent="0.3">
      <c r="A185" s="269"/>
      <c r="B185" s="270"/>
      <c r="C185" s="446">
        <f>'6. Staff Loading'!C185</f>
        <v>0</v>
      </c>
      <c r="D185" s="447">
        <f>'6. Staff Loading'!D185</f>
        <v>0</v>
      </c>
      <c r="E185" s="448">
        <f>'6. Staff Loading'!E185</f>
        <v>0</v>
      </c>
      <c r="F185" s="154"/>
      <c r="G185" s="154"/>
      <c r="H185" s="154"/>
      <c r="I185" s="154"/>
      <c r="J185" s="154"/>
      <c r="K185" s="154"/>
      <c r="L185" s="154"/>
      <c r="M185" s="154"/>
      <c r="N185" s="154"/>
      <c r="O185" s="154"/>
      <c r="P185" s="154"/>
      <c r="Q185" s="154"/>
      <c r="R185" s="276">
        <f t="shared" si="195"/>
        <v>0</v>
      </c>
      <c r="S185" s="316">
        <f t="shared" si="196"/>
        <v>0</v>
      </c>
      <c r="T185" s="107"/>
      <c r="U185" s="107"/>
      <c r="V185" s="107"/>
      <c r="W185" s="452">
        <f t="shared" si="197"/>
        <v>0</v>
      </c>
      <c r="X185" s="452">
        <f t="shared" si="198"/>
        <v>0</v>
      </c>
      <c r="Z185" s="452">
        <f t="shared" si="199"/>
        <v>0</v>
      </c>
      <c r="AA185" s="452">
        <f t="shared" si="200"/>
        <v>0</v>
      </c>
      <c r="AB185" s="453" t="e">
        <f t="shared" si="201"/>
        <v>#DIV/0!</v>
      </c>
    </row>
    <row r="186" spans="1:28" ht="12.5" thickBot="1" x14ac:dyDescent="0.35">
      <c r="A186" s="228"/>
      <c r="B186" s="229" t="s">
        <v>195</v>
      </c>
      <c r="C186" s="230"/>
      <c r="D186" s="438"/>
      <c r="E186" s="427"/>
      <c r="F186" s="233">
        <f>SUM(F181:F185)</f>
        <v>901</v>
      </c>
      <c r="G186" s="233">
        <f t="shared" ref="G186:R186" si="202">SUM(G181:G185)</f>
        <v>901</v>
      </c>
      <c r="H186" s="233">
        <f t="shared" si="202"/>
        <v>901</v>
      </c>
      <c r="I186" s="233">
        <f t="shared" si="202"/>
        <v>901</v>
      </c>
      <c r="J186" s="233">
        <f t="shared" si="202"/>
        <v>901</v>
      </c>
      <c r="K186" s="233">
        <f t="shared" si="202"/>
        <v>901</v>
      </c>
      <c r="L186" s="233">
        <f t="shared" si="202"/>
        <v>901</v>
      </c>
      <c r="M186" s="233">
        <f t="shared" si="202"/>
        <v>901</v>
      </c>
      <c r="N186" s="233">
        <f t="shared" si="202"/>
        <v>901</v>
      </c>
      <c r="O186" s="233">
        <f t="shared" si="202"/>
        <v>901</v>
      </c>
      <c r="P186" s="233">
        <f t="shared" si="202"/>
        <v>901</v>
      </c>
      <c r="Q186" s="233">
        <f t="shared" si="202"/>
        <v>901</v>
      </c>
      <c r="R186" s="233">
        <f t="shared" si="202"/>
        <v>10812</v>
      </c>
      <c r="S186" s="317">
        <f>SUM(S181:S185)</f>
        <v>1155360</v>
      </c>
      <c r="T186" s="107"/>
      <c r="U186" s="107"/>
      <c r="V186" s="107"/>
      <c r="W186" s="235">
        <f>SUM(W181:W185)</f>
        <v>5.4060000000000006</v>
      </c>
      <c r="X186" s="235">
        <f>SUM(X181:X185)</f>
        <v>901</v>
      </c>
      <c r="Z186" s="231">
        <f>SUM(Z181:Z185)</f>
        <v>5004</v>
      </c>
      <c r="AA186" s="231">
        <f>SUM(AA181:AA185)</f>
        <v>5808</v>
      </c>
      <c r="AB186" s="413">
        <f>Z186/(Z186+AA186)</f>
        <v>0.462819089900111</v>
      </c>
    </row>
    <row r="187" spans="1:28" ht="12" x14ac:dyDescent="0.3">
      <c r="A187" s="269">
        <v>8.3000000000000007</v>
      </c>
      <c r="B187" s="270" t="s">
        <v>196</v>
      </c>
      <c r="C187" s="446" t="str">
        <f>'6. Staff Loading'!C187</f>
        <v>Cloud Engineer-Onshore</v>
      </c>
      <c r="D187" s="447">
        <f>'6. Staff Loading'!D187</f>
        <v>130</v>
      </c>
      <c r="E187" s="448" t="str">
        <f>'6. Staff Loading'!E187</f>
        <v>N</v>
      </c>
      <c r="F187" s="154">
        <v>40</v>
      </c>
      <c r="G187" s="154">
        <v>40</v>
      </c>
      <c r="H187" s="154">
        <v>40</v>
      </c>
      <c r="I187" s="154">
        <v>40</v>
      </c>
      <c r="J187" s="154">
        <v>40</v>
      </c>
      <c r="K187" s="154">
        <v>40</v>
      </c>
      <c r="L187" s="154">
        <v>40</v>
      </c>
      <c r="M187" s="154">
        <v>40</v>
      </c>
      <c r="N187" s="154">
        <v>40</v>
      </c>
      <c r="O187" s="154">
        <v>40</v>
      </c>
      <c r="P187" s="154">
        <v>40</v>
      </c>
      <c r="Q187" s="154">
        <v>40</v>
      </c>
      <c r="R187" s="276">
        <f t="shared" ref="R187:R191" si="203">SUM(F187:Q187)</f>
        <v>480</v>
      </c>
      <c r="S187" s="316">
        <f>D187*R187</f>
        <v>62400</v>
      </c>
      <c r="T187" s="107"/>
      <c r="U187" s="107"/>
      <c r="V187" s="107"/>
      <c r="W187" s="452">
        <f>X187/$U$7</f>
        <v>0.24000000000000002</v>
      </c>
      <c r="X187" s="452">
        <f>R187/12</f>
        <v>40</v>
      </c>
      <c r="Z187" s="452">
        <f>IF($E187="Y",$R187,0)</f>
        <v>0</v>
      </c>
      <c r="AA187" s="452">
        <f>IF($E187="N",$R187,0)</f>
        <v>480</v>
      </c>
      <c r="AB187" s="453">
        <f>Z187/(AA187+Z187)</f>
        <v>0</v>
      </c>
    </row>
    <row r="188" spans="1:28" s="110" customFormat="1" ht="12" x14ac:dyDescent="0.3">
      <c r="A188" s="269"/>
      <c r="B188" s="270"/>
      <c r="C188" s="446" t="str">
        <f>'6. Staff Loading'!C188</f>
        <v>Programmer Analyst-Offshore</v>
      </c>
      <c r="D188" s="447">
        <f>'6. Staff Loading'!D188</f>
        <v>80</v>
      </c>
      <c r="E188" s="448" t="str">
        <f>'6. Staff Loading'!E188</f>
        <v>Y</v>
      </c>
      <c r="F188" s="154">
        <v>42</v>
      </c>
      <c r="G188" s="154">
        <v>42</v>
      </c>
      <c r="H188" s="154">
        <v>42</v>
      </c>
      <c r="I188" s="154">
        <v>42</v>
      </c>
      <c r="J188" s="154">
        <v>42</v>
      </c>
      <c r="K188" s="154">
        <v>42</v>
      </c>
      <c r="L188" s="154">
        <v>42</v>
      </c>
      <c r="M188" s="154">
        <v>42</v>
      </c>
      <c r="N188" s="154">
        <v>42</v>
      </c>
      <c r="O188" s="154">
        <v>42</v>
      </c>
      <c r="P188" s="154">
        <v>42</v>
      </c>
      <c r="Q188" s="154">
        <v>42</v>
      </c>
      <c r="R188" s="276">
        <f t="shared" si="203"/>
        <v>504</v>
      </c>
      <c r="S188" s="316">
        <f t="shared" ref="S188:S191" si="204">D188*R188</f>
        <v>40320</v>
      </c>
      <c r="T188" s="107"/>
      <c r="U188" s="107"/>
      <c r="V188" s="107"/>
      <c r="W188" s="452">
        <f t="shared" ref="W188:W191" si="205">X188/$U$7</f>
        <v>0.252</v>
      </c>
      <c r="X188" s="452">
        <f t="shared" ref="X188:X191" si="206">R188/12</f>
        <v>42</v>
      </c>
      <c r="Z188" s="452">
        <f t="shared" ref="Z188:Z191" si="207">IF($E188="Y",$R188,0)</f>
        <v>504</v>
      </c>
      <c r="AA188" s="452">
        <f t="shared" ref="AA188:AA191" si="208">IF($E188="N",$R188,0)</f>
        <v>0</v>
      </c>
      <c r="AB188" s="453">
        <f t="shared" ref="AB188:AB191" si="209">Z188/(AA188+Z188)</f>
        <v>1</v>
      </c>
    </row>
    <row r="189" spans="1:28" s="110" customFormat="1" ht="12" x14ac:dyDescent="0.3">
      <c r="A189" s="269"/>
      <c r="B189" s="270"/>
      <c r="C189" s="446">
        <f>'6. Staff Loading'!C189</f>
        <v>0</v>
      </c>
      <c r="D189" s="447">
        <f>'6. Staff Loading'!D189</f>
        <v>0</v>
      </c>
      <c r="E189" s="448">
        <f>'6. Staff Loading'!E189</f>
        <v>0</v>
      </c>
      <c r="F189" s="154"/>
      <c r="G189" s="154"/>
      <c r="H189" s="154"/>
      <c r="I189" s="154"/>
      <c r="J189" s="154"/>
      <c r="K189" s="154"/>
      <c r="L189" s="154"/>
      <c r="M189" s="154"/>
      <c r="N189" s="154"/>
      <c r="O189" s="154"/>
      <c r="P189" s="154"/>
      <c r="Q189" s="154"/>
      <c r="R189" s="276">
        <f t="shared" si="203"/>
        <v>0</v>
      </c>
      <c r="S189" s="316">
        <f t="shared" si="204"/>
        <v>0</v>
      </c>
      <c r="T189" s="107"/>
      <c r="U189" s="107"/>
      <c r="V189" s="107"/>
      <c r="W189" s="452">
        <f t="shared" si="205"/>
        <v>0</v>
      </c>
      <c r="X189" s="452">
        <f t="shared" si="206"/>
        <v>0</v>
      </c>
      <c r="Z189" s="452">
        <f t="shared" si="207"/>
        <v>0</v>
      </c>
      <c r="AA189" s="452">
        <f t="shared" si="208"/>
        <v>0</v>
      </c>
      <c r="AB189" s="453" t="e">
        <f t="shared" si="209"/>
        <v>#DIV/0!</v>
      </c>
    </row>
    <row r="190" spans="1:28" ht="12" x14ac:dyDescent="0.3">
      <c r="A190" s="269"/>
      <c r="B190" s="270"/>
      <c r="C190" s="446">
        <f>'6. Staff Loading'!C190</f>
        <v>0</v>
      </c>
      <c r="D190" s="447">
        <f>'6. Staff Loading'!D190</f>
        <v>0</v>
      </c>
      <c r="E190" s="448">
        <f>'6. Staff Loading'!E190</f>
        <v>0</v>
      </c>
      <c r="F190" s="154"/>
      <c r="G190" s="154"/>
      <c r="H190" s="154"/>
      <c r="I190" s="154"/>
      <c r="J190" s="154"/>
      <c r="K190" s="154"/>
      <c r="L190" s="154"/>
      <c r="M190" s="154"/>
      <c r="N190" s="154"/>
      <c r="O190" s="154"/>
      <c r="P190" s="154"/>
      <c r="Q190" s="154"/>
      <c r="R190" s="276">
        <f t="shared" si="203"/>
        <v>0</v>
      </c>
      <c r="S190" s="316">
        <f t="shared" si="204"/>
        <v>0</v>
      </c>
      <c r="T190" s="107"/>
      <c r="U190" s="107"/>
      <c r="V190" s="107"/>
      <c r="W190" s="452">
        <f t="shared" si="205"/>
        <v>0</v>
      </c>
      <c r="X190" s="452">
        <f t="shared" si="206"/>
        <v>0</v>
      </c>
      <c r="Z190" s="452">
        <f t="shared" si="207"/>
        <v>0</v>
      </c>
      <c r="AA190" s="452">
        <f t="shared" si="208"/>
        <v>0</v>
      </c>
      <c r="AB190" s="453" t="e">
        <f t="shared" si="209"/>
        <v>#DIV/0!</v>
      </c>
    </row>
    <row r="191" spans="1:28" ht="12" x14ac:dyDescent="0.3">
      <c r="A191" s="269"/>
      <c r="B191" s="270"/>
      <c r="C191" s="446">
        <f>'6. Staff Loading'!C191</f>
        <v>0</v>
      </c>
      <c r="D191" s="447">
        <f>'6. Staff Loading'!D191</f>
        <v>0</v>
      </c>
      <c r="E191" s="448">
        <f>'6. Staff Loading'!E191</f>
        <v>0</v>
      </c>
      <c r="F191" s="154"/>
      <c r="G191" s="154"/>
      <c r="H191" s="154"/>
      <c r="I191" s="154"/>
      <c r="J191" s="154"/>
      <c r="K191" s="154"/>
      <c r="L191" s="154"/>
      <c r="M191" s="154"/>
      <c r="N191" s="154"/>
      <c r="O191" s="154"/>
      <c r="P191" s="154"/>
      <c r="Q191" s="154"/>
      <c r="R191" s="276">
        <f t="shared" si="203"/>
        <v>0</v>
      </c>
      <c r="S191" s="316">
        <f t="shared" si="204"/>
        <v>0</v>
      </c>
      <c r="T191" s="107"/>
      <c r="U191" s="107"/>
      <c r="V191" s="107"/>
      <c r="W191" s="452">
        <f t="shared" si="205"/>
        <v>0</v>
      </c>
      <c r="X191" s="452">
        <f t="shared" si="206"/>
        <v>0</v>
      </c>
      <c r="Z191" s="452">
        <f t="shared" si="207"/>
        <v>0</v>
      </c>
      <c r="AA191" s="452">
        <f t="shared" si="208"/>
        <v>0</v>
      </c>
      <c r="AB191" s="453" t="e">
        <f t="shared" si="209"/>
        <v>#DIV/0!</v>
      </c>
    </row>
    <row r="192" spans="1:28" ht="12.5" thickBot="1" x14ac:dyDescent="0.35">
      <c r="A192" s="228"/>
      <c r="B192" s="229" t="s">
        <v>197</v>
      </c>
      <c r="C192" s="230"/>
      <c r="D192" s="438"/>
      <c r="E192" s="427"/>
      <c r="F192" s="233">
        <f>SUM(F187:F191)</f>
        <v>82</v>
      </c>
      <c r="G192" s="233">
        <f t="shared" ref="G192:R192" si="210">SUM(G187:G191)</f>
        <v>82</v>
      </c>
      <c r="H192" s="233">
        <f t="shared" si="210"/>
        <v>82</v>
      </c>
      <c r="I192" s="233">
        <f t="shared" si="210"/>
        <v>82</v>
      </c>
      <c r="J192" s="233">
        <f t="shared" si="210"/>
        <v>82</v>
      </c>
      <c r="K192" s="233">
        <f t="shared" si="210"/>
        <v>82</v>
      </c>
      <c r="L192" s="233">
        <f t="shared" si="210"/>
        <v>82</v>
      </c>
      <c r="M192" s="233">
        <f t="shared" si="210"/>
        <v>82</v>
      </c>
      <c r="N192" s="233">
        <f t="shared" si="210"/>
        <v>82</v>
      </c>
      <c r="O192" s="233">
        <f t="shared" si="210"/>
        <v>82</v>
      </c>
      <c r="P192" s="233">
        <f t="shared" si="210"/>
        <v>82</v>
      </c>
      <c r="Q192" s="233">
        <f t="shared" si="210"/>
        <v>82</v>
      </c>
      <c r="R192" s="233">
        <f t="shared" si="210"/>
        <v>984</v>
      </c>
      <c r="S192" s="317">
        <f>SUM(S187:S191)</f>
        <v>102720</v>
      </c>
      <c r="T192" s="107"/>
      <c r="U192" s="107"/>
      <c r="V192" s="107"/>
      <c r="W192" s="235">
        <f>SUM(W187:W191)</f>
        <v>0.49199999999999999</v>
      </c>
      <c r="X192" s="235">
        <f>SUM(X187:X191)</f>
        <v>82</v>
      </c>
      <c r="Z192" s="231">
        <f>SUM(Z187:Z191)</f>
        <v>504</v>
      </c>
      <c r="AA192" s="231">
        <f>SUM(AA187:AA191)</f>
        <v>480</v>
      </c>
      <c r="AB192" s="413">
        <f>Z192/(Z192+AA192)</f>
        <v>0.51219512195121952</v>
      </c>
    </row>
    <row r="193" spans="1:28" ht="12" x14ac:dyDescent="0.3">
      <c r="A193" s="269">
        <v>8.4</v>
      </c>
      <c r="B193" s="270" t="s">
        <v>198</v>
      </c>
      <c r="C193" s="446" t="str">
        <f>'6. Staff Loading'!C193</f>
        <v>Cloud Engineer-Onshore</v>
      </c>
      <c r="D193" s="447">
        <f>'6. Staff Loading'!D193</f>
        <v>130</v>
      </c>
      <c r="E193" s="448" t="str">
        <f>'6. Staff Loading'!E193</f>
        <v>N</v>
      </c>
      <c r="F193" s="154">
        <v>80</v>
      </c>
      <c r="G193" s="154">
        <v>80</v>
      </c>
      <c r="H193" s="154">
        <v>80</v>
      </c>
      <c r="I193" s="154">
        <v>80</v>
      </c>
      <c r="J193" s="154">
        <v>80</v>
      </c>
      <c r="K193" s="154">
        <v>80</v>
      </c>
      <c r="L193" s="154">
        <v>80</v>
      </c>
      <c r="M193" s="154">
        <v>80</v>
      </c>
      <c r="N193" s="154">
        <v>80</v>
      </c>
      <c r="O193" s="154">
        <v>80</v>
      </c>
      <c r="P193" s="154">
        <v>80</v>
      </c>
      <c r="Q193" s="154">
        <v>80</v>
      </c>
      <c r="R193" s="276">
        <f t="shared" ref="R193:R197" si="211">SUM(F193:Q193)</f>
        <v>960</v>
      </c>
      <c r="S193" s="316">
        <f>D193*R193</f>
        <v>124800</v>
      </c>
      <c r="T193" s="107"/>
      <c r="U193" s="107"/>
      <c r="V193" s="107"/>
      <c r="W193" s="452">
        <f>X193/$U$7</f>
        <v>0.48000000000000004</v>
      </c>
      <c r="X193" s="452">
        <f>R193/12</f>
        <v>80</v>
      </c>
      <c r="Z193" s="452">
        <f>IF($E193="Y",$R193,0)</f>
        <v>0</v>
      </c>
      <c r="AA193" s="452">
        <f>IF($E193="N",$R193,0)</f>
        <v>960</v>
      </c>
      <c r="AB193" s="453">
        <f>Z193/(AA193+Z193)</f>
        <v>0</v>
      </c>
    </row>
    <row r="194" spans="1:28" s="110" customFormat="1" ht="12" x14ac:dyDescent="0.3">
      <c r="A194" s="269"/>
      <c r="B194" s="270"/>
      <c r="C194" s="446">
        <f>'6. Staff Loading'!C194</f>
        <v>0</v>
      </c>
      <c r="D194" s="447">
        <f>'6. Staff Loading'!D194</f>
        <v>0</v>
      </c>
      <c r="E194" s="448">
        <f>'6. Staff Loading'!E194</f>
        <v>0</v>
      </c>
      <c r="F194" s="154"/>
      <c r="G194" s="154"/>
      <c r="H194" s="154"/>
      <c r="I194" s="154"/>
      <c r="J194" s="154"/>
      <c r="K194" s="154"/>
      <c r="L194" s="154"/>
      <c r="M194" s="154"/>
      <c r="N194" s="154"/>
      <c r="O194" s="154"/>
      <c r="P194" s="154"/>
      <c r="Q194" s="154"/>
      <c r="R194" s="276">
        <f t="shared" si="211"/>
        <v>0</v>
      </c>
      <c r="S194" s="316">
        <f t="shared" ref="S194:S197" si="212">D194*R194</f>
        <v>0</v>
      </c>
      <c r="T194" s="107"/>
      <c r="U194" s="107"/>
      <c r="V194" s="107"/>
      <c r="W194" s="452">
        <f t="shared" ref="W194:W197" si="213">X194/$U$7</f>
        <v>0</v>
      </c>
      <c r="X194" s="452">
        <f t="shared" ref="X194:X197" si="214">R194/12</f>
        <v>0</v>
      </c>
      <c r="Z194" s="452">
        <f t="shared" ref="Z194:Z197" si="215">IF($E194="Y",$R194,0)</f>
        <v>0</v>
      </c>
      <c r="AA194" s="452">
        <f t="shared" ref="AA194:AA197" si="216">IF($E194="N",$R194,0)</f>
        <v>0</v>
      </c>
      <c r="AB194" s="453" t="e">
        <f t="shared" ref="AB194:AB197" si="217">Z194/(AA194+Z194)</f>
        <v>#DIV/0!</v>
      </c>
    </row>
    <row r="195" spans="1:28" s="110" customFormat="1" ht="12" x14ac:dyDescent="0.3">
      <c r="A195" s="269"/>
      <c r="B195" s="270"/>
      <c r="C195" s="446">
        <f>'6. Staff Loading'!C195</f>
        <v>0</v>
      </c>
      <c r="D195" s="447">
        <f>'6. Staff Loading'!D195</f>
        <v>0</v>
      </c>
      <c r="E195" s="448">
        <f>'6. Staff Loading'!E195</f>
        <v>0</v>
      </c>
      <c r="F195" s="154"/>
      <c r="G195" s="154"/>
      <c r="H195" s="154"/>
      <c r="I195" s="154"/>
      <c r="J195" s="154"/>
      <c r="K195" s="154"/>
      <c r="L195" s="154"/>
      <c r="M195" s="154"/>
      <c r="N195" s="154"/>
      <c r="O195" s="154"/>
      <c r="P195" s="154"/>
      <c r="Q195" s="154"/>
      <c r="R195" s="276">
        <f t="shared" si="211"/>
        <v>0</v>
      </c>
      <c r="S195" s="316">
        <f t="shared" si="212"/>
        <v>0</v>
      </c>
      <c r="T195" s="107"/>
      <c r="U195" s="107"/>
      <c r="V195" s="107"/>
      <c r="W195" s="452">
        <f t="shared" si="213"/>
        <v>0</v>
      </c>
      <c r="X195" s="452">
        <f t="shared" si="214"/>
        <v>0</v>
      </c>
      <c r="Z195" s="452">
        <f t="shared" si="215"/>
        <v>0</v>
      </c>
      <c r="AA195" s="452">
        <f t="shared" si="216"/>
        <v>0</v>
      </c>
      <c r="AB195" s="453" t="e">
        <f t="shared" si="217"/>
        <v>#DIV/0!</v>
      </c>
    </row>
    <row r="196" spans="1:28" ht="12" x14ac:dyDescent="0.3">
      <c r="A196" s="269"/>
      <c r="B196" s="270"/>
      <c r="C196" s="446">
        <f>'6. Staff Loading'!C196</f>
        <v>0</v>
      </c>
      <c r="D196" s="447">
        <f>'6. Staff Loading'!D196</f>
        <v>0</v>
      </c>
      <c r="E196" s="448">
        <f>'6. Staff Loading'!E196</f>
        <v>0</v>
      </c>
      <c r="F196" s="154"/>
      <c r="G196" s="154"/>
      <c r="H196" s="154"/>
      <c r="I196" s="154"/>
      <c r="J196" s="154"/>
      <c r="K196" s="154"/>
      <c r="L196" s="154"/>
      <c r="M196" s="154"/>
      <c r="N196" s="154"/>
      <c r="O196" s="154"/>
      <c r="P196" s="154"/>
      <c r="Q196" s="154"/>
      <c r="R196" s="276">
        <f t="shared" si="211"/>
        <v>0</v>
      </c>
      <c r="S196" s="316">
        <f t="shared" si="212"/>
        <v>0</v>
      </c>
      <c r="T196" s="107"/>
      <c r="U196" s="107"/>
      <c r="V196" s="107"/>
      <c r="W196" s="452">
        <f t="shared" si="213"/>
        <v>0</v>
      </c>
      <c r="X196" s="452">
        <f t="shared" si="214"/>
        <v>0</v>
      </c>
      <c r="Z196" s="452">
        <f t="shared" si="215"/>
        <v>0</v>
      </c>
      <c r="AA196" s="452">
        <f t="shared" si="216"/>
        <v>0</v>
      </c>
      <c r="AB196" s="453" t="e">
        <f t="shared" si="217"/>
        <v>#DIV/0!</v>
      </c>
    </row>
    <row r="197" spans="1:28" ht="12" x14ac:dyDescent="0.3">
      <c r="A197" s="269"/>
      <c r="B197" s="270"/>
      <c r="C197" s="446">
        <f>'6. Staff Loading'!C197</f>
        <v>0</v>
      </c>
      <c r="D197" s="447">
        <f>'6. Staff Loading'!D197</f>
        <v>0</v>
      </c>
      <c r="E197" s="448">
        <f>'6. Staff Loading'!E197</f>
        <v>0</v>
      </c>
      <c r="F197" s="154"/>
      <c r="G197" s="154"/>
      <c r="H197" s="154"/>
      <c r="I197" s="154"/>
      <c r="J197" s="154"/>
      <c r="K197" s="154"/>
      <c r="L197" s="154"/>
      <c r="M197" s="154"/>
      <c r="N197" s="154"/>
      <c r="O197" s="154"/>
      <c r="P197" s="154"/>
      <c r="Q197" s="154"/>
      <c r="R197" s="276">
        <f t="shared" si="211"/>
        <v>0</v>
      </c>
      <c r="S197" s="316">
        <f t="shared" si="212"/>
        <v>0</v>
      </c>
      <c r="T197" s="107"/>
      <c r="U197" s="107"/>
      <c r="V197" s="107"/>
      <c r="W197" s="452">
        <f t="shared" si="213"/>
        <v>0</v>
      </c>
      <c r="X197" s="452">
        <f t="shared" si="214"/>
        <v>0</v>
      </c>
      <c r="Z197" s="452">
        <f t="shared" si="215"/>
        <v>0</v>
      </c>
      <c r="AA197" s="452">
        <f t="shared" si="216"/>
        <v>0</v>
      </c>
      <c r="AB197" s="453" t="e">
        <f t="shared" si="217"/>
        <v>#DIV/0!</v>
      </c>
    </row>
    <row r="198" spans="1:28" ht="12.5" thickBot="1" x14ac:dyDescent="0.35">
      <c r="A198" s="228"/>
      <c r="B198" s="229" t="s">
        <v>199</v>
      </c>
      <c r="C198" s="230"/>
      <c r="D198" s="438"/>
      <c r="E198" s="427"/>
      <c r="F198" s="233">
        <f>SUM(F193:F197)</f>
        <v>80</v>
      </c>
      <c r="G198" s="233">
        <f t="shared" ref="G198:R198" si="218">SUM(G193:G197)</f>
        <v>80</v>
      </c>
      <c r="H198" s="233">
        <f t="shared" si="218"/>
        <v>80</v>
      </c>
      <c r="I198" s="233">
        <f t="shared" si="218"/>
        <v>80</v>
      </c>
      <c r="J198" s="233">
        <f t="shared" si="218"/>
        <v>80</v>
      </c>
      <c r="K198" s="233">
        <f t="shared" si="218"/>
        <v>80</v>
      </c>
      <c r="L198" s="233">
        <f t="shared" si="218"/>
        <v>80</v>
      </c>
      <c r="M198" s="233">
        <f t="shared" si="218"/>
        <v>80</v>
      </c>
      <c r="N198" s="233">
        <f t="shared" si="218"/>
        <v>80</v>
      </c>
      <c r="O198" s="233">
        <f t="shared" si="218"/>
        <v>80</v>
      </c>
      <c r="P198" s="233">
        <f t="shared" si="218"/>
        <v>80</v>
      </c>
      <c r="Q198" s="233">
        <f t="shared" si="218"/>
        <v>80</v>
      </c>
      <c r="R198" s="233">
        <f t="shared" si="218"/>
        <v>960</v>
      </c>
      <c r="S198" s="317">
        <f>SUM(S193:S197)</f>
        <v>124800</v>
      </c>
      <c r="T198" s="107"/>
      <c r="U198" s="107"/>
      <c r="V198" s="107"/>
      <c r="W198" s="235">
        <f>SUM(W193:W197)</f>
        <v>0.48000000000000004</v>
      </c>
      <c r="X198" s="235">
        <f>SUM(X193:X197)</f>
        <v>80</v>
      </c>
      <c r="Z198" s="231">
        <f>SUM(Z193:Z197)</f>
        <v>0</v>
      </c>
      <c r="AA198" s="231">
        <f>SUM(AA193:AA197)</f>
        <v>960</v>
      </c>
      <c r="AB198" s="413">
        <f>Z198/(Z198+AA198)</f>
        <v>0</v>
      </c>
    </row>
    <row r="199" spans="1:28" ht="12" x14ac:dyDescent="0.3">
      <c r="A199" s="269">
        <v>8.5</v>
      </c>
      <c r="B199" s="270" t="s">
        <v>200</v>
      </c>
      <c r="C199" s="446" t="str">
        <f>'6. Staff Loading'!C199</f>
        <v>Programmer Analyst-Offshore</v>
      </c>
      <c r="D199" s="447">
        <f>'6. Staff Loading'!D199</f>
        <v>80</v>
      </c>
      <c r="E199" s="448" t="str">
        <f>'6. Staff Loading'!E199</f>
        <v>Y</v>
      </c>
      <c r="F199" s="154">
        <v>40</v>
      </c>
      <c r="G199" s="154">
        <v>40</v>
      </c>
      <c r="H199" s="154">
        <v>40</v>
      </c>
      <c r="I199" s="154">
        <v>40</v>
      </c>
      <c r="J199" s="154">
        <v>40</v>
      </c>
      <c r="K199" s="154">
        <v>40</v>
      </c>
      <c r="L199" s="154">
        <v>40</v>
      </c>
      <c r="M199" s="154">
        <v>40</v>
      </c>
      <c r="N199" s="154">
        <v>40</v>
      </c>
      <c r="O199" s="154">
        <v>40</v>
      </c>
      <c r="P199" s="154">
        <v>40</v>
      </c>
      <c r="Q199" s="154">
        <v>40</v>
      </c>
      <c r="R199" s="276">
        <f t="shared" ref="R199:R203" si="219">SUM(F199:Q199)</f>
        <v>480</v>
      </c>
      <c r="S199" s="316">
        <f>D199*R199</f>
        <v>38400</v>
      </c>
      <c r="T199" s="107"/>
      <c r="U199" s="107"/>
      <c r="V199" s="107"/>
      <c r="W199" s="452">
        <f>X199/$U$7</f>
        <v>0.24000000000000002</v>
      </c>
      <c r="X199" s="452">
        <f>R199/12</f>
        <v>40</v>
      </c>
      <c r="Z199" s="452">
        <f>IF($E199="Y",$R199,0)</f>
        <v>480</v>
      </c>
      <c r="AA199" s="452">
        <f>IF($E199="N",$R199,0)</f>
        <v>0</v>
      </c>
      <c r="AB199" s="453">
        <f>Z199/(AA199+Z199)</f>
        <v>1</v>
      </c>
    </row>
    <row r="200" spans="1:28" s="110" customFormat="1" ht="12" x14ac:dyDescent="0.3">
      <c r="A200" s="269"/>
      <c r="B200" s="270"/>
      <c r="C200" s="446">
        <f>'6. Staff Loading'!C200</f>
        <v>0</v>
      </c>
      <c r="D200" s="447">
        <f>'6. Staff Loading'!D200</f>
        <v>0</v>
      </c>
      <c r="E200" s="448">
        <f>'6. Staff Loading'!E200</f>
        <v>0</v>
      </c>
      <c r="F200" s="154"/>
      <c r="G200" s="154"/>
      <c r="H200" s="154"/>
      <c r="I200" s="154"/>
      <c r="J200" s="154"/>
      <c r="K200" s="154"/>
      <c r="L200" s="154"/>
      <c r="M200" s="154"/>
      <c r="N200" s="154"/>
      <c r="O200" s="154"/>
      <c r="P200" s="154"/>
      <c r="Q200" s="154"/>
      <c r="R200" s="276">
        <f t="shared" si="219"/>
        <v>0</v>
      </c>
      <c r="S200" s="316">
        <f t="shared" ref="S200:S203" si="220">D200*R200</f>
        <v>0</v>
      </c>
      <c r="T200" s="107"/>
      <c r="U200" s="107"/>
      <c r="V200" s="107"/>
      <c r="W200" s="452">
        <f t="shared" ref="W200:W203" si="221">X200/$U$7</f>
        <v>0</v>
      </c>
      <c r="X200" s="452">
        <f t="shared" ref="X200:X203" si="222">R200/12</f>
        <v>0</v>
      </c>
      <c r="Z200" s="452">
        <f t="shared" ref="Z200:Z203" si="223">IF($E200="Y",$R200,0)</f>
        <v>0</v>
      </c>
      <c r="AA200" s="452">
        <f t="shared" ref="AA200:AA203" si="224">IF($E200="N",$R200,0)</f>
        <v>0</v>
      </c>
      <c r="AB200" s="453" t="e">
        <f t="shared" ref="AB200:AB203" si="225">Z200/(AA200+Z200)</f>
        <v>#DIV/0!</v>
      </c>
    </row>
    <row r="201" spans="1:28" s="110" customFormat="1" ht="12" x14ac:dyDescent="0.3">
      <c r="A201" s="269"/>
      <c r="B201" s="270"/>
      <c r="C201" s="446">
        <f>'6. Staff Loading'!C201</f>
        <v>0</v>
      </c>
      <c r="D201" s="447">
        <f>'6. Staff Loading'!D201</f>
        <v>0</v>
      </c>
      <c r="E201" s="448">
        <f>'6. Staff Loading'!E201</f>
        <v>0</v>
      </c>
      <c r="F201" s="154"/>
      <c r="G201" s="154"/>
      <c r="H201" s="154"/>
      <c r="I201" s="154"/>
      <c r="J201" s="154"/>
      <c r="K201" s="154"/>
      <c r="L201" s="154"/>
      <c r="M201" s="154"/>
      <c r="N201" s="154"/>
      <c r="O201" s="154"/>
      <c r="P201" s="154"/>
      <c r="Q201" s="154"/>
      <c r="R201" s="276">
        <f t="shared" si="219"/>
        <v>0</v>
      </c>
      <c r="S201" s="316">
        <f t="shared" si="220"/>
        <v>0</v>
      </c>
      <c r="T201" s="107"/>
      <c r="U201" s="107"/>
      <c r="V201" s="107"/>
      <c r="W201" s="452">
        <f t="shared" si="221"/>
        <v>0</v>
      </c>
      <c r="X201" s="452">
        <f t="shared" si="222"/>
        <v>0</v>
      </c>
      <c r="Z201" s="452">
        <f t="shared" si="223"/>
        <v>0</v>
      </c>
      <c r="AA201" s="452">
        <f t="shared" si="224"/>
        <v>0</v>
      </c>
      <c r="AB201" s="453" t="e">
        <f t="shared" si="225"/>
        <v>#DIV/0!</v>
      </c>
    </row>
    <row r="202" spans="1:28" s="110" customFormat="1" ht="12" x14ac:dyDescent="0.3">
      <c r="A202" s="269"/>
      <c r="B202" s="270"/>
      <c r="C202" s="446">
        <f>'6. Staff Loading'!C202</f>
        <v>0</v>
      </c>
      <c r="D202" s="447">
        <f>'6. Staff Loading'!D202</f>
        <v>0</v>
      </c>
      <c r="E202" s="448">
        <f>'6. Staff Loading'!E202</f>
        <v>0</v>
      </c>
      <c r="F202" s="154"/>
      <c r="G202" s="154"/>
      <c r="H202" s="154"/>
      <c r="I202" s="154"/>
      <c r="J202" s="154"/>
      <c r="K202" s="154"/>
      <c r="L202" s="154"/>
      <c r="M202" s="154"/>
      <c r="N202" s="154"/>
      <c r="O202" s="154"/>
      <c r="P202" s="154"/>
      <c r="Q202" s="154"/>
      <c r="R202" s="276">
        <f t="shared" si="219"/>
        <v>0</v>
      </c>
      <c r="S202" s="316">
        <f t="shared" si="220"/>
        <v>0</v>
      </c>
      <c r="T202" s="107"/>
      <c r="U202" s="107"/>
      <c r="V202" s="107"/>
      <c r="W202" s="452">
        <f t="shared" si="221"/>
        <v>0</v>
      </c>
      <c r="X202" s="452">
        <f t="shared" si="222"/>
        <v>0</v>
      </c>
      <c r="Z202" s="452">
        <f t="shared" si="223"/>
        <v>0</v>
      </c>
      <c r="AA202" s="452">
        <f t="shared" si="224"/>
        <v>0</v>
      </c>
      <c r="AB202" s="453" t="e">
        <f t="shared" si="225"/>
        <v>#DIV/0!</v>
      </c>
    </row>
    <row r="203" spans="1:28" ht="12" x14ac:dyDescent="0.3">
      <c r="A203" s="269"/>
      <c r="B203" s="270"/>
      <c r="C203" s="446">
        <f>'6. Staff Loading'!C203</f>
        <v>0</v>
      </c>
      <c r="D203" s="447">
        <f>'6. Staff Loading'!D203</f>
        <v>0</v>
      </c>
      <c r="E203" s="448">
        <f>'6. Staff Loading'!E203</f>
        <v>0</v>
      </c>
      <c r="F203" s="154"/>
      <c r="G203" s="154"/>
      <c r="H203" s="154"/>
      <c r="I203" s="154"/>
      <c r="J203" s="154"/>
      <c r="K203" s="154"/>
      <c r="L203" s="154"/>
      <c r="M203" s="154"/>
      <c r="N203" s="154"/>
      <c r="O203" s="154"/>
      <c r="P203" s="154"/>
      <c r="Q203" s="154"/>
      <c r="R203" s="276">
        <f t="shared" si="219"/>
        <v>0</v>
      </c>
      <c r="S203" s="316">
        <f t="shared" si="220"/>
        <v>0</v>
      </c>
      <c r="T203" s="107"/>
      <c r="U203" s="107"/>
      <c r="V203" s="107"/>
      <c r="W203" s="452">
        <f t="shared" si="221"/>
        <v>0</v>
      </c>
      <c r="X203" s="452">
        <f t="shared" si="222"/>
        <v>0</v>
      </c>
      <c r="Z203" s="452">
        <f t="shared" si="223"/>
        <v>0</v>
      </c>
      <c r="AA203" s="452">
        <f t="shared" si="224"/>
        <v>0</v>
      </c>
      <c r="AB203" s="453" t="e">
        <f t="shared" si="225"/>
        <v>#DIV/0!</v>
      </c>
    </row>
    <row r="204" spans="1:28" s="122" customFormat="1" ht="13.5" thickBot="1" x14ac:dyDescent="0.35">
      <c r="A204" s="228"/>
      <c r="B204" s="229" t="s">
        <v>201</v>
      </c>
      <c r="C204" s="230"/>
      <c r="D204" s="438"/>
      <c r="E204" s="427"/>
      <c r="F204" s="233">
        <f>SUM(F199:F203)</f>
        <v>40</v>
      </c>
      <c r="G204" s="233">
        <f t="shared" ref="G204:R204" si="226">SUM(G199:G203)</f>
        <v>40</v>
      </c>
      <c r="H204" s="233">
        <f t="shared" si="226"/>
        <v>40</v>
      </c>
      <c r="I204" s="233">
        <f t="shared" si="226"/>
        <v>40</v>
      </c>
      <c r="J204" s="233">
        <f t="shared" si="226"/>
        <v>40</v>
      </c>
      <c r="K204" s="233">
        <f t="shared" si="226"/>
        <v>40</v>
      </c>
      <c r="L204" s="233">
        <f t="shared" si="226"/>
        <v>40</v>
      </c>
      <c r="M204" s="233">
        <f t="shared" si="226"/>
        <v>40</v>
      </c>
      <c r="N204" s="233">
        <f t="shared" si="226"/>
        <v>40</v>
      </c>
      <c r="O204" s="233">
        <f t="shared" si="226"/>
        <v>40</v>
      </c>
      <c r="P204" s="233">
        <f t="shared" si="226"/>
        <v>40</v>
      </c>
      <c r="Q204" s="233">
        <f t="shared" si="226"/>
        <v>40</v>
      </c>
      <c r="R204" s="233">
        <f t="shared" si="226"/>
        <v>480</v>
      </c>
      <c r="S204" s="317">
        <f>SUM(S199:S203)</f>
        <v>38400</v>
      </c>
      <c r="T204" s="107"/>
      <c r="U204" s="107"/>
      <c r="V204" s="107"/>
      <c r="W204" s="235">
        <f>SUM(W199:W203)</f>
        <v>0.24000000000000002</v>
      </c>
      <c r="X204" s="235">
        <f>SUM(X199:X203)</f>
        <v>40</v>
      </c>
      <c r="Z204" s="231">
        <f>SUM(Z199:Z203)</f>
        <v>480</v>
      </c>
      <c r="AA204" s="231">
        <f>SUM(AA199:AA203)</f>
        <v>0</v>
      </c>
      <c r="AB204" s="413">
        <f>Z204/(Z204+AA204)</f>
        <v>1</v>
      </c>
    </row>
    <row r="205" spans="1:28" ht="10.15" customHeight="1" x14ac:dyDescent="0.3">
      <c r="A205" s="149"/>
      <c r="B205" s="150"/>
      <c r="C205" s="158"/>
      <c r="D205" s="437"/>
      <c r="E205" s="426"/>
      <c r="F205" s="154"/>
      <c r="G205" s="154"/>
      <c r="H205" s="154"/>
      <c r="I205" s="154"/>
      <c r="J205" s="154"/>
      <c r="K205" s="154"/>
      <c r="L205" s="154"/>
      <c r="M205" s="154"/>
      <c r="N205" s="154"/>
      <c r="O205" s="154"/>
      <c r="P205" s="154"/>
      <c r="Q205" s="154"/>
      <c r="R205" s="154"/>
      <c r="S205" s="322"/>
      <c r="T205" s="107"/>
      <c r="U205" s="107"/>
      <c r="V205" s="107"/>
      <c r="W205" s="152"/>
      <c r="X205" s="152"/>
      <c r="Z205" s="152"/>
      <c r="AA205" s="152"/>
      <c r="AB205" s="412"/>
    </row>
    <row r="206" spans="1:28" ht="13.5" thickBot="1" x14ac:dyDescent="0.35">
      <c r="A206" s="251"/>
      <c r="B206" s="252" t="s">
        <v>202</v>
      </c>
      <c r="C206" s="253"/>
      <c r="D206" s="440"/>
      <c r="E206" s="429"/>
      <c r="F206" s="254">
        <f>SUM(F180,F186,F192,F204,F198)</f>
        <v>1223</v>
      </c>
      <c r="G206" s="254">
        <f t="shared" ref="G206:S206" si="227">SUM(G180,G186,G192,G204,G198)</f>
        <v>1223</v>
      </c>
      <c r="H206" s="254">
        <f t="shared" si="227"/>
        <v>1223</v>
      </c>
      <c r="I206" s="254">
        <f t="shared" si="227"/>
        <v>1223</v>
      </c>
      <c r="J206" s="254">
        <f t="shared" si="227"/>
        <v>1223</v>
      </c>
      <c r="K206" s="254">
        <f t="shared" si="227"/>
        <v>1223</v>
      </c>
      <c r="L206" s="254">
        <f t="shared" si="227"/>
        <v>1223</v>
      </c>
      <c r="M206" s="254">
        <f t="shared" si="227"/>
        <v>1223</v>
      </c>
      <c r="N206" s="254">
        <f t="shared" si="227"/>
        <v>1223</v>
      </c>
      <c r="O206" s="254">
        <f t="shared" si="227"/>
        <v>1223</v>
      </c>
      <c r="P206" s="254">
        <f t="shared" si="227"/>
        <v>1223</v>
      </c>
      <c r="Q206" s="254">
        <f t="shared" si="227"/>
        <v>1223</v>
      </c>
      <c r="R206" s="254">
        <f t="shared" si="227"/>
        <v>14676</v>
      </c>
      <c r="S206" s="319">
        <f t="shared" si="227"/>
        <v>1619280</v>
      </c>
      <c r="T206" s="107"/>
      <c r="U206" s="107"/>
      <c r="V206" s="107"/>
      <c r="W206" s="254">
        <f t="shared" ref="W206:X206" si="228">SUM(W180,W186,W192,W204,W198)</f>
        <v>7.338000000000001</v>
      </c>
      <c r="X206" s="254">
        <f t="shared" si="228"/>
        <v>1223</v>
      </c>
      <c r="Z206" s="254">
        <f t="shared" ref="Z206:AA206" si="229">SUM(Z180,Z186,Z192,Z204,Z198)</f>
        <v>5988</v>
      </c>
      <c r="AA206" s="254">
        <f t="shared" si="229"/>
        <v>8688</v>
      </c>
      <c r="AB206" s="418">
        <f>Z206/(Z206+AA206)</f>
        <v>0.4080130825838103</v>
      </c>
    </row>
    <row r="207" spans="1:28" ht="12" x14ac:dyDescent="0.3">
      <c r="A207" s="160"/>
      <c r="B207" s="150"/>
      <c r="C207" s="161"/>
      <c r="D207" s="437"/>
      <c r="E207" s="432"/>
      <c r="F207" s="154"/>
      <c r="G207" s="154"/>
      <c r="H207" s="154"/>
      <c r="I207" s="154"/>
      <c r="J207" s="154"/>
      <c r="K207" s="154"/>
      <c r="L207" s="154"/>
      <c r="M207" s="154"/>
      <c r="N207" s="154"/>
      <c r="O207" s="154"/>
      <c r="P207" s="154"/>
      <c r="Q207" s="154"/>
      <c r="R207" s="154"/>
      <c r="S207" s="322"/>
      <c r="T207" s="107"/>
      <c r="U207" s="107"/>
      <c r="V207" s="107"/>
      <c r="W207" s="151"/>
      <c r="X207" s="151"/>
      <c r="Z207" s="151"/>
      <c r="AA207" s="151"/>
      <c r="AB207" s="412"/>
    </row>
    <row r="208" spans="1:28" ht="13" x14ac:dyDescent="0.3">
      <c r="A208" s="247"/>
      <c r="B208" s="248" t="s">
        <v>203</v>
      </c>
      <c r="C208" s="249"/>
      <c r="D208" s="443"/>
      <c r="E208" s="433"/>
      <c r="F208" s="250">
        <f t="shared" ref="F208:S208" si="230">SUM(F28,F74,F84,F144,F122,F94,F206,F172)</f>
        <v>5890</v>
      </c>
      <c r="G208" s="250">
        <f t="shared" si="230"/>
        <v>5874</v>
      </c>
      <c r="H208" s="250">
        <f t="shared" si="230"/>
        <v>5874</v>
      </c>
      <c r="I208" s="250">
        <f t="shared" si="230"/>
        <v>5874</v>
      </c>
      <c r="J208" s="250">
        <f t="shared" si="230"/>
        <v>5874</v>
      </c>
      <c r="K208" s="250">
        <f t="shared" si="230"/>
        <v>5874</v>
      </c>
      <c r="L208" s="250">
        <f t="shared" si="230"/>
        <v>5874</v>
      </c>
      <c r="M208" s="250">
        <f t="shared" si="230"/>
        <v>5874</v>
      </c>
      <c r="N208" s="250">
        <f t="shared" si="230"/>
        <v>5874</v>
      </c>
      <c r="O208" s="250">
        <f t="shared" si="230"/>
        <v>5874</v>
      </c>
      <c r="P208" s="250">
        <f t="shared" si="230"/>
        <v>5874</v>
      </c>
      <c r="Q208" s="250">
        <f t="shared" si="230"/>
        <v>5874</v>
      </c>
      <c r="R208" s="250">
        <f t="shared" si="230"/>
        <v>70504</v>
      </c>
      <c r="S208" s="324">
        <f t="shared" si="230"/>
        <v>7540000</v>
      </c>
      <c r="T208" s="107"/>
      <c r="U208" s="107"/>
      <c r="V208" s="107"/>
      <c r="W208" s="250">
        <f>SUM(W28,W74,W84,W144,W122,W94,W206,W172)</f>
        <v>35.252000000000002</v>
      </c>
      <c r="X208" s="250">
        <f>SUM(X28,X74,X84,X144,X122,X94,X206,X172)</f>
        <v>5875.333333333333</v>
      </c>
      <c r="Z208" s="250">
        <f>SUM(Z28,Z74,Z84,Z144,Z122,Z94,Z206,Z172)</f>
        <v>28124</v>
      </c>
      <c r="AA208" s="250">
        <f>SUM(AA28,AA74,AA84,AA144,AA122,AA94,AA206,AA172)</f>
        <v>42380</v>
      </c>
      <c r="AB208" s="474">
        <f>Z208/(Z208+AA208)</f>
        <v>0.39889935322818565</v>
      </c>
    </row>
    <row r="209" spans="1:27" ht="12" x14ac:dyDescent="0.3">
      <c r="A209" s="162"/>
      <c r="B209" s="163"/>
      <c r="C209" s="164"/>
      <c r="D209" s="164"/>
      <c r="E209" s="164"/>
      <c r="F209" s="165"/>
      <c r="G209" s="165"/>
      <c r="H209" s="165"/>
      <c r="I209" s="165"/>
      <c r="J209" s="165"/>
      <c r="K209" s="165"/>
      <c r="L209" s="165"/>
      <c r="M209" s="165"/>
      <c r="N209" s="165"/>
      <c r="O209" s="165"/>
      <c r="P209" s="165"/>
      <c r="Q209" s="165"/>
      <c r="R209" s="165"/>
      <c r="S209" s="299"/>
      <c r="T209" s="107"/>
      <c r="U209" s="107"/>
      <c r="V209" s="107"/>
      <c r="W209" s="108"/>
      <c r="X209" s="108"/>
      <c r="Z209" s="108"/>
      <c r="AA209" s="108"/>
    </row>
    <row r="210" spans="1:27" ht="14.25" customHeight="1" x14ac:dyDescent="0.3">
      <c r="A210" s="162"/>
      <c r="B210" s="163"/>
      <c r="C210" s="164"/>
      <c r="D210" s="164"/>
      <c r="E210" s="164"/>
      <c r="F210" s="165"/>
      <c r="G210" s="165"/>
      <c r="H210" s="165"/>
      <c r="I210" s="165"/>
      <c r="J210" s="165"/>
      <c r="K210" s="165"/>
      <c r="L210" s="165"/>
      <c r="M210" s="165"/>
      <c r="N210" s="165"/>
      <c r="O210" s="165"/>
      <c r="P210" s="165"/>
      <c r="Q210" s="610" t="s">
        <v>204</v>
      </c>
      <c r="R210" s="611"/>
      <c r="S210" s="300">
        <f>S208/R208</f>
        <v>106.94428684897311</v>
      </c>
      <c r="T210" s="107"/>
      <c r="U210" s="107"/>
      <c r="V210" s="107"/>
      <c r="W210" s="108"/>
      <c r="X210" s="108"/>
      <c r="Z210" s="108"/>
      <c r="AA210" s="108"/>
    </row>
    <row r="211" spans="1:27" x14ac:dyDescent="0.3">
      <c r="W211" s="112"/>
      <c r="X211" s="112"/>
      <c r="Z211" s="112"/>
      <c r="AA211" s="112"/>
    </row>
    <row r="212" spans="1:27" ht="13" x14ac:dyDescent="0.3">
      <c r="A212" s="19"/>
      <c r="B212" s="541" t="s">
        <v>32</v>
      </c>
      <c r="C212" s="542"/>
      <c r="D212" s="542"/>
      <c r="E212" s="543"/>
    </row>
    <row r="213" spans="1:27" ht="12.5" x14ac:dyDescent="0.3">
      <c r="A213" s="21">
        <v>1</v>
      </c>
      <c r="B213" s="560"/>
      <c r="C213" s="561"/>
      <c r="D213" s="561"/>
      <c r="E213" s="562"/>
    </row>
    <row r="214" spans="1:27" ht="12.5" x14ac:dyDescent="0.3">
      <c r="A214" s="22">
        <v>2</v>
      </c>
      <c r="B214" s="557"/>
      <c r="C214" s="558"/>
      <c r="D214" s="558"/>
      <c r="E214" s="559"/>
    </row>
    <row r="215" spans="1:27" ht="12.5" x14ac:dyDescent="0.3">
      <c r="A215" s="22">
        <v>3</v>
      </c>
      <c r="B215" s="557"/>
      <c r="C215" s="558"/>
      <c r="D215" s="558"/>
      <c r="E215" s="559"/>
    </row>
    <row r="216" spans="1:27" ht="12.5" x14ac:dyDescent="0.3">
      <c r="A216" s="22">
        <v>4</v>
      </c>
      <c r="B216" s="557"/>
      <c r="C216" s="558"/>
      <c r="D216" s="558"/>
      <c r="E216" s="559"/>
    </row>
    <row r="217" spans="1:27" ht="12.5" x14ac:dyDescent="0.3">
      <c r="A217" s="22">
        <v>5</v>
      </c>
      <c r="B217" s="557"/>
      <c r="C217" s="558"/>
      <c r="D217" s="558"/>
      <c r="E217" s="559"/>
    </row>
    <row r="218" spans="1:27" ht="12.5" x14ac:dyDescent="0.3">
      <c r="A218" s="22">
        <v>6</v>
      </c>
      <c r="B218" s="557"/>
      <c r="C218" s="558"/>
      <c r="D218" s="558"/>
      <c r="E218" s="559"/>
    </row>
    <row r="219" spans="1:27" ht="12.5" x14ac:dyDescent="0.3">
      <c r="A219" s="22">
        <v>7</v>
      </c>
      <c r="B219" s="560"/>
      <c r="C219" s="561"/>
      <c r="D219" s="561"/>
      <c r="E219" s="562"/>
    </row>
    <row r="220" spans="1:27" ht="12.5" x14ac:dyDescent="0.3">
      <c r="A220" s="22">
        <v>8</v>
      </c>
      <c r="B220" s="557"/>
      <c r="C220" s="558"/>
      <c r="D220" s="558"/>
      <c r="E220" s="559"/>
    </row>
    <row r="221" spans="1:27" ht="12.5" x14ac:dyDescent="0.3">
      <c r="A221" s="22">
        <v>9</v>
      </c>
      <c r="B221" s="557"/>
      <c r="C221" s="558"/>
      <c r="D221" s="558"/>
      <c r="E221" s="559"/>
    </row>
    <row r="222" spans="1:27" ht="12.5" x14ac:dyDescent="0.3">
      <c r="A222" s="22">
        <v>10</v>
      </c>
      <c r="B222" s="557"/>
      <c r="C222" s="558"/>
      <c r="D222" s="558"/>
      <c r="E222" s="559"/>
    </row>
  </sheetData>
  <mergeCells count="30">
    <mergeCell ref="B220:E220"/>
    <mergeCell ref="B221:E221"/>
    <mergeCell ref="B222:E222"/>
    <mergeCell ref="B214:E214"/>
    <mergeCell ref="B215:E215"/>
    <mergeCell ref="B216:E216"/>
    <mergeCell ref="B217:E217"/>
    <mergeCell ref="B218:E218"/>
    <mergeCell ref="B219:E219"/>
    <mergeCell ref="AA5:AA7"/>
    <mergeCell ref="AB5:AB7"/>
    <mergeCell ref="Q210:R210"/>
    <mergeCell ref="B212:E212"/>
    <mergeCell ref="B213:E213"/>
    <mergeCell ref="R5:R6"/>
    <mergeCell ref="S5:S7"/>
    <mergeCell ref="W5:W7"/>
    <mergeCell ref="X5:X7"/>
    <mergeCell ref="Z5:Z7"/>
    <mergeCell ref="D4:D7"/>
    <mergeCell ref="A1:S1"/>
    <mergeCell ref="A2:S2"/>
    <mergeCell ref="A3:S3"/>
    <mergeCell ref="U3:U6"/>
    <mergeCell ref="F4:Q4"/>
    <mergeCell ref="R4:S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14:S85 W14:X85 Z14:AA85 R86:S192 W86:X192 Z86:AA192 R193:S205 W193:X205 Z193:AA205 R207:S207" formula="1"/>
    <ignoredError sqref="AB9:AB19 AB21:AB26 AB28 AB31:AB35 AB37:AB41 AB43:AB47 AB49:AB53 AB55:AB59 AB61:AB65 AB67:AB72 AB74 AB77:AB82 AB84 AB87:AB92 AB94 AB97:AB101 AB103:AB107 AB109:AB113 AB115:AB120 AB122 AB125:AB129 AB131:AB135 AB137:AB142 AB144 AB147:AB151 AB153:AB157 AB159:AB163 AB165:AB170 AB172 AB175:AB179 AB181:AB185 AB187:AB191 AB193:AB197 AB199:AB204 AB206 S210" evalError="1"/>
    <ignoredError sqref="AB20 AB36 AB42 AB48 AB54 AB60 AB66 AB102 AB108 AB114 AB130 AB136 AB152 AB158 AB164 AB180 AB186 AB192 AB198"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EE08-C0FB-4052-BDE6-5CC408249B68}">
  <dimension ref="A1:V22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A5" sqref="A5:A7"/>
    </sheetView>
  </sheetViews>
  <sheetFormatPr defaultColWidth="9.1796875" defaultRowHeight="11.5" x14ac:dyDescent="0.3"/>
  <cols>
    <col min="1" max="1" width="6.54296875" style="105" customWidth="1"/>
    <col min="2" max="2" width="35.7265625" style="106" customWidth="1"/>
    <col min="3" max="3" width="52.7265625" style="112" bestFit="1" customWidth="1"/>
    <col min="4" max="4" width="13.26953125" style="112" customWidth="1"/>
    <col min="5" max="5" width="13.7265625" style="112" customWidth="1"/>
    <col min="6" max="10" width="10.26953125" style="107" customWidth="1"/>
    <col min="11" max="11" width="10.26953125" style="107" hidden="1" customWidth="1"/>
    <col min="12" max="12" width="13.7265625" style="107" customWidth="1"/>
    <col min="13" max="13" width="16.7265625" style="301" customWidth="1"/>
    <col min="14" max="14" width="6" style="106" customWidth="1"/>
    <col min="15" max="15" width="10.7265625" style="106" customWidth="1"/>
    <col min="16" max="16" width="5.26953125" style="106" customWidth="1"/>
    <col min="17" max="18" width="10.7265625" style="106" customWidth="1"/>
    <col min="19" max="19" width="5.54296875" style="106" customWidth="1"/>
    <col min="20" max="21" width="10.7265625" style="106" customWidth="1"/>
    <col min="22" max="22" width="10.7265625" style="414" customWidth="1"/>
    <col min="23" max="16384" width="9.1796875" style="106"/>
  </cols>
  <sheetData>
    <row r="1" spans="1:22" ht="17.5" x14ac:dyDescent="0.35">
      <c r="A1" s="566" t="s">
        <v>351</v>
      </c>
      <c r="B1" s="566"/>
      <c r="C1" s="566"/>
      <c r="D1" s="566"/>
      <c r="E1" s="566"/>
      <c r="F1" s="566"/>
      <c r="G1" s="566"/>
      <c r="H1" s="566"/>
      <c r="I1" s="566"/>
      <c r="J1" s="566"/>
      <c r="K1" s="566"/>
      <c r="L1" s="566"/>
      <c r="M1" s="566"/>
    </row>
    <row r="2" spans="1:22" ht="17.5" x14ac:dyDescent="0.35">
      <c r="A2" s="566" t="s">
        <v>352</v>
      </c>
      <c r="B2" s="566"/>
      <c r="C2" s="566"/>
      <c r="D2" s="566"/>
      <c r="E2" s="566"/>
      <c r="F2" s="566"/>
      <c r="G2" s="566"/>
      <c r="H2" s="566"/>
      <c r="I2" s="566"/>
      <c r="J2" s="566"/>
      <c r="K2" s="566"/>
      <c r="L2" s="566"/>
      <c r="M2" s="566"/>
    </row>
    <row r="3" spans="1:22" ht="20.25" customHeight="1" x14ac:dyDescent="0.3">
      <c r="A3" s="567"/>
      <c r="B3" s="567"/>
      <c r="C3" s="567"/>
      <c r="D3" s="567"/>
      <c r="E3" s="567"/>
      <c r="F3" s="567"/>
      <c r="G3" s="567"/>
      <c r="H3" s="567"/>
      <c r="I3" s="567"/>
      <c r="J3" s="567"/>
      <c r="K3" s="567"/>
      <c r="L3" s="567"/>
      <c r="M3" s="567"/>
      <c r="O3" s="564" t="s">
        <v>113</v>
      </c>
    </row>
    <row r="4" spans="1:22" ht="20.25" customHeight="1" x14ac:dyDescent="0.3">
      <c r="B4" s="105"/>
      <c r="C4" s="105"/>
      <c r="D4" s="582" t="s">
        <v>108</v>
      </c>
      <c r="E4" s="579" t="s">
        <v>109</v>
      </c>
      <c r="F4" s="573" t="s">
        <v>110</v>
      </c>
      <c r="G4" s="600"/>
      <c r="H4" s="600"/>
      <c r="I4" s="600"/>
      <c r="J4" s="600"/>
      <c r="K4" s="601"/>
      <c r="L4" s="602"/>
      <c r="M4" s="603"/>
      <c r="O4" s="564"/>
      <c r="Q4" s="105"/>
      <c r="R4" s="105"/>
      <c r="T4" s="105"/>
      <c r="U4" s="105"/>
      <c r="V4" s="415"/>
    </row>
    <row r="5" spans="1:22" s="109" customFormat="1" ht="23.25" customHeight="1" x14ac:dyDescent="0.25">
      <c r="A5" s="554" t="s">
        <v>114</v>
      </c>
      <c r="B5" s="554" t="s">
        <v>115</v>
      </c>
      <c r="C5" s="575" t="s">
        <v>116</v>
      </c>
      <c r="D5" s="583"/>
      <c r="E5" s="580"/>
      <c r="F5" s="138">
        <v>1</v>
      </c>
      <c r="G5" s="138">
        <v>2</v>
      </c>
      <c r="H5" s="138">
        <v>3</v>
      </c>
      <c r="I5" s="138">
        <v>4</v>
      </c>
      <c r="J5" s="138">
        <v>5</v>
      </c>
      <c r="K5" s="138"/>
      <c r="L5" s="570" t="s">
        <v>353</v>
      </c>
      <c r="M5" s="607" t="s">
        <v>354</v>
      </c>
      <c r="O5" s="564"/>
      <c r="Q5" s="554" t="s">
        <v>117</v>
      </c>
      <c r="R5" s="554" t="s">
        <v>118</v>
      </c>
      <c r="T5" s="554" t="s">
        <v>119</v>
      </c>
      <c r="U5" s="554" t="s">
        <v>120</v>
      </c>
      <c r="V5" s="604" t="s">
        <v>305</v>
      </c>
    </row>
    <row r="6" spans="1:22" ht="16.149999999999999" customHeight="1" x14ac:dyDescent="0.3">
      <c r="A6" s="555"/>
      <c r="B6" s="555"/>
      <c r="C6" s="555"/>
      <c r="D6" s="583"/>
      <c r="E6" s="580"/>
      <c r="F6" s="166">
        <v>47908</v>
      </c>
      <c r="G6" s="166">
        <v>47939</v>
      </c>
      <c r="H6" s="166">
        <v>47969</v>
      </c>
      <c r="I6" s="166">
        <v>48000</v>
      </c>
      <c r="J6" s="166">
        <v>48030</v>
      </c>
      <c r="K6" s="166"/>
      <c r="L6" s="572"/>
      <c r="M6" s="608"/>
      <c r="O6" s="565"/>
      <c r="Q6" s="555"/>
      <c r="R6" s="555"/>
      <c r="T6" s="555"/>
      <c r="U6" s="555"/>
      <c r="V6" s="605"/>
    </row>
    <row r="7" spans="1:22" ht="20.25" customHeight="1" x14ac:dyDescent="0.3">
      <c r="A7" s="556"/>
      <c r="B7" s="556"/>
      <c r="C7" s="556"/>
      <c r="D7" s="584"/>
      <c r="E7" s="581"/>
      <c r="F7" s="139">
        <v>168</v>
      </c>
      <c r="G7" s="139">
        <v>176</v>
      </c>
      <c r="H7" s="139">
        <v>168</v>
      </c>
      <c r="I7" s="139">
        <v>168</v>
      </c>
      <c r="J7" s="139">
        <v>176</v>
      </c>
      <c r="K7" s="139"/>
      <c r="L7" s="326">
        <f>SUM(F7:K7)</f>
        <v>856</v>
      </c>
      <c r="M7" s="609"/>
      <c r="O7" s="329">
        <f>AVERAGE(F7:K7)</f>
        <v>171.2</v>
      </c>
      <c r="Q7" s="556"/>
      <c r="R7" s="556"/>
      <c r="T7" s="556"/>
      <c r="U7" s="556"/>
      <c r="V7" s="606"/>
    </row>
    <row r="8" spans="1:22" s="109" customFormat="1" ht="13.5" customHeight="1" x14ac:dyDescent="0.25">
      <c r="A8" s="237">
        <v>1</v>
      </c>
      <c r="B8" s="238" t="s">
        <v>122</v>
      </c>
      <c r="C8" s="239"/>
      <c r="D8" s="436"/>
      <c r="E8" s="425"/>
      <c r="F8" s="240"/>
      <c r="G8" s="240"/>
      <c r="H8" s="240"/>
      <c r="I8" s="240"/>
      <c r="J8" s="240"/>
      <c r="K8" s="240"/>
      <c r="L8" s="240"/>
      <c r="M8" s="298"/>
      <c r="Q8" s="239"/>
      <c r="R8" s="239"/>
      <c r="T8" s="239"/>
      <c r="U8" s="239"/>
      <c r="V8" s="416"/>
    </row>
    <row r="9" spans="1:22" ht="12" x14ac:dyDescent="0.3">
      <c r="A9" s="269">
        <v>1.1000000000000001</v>
      </c>
      <c r="B9" s="270" t="s">
        <v>122</v>
      </c>
      <c r="C9" s="446" t="str">
        <f>'6. Staff Loading'!C9</f>
        <v>BenefitsCal Project Manager-Onshore</v>
      </c>
      <c r="D9" s="447">
        <f>'6. Staff Loading'!D9</f>
        <v>150</v>
      </c>
      <c r="E9" s="448" t="str">
        <f>'6. Staff Loading'!E9</f>
        <v>N</v>
      </c>
      <c r="F9" s="154">
        <v>150</v>
      </c>
      <c r="G9" s="154">
        <v>150</v>
      </c>
      <c r="H9" s="154">
        <v>150</v>
      </c>
      <c r="I9" s="154">
        <v>150</v>
      </c>
      <c r="J9" s="154">
        <v>150</v>
      </c>
      <c r="K9" s="154"/>
      <c r="L9" s="276">
        <f>SUM(F9:K9)</f>
        <v>750</v>
      </c>
      <c r="M9" s="316">
        <f>D9*L9</f>
        <v>112500</v>
      </c>
      <c r="Q9" s="452">
        <f>R9/$O$7</f>
        <v>0.87616822429906549</v>
      </c>
      <c r="R9" s="452">
        <f>L9/5</f>
        <v>150</v>
      </c>
      <c r="T9" s="452">
        <f>IF($E9="Y",$L9,0)</f>
        <v>0</v>
      </c>
      <c r="U9" s="452">
        <f>IF($E9="N",$L9,0)</f>
        <v>750</v>
      </c>
      <c r="V9" s="453">
        <f>T9/(U9+T9)</f>
        <v>0</v>
      </c>
    </row>
    <row r="10" spans="1:22" ht="12" x14ac:dyDescent="0.3">
      <c r="A10" s="269"/>
      <c r="B10" s="270"/>
      <c r="C10" s="446" t="str">
        <f>'6. Staff Loading'!C10</f>
        <v>App Dev Lead-Offshore</v>
      </c>
      <c r="D10" s="447">
        <f>'6. Staff Loading'!D10</f>
        <v>100</v>
      </c>
      <c r="E10" s="448" t="str">
        <f>'6. Staff Loading'!E10</f>
        <v>Y</v>
      </c>
      <c r="F10" s="154">
        <v>49</v>
      </c>
      <c r="G10" s="154">
        <v>49</v>
      </c>
      <c r="H10" s="154">
        <v>49</v>
      </c>
      <c r="I10" s="154">
        <v>49</v>
      </c>
      <c r="J10" s="154">
        <v>49</v>
      </c>
      <c r="K10" s="154"/>
      <c r="L10" s="276">
        <f>SUM(F10:K10)</f>
        <v>245</v>
      </c>
      <c r="M10" s="316">
        <f>D10*L10</f>
        <v>24500</v>
      </c>
      <c r="Q10" s="452">
        <f t="shared" ref="Q10:Q13" si="0">R10/$O$7</f>
        <v>0.28621495327102808</v>
      </c>
      <c r="R10" s="452">
        <f>L10/5</f>
        <v>49</v>
      </c>
      <c r="T10" s="452">
        <f>IF($E10="Y",$L10,0)</f>
        <v>245</v>
      </c>
      <c r="U10" s="452">
        <f>IF($E10="N",$L10,0)</f>
        <v>0</v>
      </c>
      <c r="V10" s="453">
        <f t="shared" ref="V10:V14" si="1">T10/(U10+T10)</f>
        <v>1</v>
      </c>
    </row>
    <row r="11" spans="1:22" ht="12" x14ac:dyDescent="0.3">
      <c r="A11" s="269"/>
      <c r="B11" s="270"/>
      <c r="C11" s="446" t="str">
        <f>'6. Staff Loading'!C11</f>
        <v>Project Executive-Offshore</v>
      </c>
      <c r="D11" s="447">
        <f>'6. Staff Loading'!D11</f>
        <v>130</v>
      </c>
      <c r="E11" s="448" t="str">
        <f>'6. Staff Loading'!E11</f>
        <v>Y</v>
      </c>
      <c r="F11" s="154">
        <v>16</v>
      </c>
      <c r="G11" s="154">
        <v>16</v>
      </c>
      <c r="H11" s="154">
        <v>16</v>
      </c>
      <c r="I11" s="154">
        <v>16</v>
      </c>
      <c r="J11" s="154">
        <v>16</v>
      </c>
      <c r="K11" s="154"/>
      <c r="L11" s="276">
        <f>SUM(F11:K11)</f>
        <v>80</v>
      </c>
      <c r="M11" s="316">
        <f>D11*L11</f>
        <v>10400</v>
      </c>
      <c r="Q11" s="452">
        <f t="shared" si="0"/>
        <v>9.3457943925233655E-2</v>
      </c>
      <c r="R11" s="452">
        <f>L11/5</f>
        <v>16</v>
      </c>
      <c r="T11" s="452">
        <f>IF($E11="Y",$L11,0)</f>
        <v>80</v>
      </c>
      <c r="U11" s="452">
        <f>IF($E11="N",$L11,0)</f>
        <v>0</v>
      </c>
      <c r="V11" s="453">
        <f t="shared" si="1"/>
        <v>1</v>
      </c>
    </row>
    <row r="12" spans="1:22" ht="12" x14ac:dyDescent="0.3">
      <c r="A12" s="269"/>
      <c r="B12" s="270"/>
      <c r="C12" s="446" t="str">
        <f>'6. Staff Loading'!C12</f>
        <v>PMO Analyst-Onshore</v>
      </c>
      <c r="D12" s="447">
        <f>'6. Staff Loading'!D12</f>
        <v>90</v>
      </c>
      <c r="E12" s="448" t="str">
        <f>'6. Staff Loading'!E12</f>
        <v>N</v>
      </c>
      <c r="F12" s="154">
        <v>40</v>
      </c>
      <c r="G12" s="154">
        <v>40</v>
      </c>
      <c r="H12" s="154">
        <v>40</v>
      </c>
      <c r="I12" s="154">
        <v>40</v>
      </c>
      <c r="J12" s="154">
        <v>40</v>
      </c>
      <c r="K12" s="154"/>
      <c r="L12" s="276">
        <f>SUM(F12:K12)</f>
        <v>200</v>
      </c>
      <c r="M12" s="316">
        <f>D12*L12</f>
        <v>18000</v>
      </c>
      <c r="Q12" s="452">
        <f t="shared" si="0"/>
        <v>0.23364485981308414</v>
      </c>
      <c r="R12" s="452">
        <f>L12/5</f>
        <v>40</v>
      </c>
      <c r="T12" s="452">
        <f>IF($E12="Y",$L12,0)</f>
        <v>0</v>
      </c>
      <c r="U12" s="452">
        <f>IF($E12="N",$L12,0)</f>
        <v>200</v>
      </c>
      <c r="V12" s="453">
        <f t="shared" si="1"/>
        <v>0</v>
      </c>
    </row>
    <row r="13" spans="1:22" ht="12" x14ac:dyDescent="0.3">
      <c r="A13" s="269"/>
      <c r="B13" s="270"/>
      <c r="C13" s="446" t="str">
        <f>'6. Staff Loading'!C13</f>
        <v>PMO Analyst-Offshore</v>
      </c>
      <c r="D13" s="447">
        <f>'6. Staff Loading'!D13</f>
        <v>70</v>
      </c>
      <c r="E13" s="448" t="str">
        <f>'6. Staff Loading'!E13</f>
        <v>Y</v>
      </c>
      <c r="F13" s="154">
        <v>40</v>
      </c>
      <c r="G13" s="154">
        <v>40</v>
      </c>
      <c r="H13" s="154">
        <v>40</v>
      </c>
      <c r="I13" s="154">
        <v>40</v>
      </c>
      <c r="J13" s="154">
        <v>40</v>
      </c>
      <c r="K13" s="154"/>
      <c r="L13" s="276">
        <f>SUM(F13:K13)</f>
        <v>200</v>
      </c>
      <c r="M13" s="316">
        <f>D13*L13</f>
        <v>14000</v>
      </c>
      <c r="Q13" s="452">
        <f t="shared" si="0"/>
        <v>0.23364485981308414</v>
      </c>
      <c r="R13" s="452">
        <f>L13/5</f>
        <v>40</v>
      </c>
      <c r="T13" s="452">
        <f>IF($E13="Y",$L13,0)</f>
        <v>200</v>
      </c>
      <c r="U13" s="452">
        <f>IF($E13="N",$L13,0)</f>
        <v>0</v>
      </c>
      <c r="V13" s="453">
        <f t="shared" si="1"/>
        <v>1</v>
      </c>
    </row>
    <row r="14" spans="1:22" s="110" customFormat="1" ht="12" thickBot="1" x14ac:dyDescent="0.3">
      <c r="A14" s="228"/>
      <c r="B14" s="229" t="s">
        <v>127</v>
      </c>
      <c r="C14" s="230"/>
      <c r="D14" s="438"/>
      <c r="E14" s="427"/>
      <c r="F14" s="233">
        <f>SUM(F9:F13)</f>
        <v>295</v>
      </c>
      <c r="G14" s="233">
        <f t="shared" ref="G14:L14" si="2">SUM(G9:G13)</f>
        <v>295</v>
      </c>
      <c r="H14" s="233">
        <f t="shared" si="2"/>
        <v>295</v>
      </c>
      <c r="I14" s="233">
        <f t="shared" si="2"/>
        <v>295</v>
      </c>
      <c r="J14" s="233">
        <f t="shared" si="2"/>
        <v>295</v>
      </c>
      <c r="K14" s="233">
        <f t="shared" si="2"/>
        <v>0</v>
      </c>
      <c r="L14" s="233">
        <f t="shared" si="2"/>
        <v>1475</v>
      </c>
      <c r="M14" s="317">
        <f>SUM(M9:M13)</f>
        <v>179400</v>
      </c>
      <c r="Q14" s="231">
        <f>SUM(Q9:Q13)</f>
        <v>1.7231308411214954</v>
      </c>
      <c r="R14" s="231">
        <f>SUM(R9:R13)</f>
        <v>295</v>
      </c>
      <c r="T14" s="231">
        <f>SUM(T9:T13)</f>
        <v>525</v>
      </c>
      <c r="U14" s="231">
        <f>SUM(U9:U13)</f>
        <v>950</v>
      </c>
      <c r="V14" s="413">
        <f t="shared" si="1"/>
        <v>0.3559322033898305</v>
      </c>
    </row>
    <row r="15" spans="1:22" ht="14.25" customHeight="1" x14ac:dyDescent="0.3">
      <c r="A15" s="271">
        <v>1.2</v>
      </c>
      <c r="B15" s="272" t="s">
        <v>128</v>
      </c>
      <c r="C15" s="446" t="str">
        <f>'6. Staff Loading'!C15</f>
        <v>PMO Analyst-Offshore</v>
      </c>
      <c r="D15" s="447">
        <f>'6. Staff Loading'!D15</f>
        <v>70</v>
      </c>
      <c r="E15" s="448" t="str">
        <f>'6. Staff Loading'!E15</f>
        <v>Y</v>
      </c>
      <c r="F15" s="154">
        <v>60</v>
      </c>
      <c r="G15" s="154">
        <v>60</v>
      </c>
      <c r="H15" s="154">
        <v>60</v>
      </c>
      <c r="I15" s="154">
        <v>60</v>
      </c>
      <c r="J15" s="154">
        <v>60</v>
      </c>
      <c r="K15" s="154"/>
      <c r="L15" s="277">
        <f>SUM(F15:K15)</f>
        <v>300</v>
      </c>
      <c r="M15" s="316">
        <f>D15*L15</f>
        <v>21000</v>
      </c>
      <c r="Q15" s="452">
        <f>R15/$O$7</f>
        <v>0.35046728971962621</v>
      </c>
      <c r="R15" s="452">
        <f>L15/5</f>
        <v>60</v>
      </c>
      <c r="T15" s="452">
        <f>IF($E15="Y",$L15,0)</f>
        <v>300</v>
      </c>
      <c r="U15" s="452">
        <f>IF($E15="N",$L15,0)</f>
        <v>0</v>
      </c>
      <c r="V15" s="453">
        <f>T15/(U15+T15)</f>
        <v>1</v>
      </c>
    </row>
    <row r="16" spans="1:22" ht="12.75" customHeight="1" x14ac:dyDescent="0.3">
      <c r="A16" s="269"/>
      <c r="B16" s="273"/>
      <c r="C16" s="446">
        <f>'6. Staff Loading'!C16</f>
        <v>0</v>
      </c>
      <c r="D16" s="447">
        <f>'6. Staff Loading'!D16</f>
        <v>0</v>
      </c>
      <c r="E16" s="448">
        <f>'6. Staff Loading'!E16</f>
        <v>0</v>
      </c>
      <c r="F16" s="154"/>
      <c r="G16" s="154"/>
      <c r="H16" s="154"/>
      <c r="I16" s="154"/>
      <c r="J16" s="154"/>
      <c r="K16" s="154"/>
      <c r="L16" s="277">
        <f>SUM(F16:K16)</f>
        <v>0</v>
      </c>
      <c r="M16" s="316">
        <f>D16*L16</f>
        <v>0</v>
      </c>
      <c r="Q16" s="452">
        <f t="shared" ref="Q16:Q19" si="3">R16/$O$7</f>
        <v>0</v>
      </c>
      <c r="R16" s="452">
        <f>L16/5</f>
        <v>0</v>
      </c>
      <c r="T16" s="452">
        <f>IF($E16="Y",$L16,0)</f>
        <v>0</v>
      </c>
      <c r="U16" s="452">
        <f>IF($E16="N",$L16,0)</f>
        <v>0</v>
      </c>
      <c r="V16" s="453" t="e">
        <f t="shared" ref="V16:V19" si="4">T16/(U16+T16)</f>
        <v>#DIV/0!</v>
      </c>
    </row>
    <row r="17" spans="1:22" ht="12.75" customHeight="1" x14ac:dyDescent="0.3">
      <c r="A17" s="269"/>
      <c r="B17" s="273"/>
      <c r="C17" s="446">
        <f>'6. Staff Loading'!C17</f>
        <v>0</v>
      </c>
      <c r="D17" s="447">
        <f>'6. Staff Loading'!D17</f>
        <v>0</v>
      </c>
      <c r="E17" s="448">
        <f>'6. Staff Loading'!E17</f>
        <v>0</v>
      </c>
      <c r="F17" s="154"/>
      <c r="G17" s="154"/>
      <c r="H17" s="154"/>
      <c r="I17" s="154"/>
      <c r="J17" s="154"/>
      <c r="K17" s="154"/>
      <c r="L17" s="277">
        <f>SUM(F17:K17)</f>
        <v>0</v>
      </c>
      <c r="M17" s="316">
        <f>D17*L17</f>
        <v>0</v>
      </c>
      <c r="Q17" s="452">
        <f t="shared" si="3"/>
        <v>0</v>
      </c>
      <c r="R17" s="452">
        <f>L17/5</f>
        <v>0</v>
      </c>
      <c r="T17" s="452">
        <f>IF($E17="Y",$L17,0)</f>
        <v>0</v>
      </c>
      <c r="U17" s="452">
        <f>IF($E17="N",$L17,0)</f>
        <v>0</v>
      </c>
      <c r="V17" s="453" t="e">
        <f t="shared" si="4"/>
        <v>#DIV/0!</v>
      </c>
    </row>
    <row r="18" spans="1:22" ht="12.75" customHeight="1" x14ac:dyDescent="0.3">
      <c r="A18" s="269"/>
      <c r="B18" s="273"/>
      <c r="C18" s="446">
        <f>'6. Staff Loading'!C18</f>
        <v>0</v>
      </c>
      <c r="D18" s="447">
        <f>'6. Staff Loading'!D18</f>
        <v>0</v>
      </c>
      <c r="E18" s="448">
        <f>'6. Staff Loading'!E18</f>
        <v>0</v>
      </c>
      <c r="F18" s="154"/>
      <c r="G18" s="154"/>
      <c r="H18" s="154"/>
      <c r="I18" s="154"/>
      <c r="J18" s="154"/>
      <c r="K18" s="154"/>
      <c r="L18" s="277">
        <f>SUM(F18:K18)</f>
        <v>0</v>
      </c>
      <c r="M18" s="316">
        <f>D18*L18</f>
        <v>0</v>
      </c>
      <c r="Q18" s="452">
        <f t="shared" si="3"/>
        <v>0</v>
      </c>
      <c r="R18" s="452">
        <f>L18/5</f>
        <v>0</v>
      </c>
      <c r="T18" s="452">
        <f>IF($E18="Y",$L18,0)</f>
        <v>0</v>
      </c>
      <c r="U18" s="452">
        <f>IF($E18="N",$L18,0)</f>
        <v>0</v>
      </c>
      <c r="V18" s="453" t="e">
        <f t="shared" si="4"/>
        <v>#DIV/0!</v>
      </c>
    </row>
    <row r="19" spans="1:22" ht="12.75" customHeight="1" x14ac:dyDescent="0.3">
      <c r="A19" s="269"/>
      <c r="B19" s="273"/>
      <c r="C19" s="446">
        <f>'6. Staff Loading'!C19</f>
        <v>0</v>
      </c>
      <c r="D19" s="447">
        <f>'6. Staff Loading'!D19</f>
        <v>0</v>
      </c>
      <c r="E19" s="448">
        <f>'6. Staff Loading'!E19</f>
        <v>0</v>
      </c>
      <c r="F19" s="154"/>
      <c r="G19" s="154"/>
      <c r="H19" s="154"/>
      <c r="I19" s="154"/>
      <c r="J19" s="154"/>
      <c r="K19" s="154"/>
      <c r="L19" s="277">
        <f>SUM(F19:K19)</f>
        <v>0</v>
      </c>
      <c r="M19" s="316">
        <f>D19*L19</f>
        <v>0</v>
      </c>
      <c r="Q19" s="452">
        <f t="shared" si="3"/>
        <v>0</v>
      </c>
      <c r="R19" s="452">
        <f>L19/5</f>
        <v>0</v>
      </c>
      <c r="T19" s="452">
        <f>IF($E19="Y",$L19,0)</f>
        <v>0</v>
      </c>
      <c r="U19" s="452">
        <f>IF($E19="N",$L19,0)</f>
        <v>0</v>
      </c>
      <c r="V19" s="453" t="e">
        <f t="shared" si="4"/>
        <v>#DIV/0!</v>
      </c>
    </row>
    <row r="20" spans="1:22" ht="14.25" customHeight="1" thickBot="1" x14ac:dyDescent="0.35">
      <c r="A20" s="228"/>
      <c r="B20" s="229" t="s">
        <v>129</v>
      </c>
      <c r="C20" s="234"/>
      <c r="D20" s="439"/>
      <c r="E20" s="428"/>
      <c r="F20" s="233">
        <f>SUM(F15:F19)</f>
        <v>60</v>
      </c>
      <c r="G20" s="233">
        <f t="shared" ref="G20:M20" si="5">SUM(G15:G19)</f>
        <v>60</v>
      </c>
      <c r="H20" s="233">
        <f t="shared" si="5"/>
        <v>60</v>
      </c>
      <c r="I20" s="233">
        <f t="shared" si="5"/>
        <v>60</v>
      </c>
      <c r="J20" s="233">
        <f t="shared" si="5"/>
        <v>60</v>
      </c>
      <c r="K20" s="233">
        <f t="shared" si="5"/>
        <v>0</v>
      </c>
      <c r="L20" s="233">
        <f t="shared" si="5"/>
        <v>300</v>
      </c>
      <c r="M20" s="317">
        <f t="shared" si="5"/>
        <v>21000</v>
      </c>
      <c r="Q20" s="235">
        <f>SUM(Q15:Q19)</f>
        <v>0.35046728971962621</v>
      </c>
      <c r="R20" s="235">
        <f>SUM(R15:R19)</f>
        <v>60</v>
      </c>
      <c r="T20" s="231">
        <f>SUM(T15:T19)</f>
        <v>300</v>
      </c>
      <c r="U20" s="231">
        <f>SUM(U15:U19)</f>
        <v>0</v>
      </c>
      <c r="V20" s="413">
        <f>T20/(T20+U20)</f>
        <v>1</v>
      </c>
    </row>
    <row r="21" spans="1:22" ht="12" x14ac:dyDescent="0.3">
      <c r="A21" s="271">
        <v>1.3</v>
      </c>
      <c r="B21" s="272" t="s">
        <v>130</v>
      </c>
      <c r="C21" s="446" t="str">
        <f>'6. Staff Loading'!C21</f>
        <v>BenefitsCal Project Management Office (PMO) Lead-Onshore</v>
      </c>
      <c r="D21" s="447">
        <f>'6. Staff Loading'!D21</f>
        <v>120</v>
      </c>
      <c r="E21" s="448" t="str">
        <f>'6. Staff Loading'!E21</f>
        <v>N</v>
      </c>
      <c r="F21" s="154">
        <v>160</v>
      </c>
      <c r="G21" s="154">
        <v>160</v>
      </c>
      <c r="H21" s="154">
        <v>160</v>
      </c>
      <c r="I21" s="154">
        <v>160</v>
      </c>
      <c r="J21" s="154">
        <v>160</v>
      </c>
      <c r="K21" s="154"/>
      <c r="L21" s="277">
        <f>SUM(F21:K21)</f>
        <v>800</v>
      </c>
      <c r="M21" s="316">
        <f>D21*L21</f>
        <v>96000</v>
      </c>
      <c r="Q21" s="452">
        <f>R21/$O$7</f>
        <v>0.93457943925233655</v>
      </c>
      <c r="R21" s="452">
        <f>L21/5</f>
        <v>160</v>
      </c>
      <c r="T21" s="452">
        <f>IF($E21="Y",$L21,0)</f>
        <v>0</v>
      </c>
      <c r="U21" s="452">
        <f>IF($E21="N",$L21,0)</f>
        <v>800</v>
      </c>
      <c r="V21" s="453">
        <f>T21/(U21+T21)</f>
        <v>0</v>
      </c>
    </row>
    <row r="22" spans="1:22" ht="12" x14ac:dyDescent="0.3">
      <c r="A22" s="269"/>
      <c r="B22" s="273"/>
      <c r="C22" s="446" t="str">
        <f>'6. Staff Loading'!C22</f>
        <v>PMO Analyst-Onshore</v>
      </c>
      <c r="D22" s="447">
        <f>'6. Staff Loading'!D22</f>
        <v>90</v>
      </c>
      <c r="E22" s="448" t="str">
        <f>'6. Staff Loading'!E22</f>
        <v>N</v>
      </c>
      <c r="F22" s="154">
        <v>160</v>
      </c>
      <c r="G22" s="154">
        <v>160</v>
      </c>
      <c r="H22" s="154">
        <v>160</v>
      </c>
      <c r="I22" s="154">
        <v>160</v>
      </c>
      <c r="J22" s="154">
        <v>160</v>
      </c>
      <c r="K22" s="154"/>
      <c r="L22" s="277">
        <f>SUM(F22:K22)</f>
        <v>800</v>
      </c>
      <c r="M22" s="316">
        <f>D22*L22</f>
        <v>72000</v>
      </c>
      <c r="Q22" s="452">
        <f t="shared" ref="Q22:Q25" si="6">R22/$O$7</f>
        <v>0.93457943925233655</v>
      </c>
      <c r="R22" s="452">
        <f>L22/5</f>
        <v>160</v>
      </c>
      <c r="T22" s="452">
        <f>IF($E22="Y",$L22,0)</f>
        <v>0</v>
      </c>
      <c r="U22" s="452">
        <f>IF($E22="N",$L22,0)</f>
        <v>800</v>
      </c>
      <c r="V22" s="453">
        <f t="shared" ref="V22:V25" si="7">T22/(U22+T22)</f>
        <v>0</v>
      </c>
    </row>
    <row r="23" spans="1:22" ht="12" x14ac:dyDescent="0.3">
      <c r="A23" s="269"/>
      <c r="B23" s="273"/>
      <c r="C23" s="446">
        <f>'6. Staff Loading'!C23</f>
        <v>0</v>
      </c>
      <c r="D23" s="447">
        <f>'6. Staff Loading'!D23</f>
        <v>0</v>
      </c>
      <c r="E23" s="448">
        <f>'6. Staff Loading'!E23</f>
        <v>0</v>
      </c>
      <c r="F23" s="154"/>
      <c r="G23" s="154"/>
      <c r="H23" s="154"/>
      <c r="I23" s="154"/>
      <c r="J23" s="154"/>
      <c r="K23" s="154"/>
      <c r="L23" s="277">
        <f>SUM(F23:K23)</f>
        <v>0</v>
      </c>
      <c r="M23" s="316">
        <f>D23*L23</f>
        <v>0</v>
      </c>
      <c r="Q23" s="452">
        <f t="shared" si="6"/>
        <v>0</v>
      </c>
      <c r="R23" s="452">
        <f>L23/5</f>
        <v>0</v>
      </c>
      <c r="T23" s="452">
        <f>IF($E23="Y",$L23,0)</f>
        <v>0</v>
      </c>
      <c r="U23" s="452">
        <f>IF($E23="N",$L23,0)</f>
        <v>0</v>
      </c>
      <c r="V23" s="453" t="e">
        <f t="shared" si="7"/>
        <v>#DIV/0!</v>
      </c>
    </row>
    <row r="24" spans="1:22" ht="12" x14ac:dyDescent="0.3">
      <c r="A24" s="269"/>
      <c r="B24" s="273"/>
      <c r="C24" s="446">
        <f>'6. Staff Loading'!C24</f>
        <v>0</v>
      </c>
      <c r="D24" s="447">
        <f>'6. Staff Loading'!D24</f>
        <v>0</v>
      </c>
      <c r="E24" s="448">
        <f>'6. Staff Loading'!E24</f>
        <v>0</v>
      </c>
      <c r="F24" s="154"/>
      <c r="G24" s="154"/>
      <c r="H24" s="154"/>
      <c r="I24" s="154"/>
      <c r="J24" s="154"/>
      <c r="K24" s="154"/>
      <c r="L24" s="277">
        <f>SUM(F24:K24)</f>
        <v>0</v>
      </c>
      <c r="M24" s="316">
        <f>D24*L24</f>
        <v>0</v>
      </c>
      <c r="Q24" s="452">
        <f t="shared" si="6"/>
        <v>0</v>
      </c>
      <c r="R24" s="452">
        <f>L24/5</f>
        <v>0</v>
      </c>
      <c r="T24" s="452">
        <f>IF($E24="Y",$L24,0)</f>
        <v>0</v>
      </c>
      <c r="U24" s="452">
        <f>IF($E24="N",$L24,0)</f>
        <v>0</v>
      </c>
      <c r="V24" s="453" t="e">
        <f t="shared" si="7"/>
        <v>#DIV/0!</v>
      </c>
    </row>
    <row r="25" spans="1:22" ht="12" x14ac:dyDescent="0.3">
      <c r="A25" s="269"/>
      <c r="B25" s="273"/>
      <c r="C25" s="446">
        <f>'6. Staff Loading'!C25</f>
        <v>0</v>
      </c>
      <c r="D25" s="447">
        <f>'6. Staff Loading'!D25</f>
        <v>0</v>
      </c>
      <c r="E25" s="448">
        <f>'6. Staff Loading'!E25</f>
        <v>0</v>
      </c>
      <c r="F25" s="154"/>
      <c r="G25" s="154"/>
      <c r="H25" s="154"/>
      <c r="I25" s="154"/>
      <c r="J25" s="154"/>
      <c r="K25" s="154"/>
      <c r="L25" s="277">
        <f>SUM(F25:K25)</f>
        <v>0</v>
      </c>
      <c r="M25" s="316">
        <f>D25*L25</f>
        <v>0</v>
      </c>
      <c r="Q25" s="452">
        <f t="shared" si="6"/>
        <v>0</v>
      </c>
      <c r="R25" s="452">
        <f>L25/5</f>
        <v>0</v>
      </c>
      <c r="T25" s="452">
        <f>IF($E25="Y",$L25,0)</f>
        <v>0</v>
      </c>
      <c r="U25" s="452">
        <f>IF($E25="N",$L25,0)</f>
        <v>0</v>
      </c>
      <c r="V25" s="453" t="e">
        <f t="shared" si="7"/>
        <v>#DIV/0!</v>
      </c>
    </row>
    <row r="26" spans="1:22" ht="12.5" thickBot="1" x14ac:dyDescent="0.35">
      <c r="A26" s="228"/>
      <c r="B26" s="229" t="s">
        <v>132</v>
      </c>
      <c r="C26" s="234"/>
      <c r="D26" s="439"/>
      <c r="E26" s="428"/>
      <c r="F26" s="233">
        <f>SUM(F21:F25)</f>
        <v>320</v>
      </c>
      <c r="G26" s="233">
        <f t="shared" ref="G26:M26" si="8">SUM(G21:G25)</f>
        <v>320</v>
      </c>
      <c r="H26" s="233">
        <f t="shared" si="8"/>
        <v>320</v>
      </c>
      <c r="I26" s="233">
        <f t="shared" si="8"/>
        <v>320</v>
      </c>
      <c r="J26" s="233">
        <f t="shared" si="8"/>
        <v>320</v>
      </c>
      <c r="K26" s="233">
        <f t="shared" si="8"/>
        <v>0</v>
      </c>
      <c r="L26" s="233">
        <f t="shared" si="8"/>
        <v>1600</v>
      </c>
      <c r="M26" s="317">
        <f t="shared" si="8"/>
        <v>168000</v>
      </c>
      <c r="Q26" s="235">
        <f>SUM(Q21:Q25)</f>
        <v>1.8691588785046731</v>
      </c>
      <c r="R26" s="235">
        <f>SUM(R21:R25)</f>
        <v>320</v>
      </c>
      <c r="T26" s="231">
        <f>SUM(T21:T25)</f>
        <v>0</v>
      </c>
      <c r="U26" s="231">
        <f>SUM(U21:U25)</f>
        <v>1600</v>
      </c>
      <c r="V26" s="413">
        <f>T26/(T26+U26)</f>
        <v>0</v>
      </c>
    </row>
    <row r="27" spans="1:22" ht="10.15" customHeight="1" thickBot="1" x14ac:dyDescent="0.35">
      <c r="A27" s="149"/>
      <c r="B27" s="150"/>
      <c r="C27" s="151"/>
      <c r="D27" s="437"/>
      <c r="E27" s="426"/>
      <c r="F27" s="154"/>
      <c r="G27" s="154"/>
      <c r="H27" s="154"/>
      <c r="I27" s="154"/>
      <c r="J27" s="154"/>
      <c r="K27" s="154"/>
      <c r="L27" s="154"/>
      <c r="M27" s="322"/>
      <c r="Q27" s="423"/>
      <c r="R27" s="423"/>
      <c r="T27" s="423"/>
      <c r="U27" s="423"/>
      <c r="V27" s="424"/>
    </row>
    <row r="28" spans="1:22" s="110" customFormat="1" ht="13" thickBot="1" x14ac:dyDescent="0.3">
      <c r="A28" s="251"/>
      <c r="B28" s="252" t="s">
        <v>127</v>
      </c>
      <c r="C28" s="253"/>
      <c r="D28" s="440"/>
      <c r="E28" s="429"/>
      <c r="F28" s="254">
        <f t="shared" ref="F28:M28" si="9">SUM(F14,F20,F26)</f>
        <v>675</v>
      </c>
      <c r="G28" s="254">
        <f t="shared" si="9"/>
        <v>675</v>
      </c>
      <c r="H28" s="254">
        <f t="shared" si="9"/>
        <v>675</v>
      </c>
      <c r="I28" s="254">
        <f t="shared" si="9"/>
        <v>675</v>
      </c>
      <c r="J28" s="254">
        <f t="shared" si="9"/>
        <v>675</v>
      </c>
      <c r="K28" s="254">
        <f t="shared" si="9"/>
        <v>0</v>
      </c>
      <c r="L28" s="254">
        <f t="shared" si="9"/>
        <v>3375</v>
      </c>
      <c r="M28" s="319">
        <f t="shared" si="9"/>
        <v>368400</v>
      </c>
      <c r="Q28" s="254">
        <f>SUM(Q14,Q20,Q26)</f>
        <v>3.9427570093457946</v>
      </c>
      <c r="R28" s="254">
        <f>SUM(R14,R20,R26)</f>
        <v>675</v>
      </c>
      <c r="T28" s="254">
        <f>SUM(T14,T20,T26)</f>
        <v>825</v>
      </c>
      <c r="U28" s="254">
        <f>SUM(U14,U20,U26)</f>
        <v>2550</v>
      </c>
      <c r="V28" s="418">
        <f>T28/(T28+U28)</f>
        <v>0.24444444444444444</v>
      </c>
    </row>
    <row r="29" spans="1:22" ht="10.15" customHeight="1" x14ac:dyDescent="0.3">
      <c r="A29" s="224"/>
      <c r="B29" s="225"/>
      <c r="C29" s="226"/>
      <c r="D29" s="441"/>
      <c r="E29" s="430"/>
      <c r="F29" s="227"/>
      <c r="G29" s="227"/>
      <c r="H29" s="227"/>
      <c r="I29" s="227"/>
      <c r="J29" s="227"/>
      <c r="K29" s="227"/>
      <c r="L29" s="227"/>
      <c r="M29" s="320"/>
      <c r="Q29" s="226"/>
      <c r="R29" s="226"/>
      <c r="T29" s="226"/>
      <c r="U29" s="226"/>
      <c r="V29" s="419"/>
    </row>
    <row r="30" spans="1:22" s="109" customFormat="1" ht="13.5" customHeight="1" x14ac:dyDescent="0.3">
      <c r="A30" s="241">
        <v>2</v>
      </c>
      <c r="B30" s="242" t="s">
        <v>133</v>
      </c>
      <c r="C30" s="243"/>
      <c r="D30" s="436"/>
      <c r="E30" s="425"/>
      <c r="F30" s="244"/>
      <c r="G30" s="244"/>
      <c r="H30" s="244"/>
      <c r="I30" s="244"/>
      <c r="J30" s="244"/>
      <c r="K30" s="244"/>
      <c r="L30" s="240"/>
      <c r="M30" s="321"/>
      <c r="N30" s="106"/>
      <c r="O30" s="106"/>
      <c r="P30" s="106"/>
      <c r="Q30" s="243"/>
      <c r="R30" s="243"/>
      <c r="T30" s="243"/>
      <c r="U30" s="243"/>
      <c r="V30" s="420"/>
    </row>
    <row r="31" spans="1:22" ht="13.5" customHeight="1" x14ac:dyDescent="0.3">
      <c r="A31" s="269">
        <v>2.1</v>
      </c>
      <c r="B31" s="270" t="s">
        <v>134</v>
      </c>
      <c r="C31" s="446" t="str">
        <f>'6. Staff Loading'!C31</f>
        <v>BenefitsCal Product Manager-Onshore</v>
      </c>
      <c r="D31" s="447">
        <f>'6. Staff Loading'!D31</f>
        <v>135</v>
      </c>
      <c r="E31" s="448" t="str">
        <f>'6. Staff Loading'!E31</f>
        <v>N</v>
      </c>
      <c r="F31" s="154">
        <v>100</v>
      </c>
      <c r="G31" s="154">
        <v>100</v>
      </c>
      <c r="H31" s="154">
        <v>100</v>
      </c>
      <c r="I31" s="154">
        <v>100</v>
      </c>
      <c r="J31" s="154">
        <v>100</v>
      </c>
      <c r="K31" s="154"/>
      <c r="L31" s="276">
        <f>SUM(F31:K31)</f>
        <v>500</v>
      </c>
      <c r="M31" s="316">
        <f>D31*L31</f>
        <v>67500</v>
      </c>
      <c r="Q31" s="452">
        <f>R31/$O$7</f>
        <v>0.58411214953271029</v>
      </c>
      <c r="R31" s="452">
        <f>L31/5</f>
        <v>100</v>
      </c>
      <c r="T31" s="452">
        <f>IF($E31="Y",$L31,0)</f>
        <v>0</v>
      </c>
      <c r="U31" s="452">
        <f>IF($E31="N",$L31,0)</f>
        <v>500</v>
      </c>
      <c r="V31" s="453">
        <f>T31/(U31+T31)</f>
        <v>0</v>
      </c>
    </row>
    <row r="32" spans="1:22" ht="12" x14ac:dyDescent="0.3">
      <c r="A32" s="269"/>
      <c r="B32" s="270"/>
      <c r="C32" s="446" t="str">
        <f>'6. Staff Loading'!C32</f>
        <v>BenefitsCal Application Manager-Onshore</v>
      </c>
      <c r="D32" s="447">
        <f>'6. Staff Loading'!D32</f>
        <v>140</v>
      </c>
      <c r="E32" s="448" t="str">
        <f>'6. Staff Loading'!E32</f>
        <v>N</v>
      </c>
      <c r="F32" s="154">
        <v>60</v>
      </c>
      <c r="G32" s="154">
        <v>60</v>
      </c>
      <c r="H32" s="154">
        <v>60</v>
      </c>
      <c r="I32" s="154">
        <v>60</v>
      </c>
      <c r="J32" s="154">
        <v>60</v>
      </c>
      <c r="K32" s="154"/>
      <c r="L32" s="276">
        <f>SUM(F32:K32)</f>
        <v>300</v>
      </c>
      <c r="M32" s="316">
        <f>D32*L32</f>
        <v>42000</v>
      </c>
      <c r="Q32" s="452">
        <f t="shared" ref="Q32:Q35" si="10">R32/$O$7</f>
        <v>0.35046728971962621</v>
      </c>
      <c r="R32" s="452">
        <f>L32/5</f>
        <v>60</v>
      </c>
      <c r="T32" s="452">
        <f>IF($E32="Y",$L32,0)</f>
        <v>0</v>
      </c>
      <c r="U32" s="452">
        <f>IF($E32="N",$L32,0)</f>
        <v>300</v>
      </c>
      <c r="V32" s="453">
        <f t="shared" ref="V32:V35" si="11">T32/(U32+T32)</f>
        <v>0</v>
      </c>
    </row>
    <row r="33" spans="1:22" ht="12" x14ac:dyDescent="0.3">
      <c r="A33" s="269"/>
      <c r="B33" s="270"/>
      <c r="C33" s="446">
        <f>'6. Staff Loading'!C33</f>
        <v>0</v>
      </c>
      <c r="D33" s="447">
        <f>'6. Staff Loading'!D33</f>
        <v>0</v>
      </c>
      <c r="E33" s="448">
        <f>'6. Staff Loading'!E33</f>
        <v>0</v>
      </c>
      <c r="F33" s="154"/>
      <c r="G33" s="154"/>
      <c r="H33" s="154"/>
      <c r="I33" s="154"/>
      <c r="J33" s="154"/>
      <c r="K33" s="154"/>
      <c r="L33" s="276">
        <f>SUM(F33:K33)</f>
        <v>0</v>
      </c>
      <c r="M33" s="316">
        <f>D33*L33</f>
        <v>0</v>
      </c>
      <c r="Q33" s="452">
        <f t="shared" si="10"/>
        <v>0</v>
      </c>
      <c r="R33" s="452">
        <f>L33/5</f>
        <v>0</v>
      </c>
      <c r="T33" s="452">
        <f>IF($E33="Y",$L33,0)</f>
        <v>0</v>
      </c>
      <c r="U33" s="452">
        <f>IF($E33="N",$L33,0)</f>
        <v>0</v>
      </c>
      <c r="V33" s="453" t="e">
        <f t="shared" si="11"/>
        <v>#DIV/0!</v>
      </c>
    </row>
    <row r="34" spans="1:22" ht="12" x14ac:dyDescent="0.3">
      <c r="A34" s="269"/>
      <c r="B34" s="270"/>
      <c r="C34" s="446">
        <f>'6. Staff Loading'!C34</f>
        <v>0</v>
      </c>
      <c r="D34" s="447">
        <f>'6. Staff Loading'!D34</f>
        <v>0</v>
      </c>
      <c r="E34" s="448">
        <f>'6. Staff Loading'!E34</f>
        <v>0</v>
      </c>
      <c r="F34" s="154"/>
      <c r="G34" s="154"/>
      <c r="H34" s="154"/>
      <c r="I34" s="154"/>
      <c r="J34" s="154"/>
      <c r="K34" s="154"/>
      <c r="L34" s="276">
        <f>SUM(F34:K34)</f>
        <v>0</v>
      </c>
      <c r="M34" s="316">
        <f>D34*L34</f>
        <v>0</v>
      </c>
      <c r="Q34" s="452">
        <f t="shared" si="10"/>
        <v>0</v>
      </c>
      <c r="R34" s="452">
        <f>L34/5</f>
        <v>0</v>
      </c>
      <c r="T34" s="452">
        <f>IF($E34="Y",$L34,0)</f>
        <v>0</v>
      </c>
      <c r="U34" s="452">
        <f>IF($E34="N",$L34,0)</f>
        <v>0</v>
      </c>
      <c r="V34" s="453" t="e">
        <f t="shared" si="11"/>
        <v>#DIV/0!</v>
      </c>
    </row>
    <row r="35" spans="1:22" ht="12" x14ac:dyDescent="0.3">
      <c r="A35" s="269"/>
      <c r="B35" s="270"/>
      <c r="C35" s="446">
        <f>'6. Staff Loading'!C35</f>
        <v>0</v>
      </c>
      <c r="D35" s="447">
        <f>'6. Staff Loading'!D35</f>
        <v>0</v>
      </c>
      <c r="E35" s="448">
        <f>'6. Staff Loading'!E35</f>
        <v>0</v>
      </c>
      <c r="F35" s="154"/>
      <c r="G35" s="154"/>
      <c r="H35" s="154"/>
      <c r="I35" s="154"/>
      <c r="J35" s="154"/>
      <c r="K35" s="154"/>
      <c r="L35" s="276">
        <f>SUM(F35:K35)</f>
        <v>0</v>
      </c>
      <c r="M35" s="316">
        <f>D35*L35</f>
        <v>0</v>
      </c>
      <c r="N35" s="110"/>
      <c r="O35" s="110"/>
      <c r="P35" s="110"/>
      <c r="Q35" s="452">
        <f t="shared" si="10"/>
        <v>0</v>
      </c>
      <c r="R35" s="452">
        <f>L35/5</f>
        <v>0</v>
      </c>
      <c r="T35" s="452">
        <f>IF($E35="Y",$L35,0)</f>
        <v>0</v>
      </c>
      <c r="U35" s="452">
        <f>IF($E35="N",$L35,0)</f>
        <v>0</v>
      </c>
      <c r="V35" s="453" t="e">
        <f t="shared" si="11"/>
        <v>#DIV/0!</v>
      </c>
    </row>
    <row r="36" spans="1:22" s="110" customFormat="1" ht="12" thickBot="1" x14ac:dyDescent="0.3">
      <c r="A36" s="228"/>
      <c r="B36" s="229" t="s">
        <v>316</v>
      </c>
      <c r="C36" s="230"/>
      <c r="D36" s="438"/>
      <c r="E36" s="427"/>
      <c r="F36" s="233">
        <f>SUM(F31:F35)</f>
        <v>160</v>
      </c>
      <c r="G36" s="233">
        <f t="shared" ref="G36:L36" si="12">SUM(G31:G35)</f>
        <v>160</v>
      </c>
      <c r="H36" s="233">
        <f t="shared" si="12"/>
        <v>160</v>
      </c>
      <c r="I36" s="233">
        <f t="shared" si="12"/>
        <v>160</v>
      </c>
      <c r="J36" s="233">
        <f t="shared" si="12"/>
        <v>160</v>
      </c>
      <c r="K36" s="233">
        <f t="shared" si="12"/>
        <v>0</v>
      </c>
      <c r="L36" s="233">
        <f t="shared" si="12"/>
        <v>800</v>
      </c>
      <c r="M36" s="317">
        <f>SUM(M31:M35)</f>
        <v>109500</v>
      </c>
      <c r="Q36" s="235">
        <f>SUM(Q31:Q35)</f>
        <v>0.93457943925233655</v>
      </c>
      <c r="R36" s="235">
        <f>SUM(R31:R35)</f>
        <v>160</v>
      </c>
      <c r="T36" s="231">
        <f>SUM(T31:T35)</f>
        <v>0</v>
      </c>
      <c r="U36" s="231">
        <f>SUM(U31:U35)</f>
        <v>800</v>
      </c>
      <c r="V36" s="413">
        <f>T36/(T36+U36)</f>
        <v>0</v>
      </c>
    </row>
    <row r="37" spans="1:22" ht="12" x14ac:dyDescent="0.3">
      <c r="A37" s="269">
        <v>2.2000000000000002</v>
      </c>
      <c r="B37" s="274" t="s">
        <v>138</v>
      </c>
      <c r="C37" s="446" t="str">
        <f>'6. Staff Loading'!C37</f>
        <v>BenefitsCal User Centered Design Lead-Onshore</v>
      </c>
      <c r="D37" s="447">
        <f>'6. Staff Loading'!D37</f>
        <v>135</v>
      </c>
      <c r="E37" s="448" t="str">
        <f>'6. Staff Loading'!E37</f>
        <v>N</v>
      </c>
      <c r="F37" s="154">
        <v>160</v>
      </c>
      <c r="G37" s="154">
        <v>160</v>
      </c>
      <c r="H37" s="154">
        <v>160</v>
      </c>
      <c r="I37" s="154">
        <v>160</v>
      </c>
      <c r="J37" s="154">
        <v>160</v>
      </c>
      <c r="K37" s="154"/>
      <c r="L37" s="276">
        <f>SUM(F37:K37)</f>
        <v>800</v>
      </c>
      <c r="M37" s="316">
        <f>D37*L37</f>
        <v>108000</v>
      </c>
      <c r="N37" s="110"/>
      <c r="O37" s="110"/>
      <c r="P37" s="110"/>
      <c r="Q37" s="452">
        <f>R37/$O$7</f>
        <v>0.93457943925233655</v>
      </c>
      <c r="R37" s="452">
        <f>L37/5</f>
        <v>160</v>
      </c>
      <c r="T37" s="452">
        <f>IF($E37="Y",$L37,0)</f>
        <v>0</v>
      </c>
      <c r="U37" s="452">
        <f>IF($E37="N",$L37,0)</f>
        <v>800</v>
      </c>
      <c r="V37" s="453">
        <f>T37/(U37+T37)</f>
        <v>0</v>
      </c>
    </row>
    <row r="38" spans="1:22" ht="12" x14ac:dyDescent="0.3">
      <c r="A38" s="269"/>
      <c r="B38" s="270"/>
      <c r="C38" s="446" t="str">
        <f>'6. Staff Loading'!C38</f>
        <v>Business Analyst/UCD Analyst -Onshore</v>
      </c>
      <c r="D38" s="447">
        <f>'6. Staff Loading'!D38</f>
        <v>130</v>
      </c>
      <c r="E38" s="448" t="str">
        <f>'6. Staff Loading'!E38</f>
        <v>N</v>
      </c>
      <c r="F38" s="154">
        <v>160</v>
      </c>
      <c r="G38" s="154">
        <v>160</v>
      </c>
      <c r="H38" s="154">
        <v>160</v>
      </c>
      <c r="I38" s="154">
        <v>160</v>
      </c>
      <c r="J38" s="154">
        <v>160</v>
      </c>
      <c r="K38" s="154"/>
      <c r="L38" s="276">
        <f>SUM(F38:K38)</f>
        <v>800</v>
      </c>
      <c r="M38" s="316">
        <f>D38*L38</f>
        <v>104000</v>
      </c>
      <c r="N38" s="110"/>
      <c r="O38" s="110"/>
      <c r="P38" s="110"/>
      <c r="Q38" s="452">
        <f t="shared" ref="Q38:Q41" si="13">R38/$O$7</f>
        <v>0.93457943925233655</v>
      </c>
      <c r="R38" s="452">
        <f>L38/5</f>
        <v>160</v>
      </c>
      <c r="T38" s="452">
        <f>IF($E38="Y",$L38,0)</f>
        <v>0</v>
      </c>
      <c r="U38" s="452">
        <f>IF($E38="N",$L38,0)</f>
        <v>800</v>
      </c>
      <c r="V38" s="453">
        <f t="shared" ref="V38:V41" si="14">T38/(U38+T38)</f>
        <v>0</v>
      </c>
    </row>
    <row r="39" spans="1:22" ht="12" x14ac:dyDescent="0.3">
      <c r="A39" s="269"/>
      <c r="B39" s="270"/>
      <c r="C39" s="446">
        <f>'6. Staff Loading'!C39</f>
        <v>0</v>
      </c>
      <c r="D39" s="447">
        <f>'6. Staff Loading'!D39</f>
        <v>0</v>
      </c>
      <c r="E39" s="448">
        <f>'6. Staff Loading'!E39</f>
        <v>0</v>
      </c>
      <c r="F39" s="154"/>
      <c r="G39" s="154"/>
      <c r="H39" s="154"/>
      <c r="I39" s="154"/>
      <c r="J39" s="154"/>
      <c r="K39" s="154"/>
      <c r="L39" s="276">
        <f>SUM(F39:K39)</f>
        <v>0</v>
      </c>
      <c r="M39" s="316">
        <f>D39*L39</f>
        <v>0</v>
      </c>
      <c r="N39" s="110"/>
      <c r="O39" s="110"/>
      <c r="P39" s="110"/>
      <c r="Q39" s="452">
        <f t="shared" si="13"/>
        <v>0</v>
      </c>
      <c r="R39" s="452">
        <f>L39/5</f>
        <v>0</v>
      </c>
      <c r="T39" s="452">
        <f>IF($E39="Y",$L39,0)</f>
        <v>0</v>
      </c>
      <c r="U39" s="452">
        <f>IF($E39="N",$L39,0)</f>
        <v>0</v>
      </c>
      <c r="V39" s="453" t="e">
        <f t="shared" si="14"/>
        <v>#DIV/0!</v>
      </c>
    </row>
    <row r="40" spans="1:22" ht="12" x14ac:dyDescent="0.3">
      <c r="A40" s="269"/>
      <c r="B40" s="270"/>
      <c r="C40" s="446">
        <f>'6. Staff Loading'!C40</f>
        <v>0</v>
      </c>
      <c r="D40" s="447">
        <f>'6. Staff Loading'!D40</f>
        <v>0</v>
      </c>
      <c r="E40" s="448">
        <f>'6. Staff Loading'!E40</f>
        <v>0</v>
      </c>
      <c r="F40" s="154"/>
      <c r="G40" s="154"/>
      <c r="H40" s="154"/>
      <c r="I40" s="154"/>
      <c r="J40" s="154"/>
      <c r="K40" s="154"/>
      <c r="L40" s="276">
        <f>SUM(F40:K40)</f>
        <v>0</v>
      </c>
      <c r="M40" s="316">
        <f>D40*L40</f>
        <v>0</v>
      </c>
      <c r="N40" s="110"/>
      <c r="O40" s="110"/>
      <c r="P40" s="110"/>
      <c r="Q40" s="452">
        <f t="shared" si="13"/>
        <v>0</v>
      </c>
      <c r="R40" s="452">
        <f>L40/5</f>
        <v>0</v>
      </c>
      <c r="T40" s="452">
        <f>IF($E40="Y",$L40,0)</f>
        <v>0</v>
      </c>
      <c r="U40" s="452">
        <f>IF($E40="N",$L40,0)</f>
        <v>0</v>
      </c>
      <c r="V40" s="453" t="e">
        <f t="shared" si="14"/>
        <v>#DIV/0!</v>
      </c>
    </row>
    <row r="41" spans="1:22" ht="12" x14ac:dyDescent="0.3">
      <c r="A41" s="269"/>
      <c r="B41" s="270"/>
      <c r="C41" s="446">
        <f>'6. Staff Loading'!C41</f>
        <v>0</v>
      </c>
      <c r="D41" s="447">
        <f>'6. Staff Loading'!D41</f>
        <v>0</v>
      </c>
      <c r="E41" s="448">
        <f>'6. Staff Loading'!E41</f>
        <v>0</v>
      </c>
      <c r="F41" s="154"/>
      <c r="G41" s="154"/>
      <c r="H41" s="154"/>
      <c r="I41" s="154"/>
      <c r="J41" s="154"/>
      <c r="K41" s="154"/>
      <c r="L41" s="276">
        <f>SUM(F41:K41)</f>
        <v>0</v>
      </c>
      <c r="M41" s="316">
        <f>D41*L41</f>
        <v>0</v>
      </c>
      <c r="N41" s="167"/>
      <c r="O41" s="110"/>
      <c r="P41" s="110"/>
      <c r="Q41" s="452">
        <f t="shared" si="13"/>
        <v>0</v>
      </c>
      <c r="R41" s="452">
        <f>L41/5</f>
        <v>0</v>
      </c>
      <c r="T41" s="452">
        <f>IF($E41="Y",$L41,0)</f>
        <v>0</v>
      </c>
      <c r="U41" s="452">
        <f>IF($E41="N",$L41,0)</f>
        <v>0</v>
      </c>
      <c r="V41" s="453" t="e">
        <f t="shared" si="14"/>
        <v>#DIV/0!</v>
      </c>
    </row>
    <row r="42" spans="1:22" s="110" customFormat="1" ht="12.5" thickBot="1" x14ac:dyDescent="0.35">
      <c r="A42" s="228"/>
      <c r="B42" s="229" t="s">
        <v>140</v>
      </c>
      <c r="C42" s="230"/>
      <c r="D42" s="438"/>
      <c r="E42" s="427"/>
      <c r="F42" s="233">
        <f>SUM(F37:F41)</f>
        <v>320</v>
      </c>
      <c r="G42" s="233">
        <f t="shared" ref="G42:L42" si="15">SUM(G37:G41)</f>
        <v>320</v>
      </c>
      <c r="H42" s="233">
        <f t="shared" si="15"/>
        <v>320</v>
      </c>
      <c r="I42" s="233">
        <f t="shared" si="15"/>
        <v>320</v>
      </c>
      <c r="J42" s="233">
        <f t="shared" si="15"/>
        <v>320</v>
      </c>
      <c r="K42" s="233">
        <f t="shared" si="15"/>
        <v>0</v>
      </c>
      <c r="L42" s="233">
        <f t="shared" si="15"/>
        <v>1600</v>
      </c>
      <c r="M42" s="317">
        <f>SUM(M37:M41)</f>
        <v>212000</v>
      </c>
      <c r="N42" s="106"/>
      <c r="O42" s="106"/>
      <c r="P42" s="106"/>
      <c r="Q42" s="235">
        <f>SUM(Q37:Q41)</f>
        <v>1.8691588785046731</v>
      </c>
      <c r="R42" s="235">
        <f>SUM(R37:R41)</f>
        <v>320</v>
      </c>
      <c r="T42" s="231">
        <f>SUM(T37:T41)</f>
        <v>0</v>
      </c>
      <c r="U42" s="231">
        <f>SUM(U37:U41)</f>
        <v>1600</v>
      </c>
      <c r="V42" s="413">
        <f>T42/(T42+U42)</f>
        <v>0</v>
      </c>
    </row>
    <row r="43" spans="1:22" ht="12" x14ac:dyDescent="0.3">
      <c r="A43" s="269">
        <v>2.2999999999999998</v>
      </c>
      <c r="B43" s="274" t="s">
        <v>141</v>
      </c>
      <c r="C43" s="446" t="str">
        <f>'6. Staff Loading'!C43</f>
        <v>App Dev Lead-Offshore</v>
      </c>
      <c r="D43" s="447">
        <f>'6. Staff Loading'!D43</f>
        <v>100</v>
      </c>
      <c r="E43" s="448" t="str">
        <f>'6. Staff Loading'!E43</f>
        <v>Y</v>
      </c>
      <c r="F43" s="154">
        <v>181</v>
      </c>
      <c r="G43" s="154">
        <v>181</v>
      </c>
      <c r="H43" s="154">
        <v>181</v>
      </c>
      <c r="I43" s="154">
        <v>181</v>
      </c>
      <c r="J43" s="154">
        <v>181</v>
      </c>
      <c r="K43" s="154"/>
      <c r="L43" s="276">
        <f>SUM(F43:K43)</f>
        <v>905</v>
      </c>
      <c r="M43" s="316">
        <f>D43*L43</f>
        <v>90500</v>
      </c>
      <c r="Q43" s="452">
        <f>R43/$O$7</f>
        <v>1.0572429906542056</v>
      </c>
      <c r="R43" s="452">
        <f>L43/5</f>
        <v>181</v>
      </c>
      <c r="T43" s="452">
        <f>IF($E43="Y",$L43,0)</f>
        <v>905</v>
      </c>
      <c r="U43" s="452">
        <f>IF($E43="N",$L43,0)</f>
        <v>0</v>
      </c>
      <c r="V43" s="453">
        <f>T43/(U43+T43)</f>
        <v>1</v>
      </c>
    </row>
    <row r="44" spans="1:22" ht="12" x14ac:dyDescent="0.3">
      <c r="A44" s="269"/>
      <c r="B44" s="270"/>
      <c r="C44" s="446" t="str">
        <f>'6. Staff Loading'!C44</f>
        <v>Programmer Analyst-Onshore</v>
      </c>
      <c r="D44" s="447">
        <f>'6. Staff Loading'!D44</f>
        <v>127</v>
      </c>
      <c r="E44" s="448" t="str">
        <f>'6. Staff Loading'!E44</f>
        <v>N</v>
      </c>
      <c r="F44" s="154">
        <v>160</v>
      </c>
      <c r="G44" s="154">
        <v>160</v>
      </c>
      <c r="H44" s="154">
        <v>160</v>
      </c>
      <c r="I44" s="154">
        <v>160</v>
      </c>
      <c r="J44" s="154">
        <v>160</v>
      </c>
      <c r="K44" s="154"/>
      <c r="L44" s="276">
        <f>SUM(F44:K44)</f>
        <v>800</v>
      </c>
      <c r="M44" s="316">
        <f>D44*L44</f>
        <v>101600</v>
      </c>
      <c r="Q44" s="452">
        <f t="shared" ref="Q44:Q47" si="16">R44/$O$7</f>
        <v>0.93457943925233655</v>
      </c>
      <c r="R44" s="452">
        <f>L44/5</f>
        <v>160</v>
      </c>
      <c r="T44" s="452">
        <f>IF($E44="Y",$L44,0)</f>
        <v>0</v>
      </c>
      <c r="U44" s="452">
        <f>IF($E44="N",$L44,0)</f>
        <v>800</v>
      </c>
      <c r="V44" s="453">
        <f t="shared" ref="V44:V47" si="17">T44/(U44+T44)</f>
        <v>0</v>
      </c>
    </row>
    <row r="45" spans="1:22" ht="12" x14ac:dyDescent="0.3">
      <c r="A45" s="269"/>
      <c r="B45" s="270"/>
      <c r="C45" s="446" t="str">
        <f>'6. Staff Loading'!C45</f>
        <v>Programmer Analyst-Offshore</v>
      </c>
      <c r="D45" s="447">
        <f>'6. Staff Loading'!D45</f>
        <v>80</v>
      </c>
      <c r="E45" s="448" t="str">
        <f>'6. Staff Loading'!E45</f>
        <v>Y</v>
      </c>
      <c r="F45" s="154">
        <v>543</v>
      </c>
      <c r="G45" s="154">
        <v>543</v>
      </c>
      <c r="H45" s="154">
        <v>543</v>
      </c>
      <c r="I45" s="154">
        <v>543</v>
      </c>
      <c r="J45" s="154">
        <v>543</v>
      </c>
      <c r="K45" s="154"/>
      <c r="L45" s="276">
        <f>SUM(F45:K45)</f>
        <v>2715</v>
      </c>
      <c r="M45" s="316">
        <f>D45*L45</f>
        <v>217200</v>
      </c>
      <c r="N45" s="110"/>
      <c r="O45" s="110"/>
      <c r="P45" s="110"/>
      <c r="Q45" s="452">
        <f t="shared" si="16"/>
        <v>3.1717289719626169</v>
      </c>
      <c r="R45" s="452">
        <f>L45/5</f>
        <v>543</v>
      </c>
      <c r="T45" s="452">
        <f>IF($E45="Y",$L45,0)</f>
        <v>2715</v>
      </c>
      <c r="U45" s="452">
        <f>IF($E45="N",$L45,0)</f>
        <v>0</v>
      </c>
      <c r="V45" s="453">
        <f t="shared" si="17"/>
        <v>1</v>
      </c>
    </row>
    <row r="46" spans="1:22" ht="12" x14ac:dyDescent="0.3">
      <c r="A46" s="269"/>
      <c r="B46" s="270"/>
      <c r="C46" s="446" t="str">
        <f>'6. Staff Loading'!C46</f>
        <v>QA Analyst-Offshore</v>
      </c>
      <c r="D46" s="447">
        <f>'6. Staff Loading'!D46</f>
        <v>60</v>
      </c>
      <c r="E46" s="448" t="str">
        <f>'6. Staff Loading'!E46</f>
        <v>Y</v>
      </c>
      <c r="F46" s="154">
        <v>2</v>
      </c>
      <c r="G46" s="154">
        <v>2</v>
      </c>
      <c r="H46" s="154">
        <v>2</v>
      </c>
      <c r="I46" s="154">
        <v>2</v>
      </c>
      <c r="J46" s="154">
        <v>2</v>
      </c>
      <c r="K46" s="154"/>
      <c r="L46" s="276">
        <f>SUM(F46:K46)</f>
        <v>10</v>
      </c>
      <c r="M46" s="316">
        <f>D46*L46</f>
        <v>600</v>
      </c>
      <c r="N46" s="110"/>
      <c r="O46" s="110"/>
      <c r="P46" s="110"/>
      <c r="Q46" s="452">
        <f t="shared" si="16"/>
        <v>1.1682242990654207E-2</v>
      </c>
      <c r="R46" s="452">
        <f>L46/5</f>
        <v>2</v>
      </c>
      <c r="T46" s="452">
        <f>IF($E46="Y",$L46,0)</f>
        <v>10</v>
      </c>
      <c r="U46" s="452">
        <f>IF($E46="N",$L46,0)</f>
        <v>0</v>
      </c>
      <c r="V46" s="453">
        <f t="shared" si="17"/>
        <v>1</v>
      </c>
    </row>
    <row r="47" spans="1:22" ht="12" x14ac:dyDescent="0.3">
      <c r="A47" s="269"/>
      <c r="B47" s="270"/>
      <c r="C47" s="446">
        <f>'6. Staff Loading'!C47</f>
        <v>0</v>
      </c>
      <c r="D47" s="447">
        <f>'6. Staff Loading'!D47</f>
        <v>0</v>
      </c>
      <c r="E47" s="448">
        <f>'6. Staff Loading'!E47</f>
        <v>0</v>
      </c>
      <c r="F47" s="154"/>
      <c r="G47" s="154"/>
      <c r="H47" s="154"/>
      <c r="I47" s="154"/>
      <c r="J47" s="154"/>
      <c r="K47" s="154"/>
      <c r="L47" s="276">
        <f>SUM(F47:K47)</f>
        <v>0</v>
      </c>
      <c r="M47" s="316">
        <f>D47*L47</f>
        <v>0</v>
      </c>
      <c r="N47" s="110"/>
      <c r="O47" s="110"/>
      <c r="P47" s="110"/>
      <c r="Q47" s="452">
        <f t="shared" si="16"/>
        <v>0</v>
      </c>
      <c r="R47" s="452">
        <f>L47/5</f>
        <v>0</v>
      </c>
      <c r="T47" s="452">
        <f>IF($E47="Y",$L47,0)</f>
        <v>0</v>
      </c>
      <c r="U47" s="452">
        <f>IF($E47="N",$L47,0)</f>
        <v>0</v>
      </c>
      <c r="V47" s="453" t="e">
        <f t="shared" si="17"/>
        <v>#DIV/0!</v>
      </c>
    </row>
    <row r="48" spans="1:22" s="110" customFormat="1" ht="12.5" thickBot="1" x14ac:dyDescent="0.35">
      <c r="A48" s="228"/>
      <c r="B48" s="229" t="s">
        <v>142</v>
      </c>
      <c r="C48" s="230"/>
      <c r="D48" s="438"/>
      <c r="E48" s="427"/>
      <c r="F48" s="233">
        <f>SUM(F43:F47)</f>
        <v>886</v>
      </c>
      <c r="G48" s="233">
        <f t="shared" ref="G48:L48" si="18">SUM(G43:G47)</f>
        <v>886</v>
      </c>
      <c r="H48" s="233">
        <f t="shared" si="18"/>
        <v>886</v>
      </c>
      <c r="I48" s="233">
        <f t="shared" si="18"/>
        <v>886</v>
      </c>
      <c r="J48" s="233">
        <f t="shared" si="18"/>
        <v>886</v>
      </c>
      <c r="K48" s="233">
        <f t="shared" si="18"/>
        <v>0</v>
      </c>
      <c r="L48" s="233">
        <f t="shared" si="18"/>
        <v>4430</v>
      </c>
      <c r="M48" s="317">
        <f>SUM(M43:M47)</f>
        <v>409900</v>
      </c>
      <c r="N48" s="106"/>
      <c r="O48" s="106"/>
      <c r="P48" s="106"/>
      <c r="Q48" s="235">
        <f>SUM(Q43:Q47)</f>
        <v>5.1752336448598131</v>
      </c>
      <c r="R48" s="235">
        <f>SUM(R43:R47)</f>
        <v>886</v>
      </c>
      <c r="T48" s="231">
        <f>SUM(T43:T47)</f>
        <v>3630</v>
      </c>
      <c r="U48" s="231">
        <f>SUM(U43:U47)</f>
        <v>800</v>
      </c>
      <c r="V48" s="413">
        <f>T48/(T48+U48)</f>
        <v>0.81941309255079009</v>
      </c>
    </row>
    <row r="49" spans="1:22" s="110" customFormat="1" ht="12" x14ac:dyDescent="0.3">
      <c r="A49" s="269">
        <v>2.4</v>
      </c>
      <c r="B49" s="274" t="s">
        <v>143</v>
      </c>
      <c r="C49" s="446" t="str">
        <f>'6. Staff Loading'!C49</f>
        <v>BenefitsCal Test Manager-Onshore</v>
      </c>
      <c r="D49" s="447">
        <f>'6. Staff Loading'!D49</f>
        <v>130</v>
      </c>
      <c r="E49" s="448" t="str">
        <f>'6. Staff Loading'!E49</f>
        <v>N</v>
      </c>
      <c r="F49" s="154">
        <v>160</v>
      </c>
      <c r="G49" s="154">
        <v>160</v>
      </c>
      <c r="H49" s="154">
        <v>160</v>
      </c>
      <c r="I49" s="154">
        <v>160</v>
      </c>
      <c r="J49" s="154">
        <v>160</v>
      </c>
      <c r="K49" s="154"/>
      <c r="L49" s="276">
        <f>SUM(F49:K49)</f>
        <v>800</v>
      </c>
      <c r="M49" s="316">
        <f>D49*L49</f>
        <v>104000</v>
      </c>
      <c r="N49" s="106"/>
      <c r="O49" s="106"/>
      <c r="P49" s="106"/>
      <c r="Q49" s="452">
        <f>R49/$O$7</f>
        <v>0.93457943925233655</v>
      </c>
      <c r="R49" s="452">
        <f>L49/5</f>
        <v>160</v>
      </c>
      <c r="S49" s="106"/>
      <c r="T49" s="452">
        <f>IF($E49="Y",$L49,0)</f>
        <v>0</v>
      </c>
      <c r="U49" s="452">
        <f>IF($E49="N",$L49,0)</f>
        <v>800</v>
      </c>
      <c r="V49" s="453">
        <f>T49/(U49+T49)</f>
        <v>0</v>
      </c>
    </row>
    <row r="50" spans="1:22" s="110" customFormat="1" ht="12" x14ac:dyDescent="0.3">
      <c r="A50" s="269"/>
      <c r="B50" s="270"/>
      <c r="C50" s="446" t="str">
        <f>'6. Staff Loading'!C50</f>
        <v>QA Analyst-Offshore</v>
      </c>
      <c r="D50" s="447">
        <f>'6. Staff Loading'!D50</f>
        <v>60</v>
      </c>
      <c r="E50" s="448" t="str">
        <f>'6. Staff Loading'!E50</f>
        <v>Y</v>
      </c>
      <c r="F50" s="154">
        <v>362</v>
      </c>
      <c r="G50" s="154">
        <v>362</v>
      </c>
      <c r="H50" s="154">
        <v>362</v>
      </c>
      <c r="I50" s="154">
        <v>362</v>
      </c>
      <c r="J50" s="154">
        <v>362</v>
      </c>
      <c r="K50" s="154"/>
      <c r="L50" s="276">
        <f>SUM(F50:K50)</f>
        <v>1810</v>
      </c>
      <c r="M50" s="316">
        <f>D50*L50</f>
        <v>108600</v>
      </c>
      <c r="N50" s="106"/>
      <c r="O50" s="106"/>
      <c r="P50" s="106"/>
      <c r="Q50" s="452">
        <f t="shared" ref="Q50:Q53" si="19">R50/$O$7</f>
        <v>2.1144859813084111</v>
      </c>
      <c r="R50" s="452">
        <f>L50/5</f>
        <v>362</v>
      </c>
      <c r="S50" s="106"/>
      <c r="T50" s="452">
        <f>IF($E50="Y",$L50,0)</f>
        <v>1810</v>
      </c>
      <c r="U50" s="452">
        <f>IF($E50="N",$L50,0)</f>
        <v>0</v>
      </c>
      <c r="V50" s="453">
        <f t="shared" ref="V50:V53" si="20">T50/(U50+T50)</f>
        <v>1</v>
      </c>
    </row>
    <row r="51" spans="1:22" s="110" customFormat="1" ht="12" x14ac:dyDescent="0.3">
      <c r="A51" s="269"/>
      <c r="B51" s="270"/>
      <c r="C51" s="446" t="str">
        <f>'6. Staff Loading'!C51</f>
        <v>Test/QA Lead -Offshore</v>
      </c>
      <c r="D51" s="447">
        <f>'6. Staff Loading'!D51</f>
        <v>80</v>
      </c>
      <c r="E51" s="448" t="str">
        <f>'6. Staff Loading'!E51</f>
        <v>Y</v>
      </c>
      <c r="F51" s="154">
        <v>362</v>
      </c>
      <c r="G51" s="154">
        <v>362</v>
      </c>
      <c r="H51" s="154">
        <v>362</v>
      </c>
      <c r="I51" s="154">
        <v>362</v>
      </c>
      <c r="J51" s="154">
        <v>362</v>
      </c>
      <c r="K51" s="154"/>
      <c r="L51" s="276">
        <f>SUM(F51:K51)</f>
        <v>1810</v>
      </c>
      <c r="M51" s="316">
        <f>D51*L51</f>
        <v>144800</v>
      </c>
      <c r="Q51" s="452">
        <f t="shared" si="19"/>
        <v>2.1144859813084111</v>
      </c>
      <c r="R51" s="452">
        <f>L51/5</f>
        <v>362</v>
      </c>
      <c r="S51" s="106"/>
      <c r="T51" s="452">
        <f>IF($E51="Y",$L51,0)</f>
        <v>1810</v>
      </c>
      <c r="U51" s="452">
        <f>IF($E51="N",$L51,0)</f>
        <v>0</v>
      </c>
      <c r="V51" s="453">
        <f t="shared" si="20"/>
        <v>1</v>
      </c>
    </row>
    <row r="52" spans="1:22" s="110" customFormat="1" ht="12" x14ac:dyDescent="0.3">
      <c r="A52" s="269"/>
      <c r="B52" s="270"/>
      <c r="C52" s="446">
        <f>'6. Staff Loading'!C52</f>
        <v>0</v>
      </c>
      <c r="D52" s="447">
        <f>'6. Staff Loading'!D52</f>
        <v>0</v>
      </c>
      <c r="E52" s="448">
        <f>'6. Staff Loading'!E52</f>
        <v>0</v>
      </c>
      <c r="F52" s="154"/>
      <c r="G52" s="154"/>
      <c r="H52" s="154"/>
      <c r="I52" s="154"/>
      <c r="J52" s="154"/>
      <c r="K52" s="154"/>
      <c r="L52" s="276">
        <f>SUM(F52:K52)</f>
        <v>0</v>
      </c>
      <c r="M52" s="316">
        <f>D52*L52</f>
        <v>0</v>
      </c>
      <c r="Q52" s="452">
        <f t="shared" si="19"/>
        <v>0</v>
      </c>
      <c r="R52" s="452">
        <f>L52/5</f>
        <v>0</v>
      </c>
      <c r="S52" s="106"/>
      <c r="T52" s="452">
        <f>IF($E52="Y",$L52,0)</f>
        <v>0</v>
      </c>
      <c r="U52" s="452">
        <f>IF($E52="N",$L52,0)</f>
        <v>0</v>
      </c>
      <c r="V52" s="453" t="e">
        <f t="shared" si="20"/>
        <v>#DIV/0!</v>
      </c>
    </row>
    <row r="53" spans="1:22" s="110" customFormat="1" ht="12" x14ac:dyDescent="0.3">
      <c r="A53" s="269"/>
      <c r="B53" s="270"/>
      <c r="C53" s="446">
        <f>'6. Staff Loading'!C53</f>
        <v>0</v>
      </c>
      <c r="D53" s="447">
        <f>'6. Staff Loading'!D53</f>
        <v>0</v>
      </c>
      <c r="E53" s="448">
        <f>'6. Staff Loading'!E53</f>
        <v>0</v>
      </c>
      <c r="F53" s="154"/>
      <c r="G53" s="154"/>
      <c r="H53" s="154"/>
      <c r="I53" s="154"/>
      <c r="J53" s="154"/>
      <c r="K53" s="154"/>
      <c r="L53" s="276">
        <f>SUM(F53:K53)</f>
        <v>0</v>
      </c>
      <c r="M53" s="316">
        <f>D53*L53</f>
        <v>0</v>
      </c>
      <c r="Q53" s="452">
        <f t="shared" si="19"/>
        <v>0</v>
      </c>
      <c r="R53" s="452">
        <f>L53/5</f>
        <v>0</v>
      </c>
      <c r="S53" s="106"/>
      <c r="T53" s="452">
        <f>IF($E53="Y",$L53,0)</f>
        <v>0</v>
      </c>
      <c r="U53" s="452">
        <f>IF($E53="N",$L53,0)</f>
        <v>0</v>
      </c>
      <c r="V53" s="453" t="e">
        <f t="shared" si="20"/>
        <v>#DIV/0!</v>
      </c>
    </row>
    <row r="54" spans="1:22" s="110" customFormat="1" ht="12.5" thickBot="1" x14ac:dyDescent="0.35">
      <c r="A54" s="228"/>
      <c r="B54" s="229" t="s">
        <v>145</v>
      </c>
      <c r="C54" s="230"/>
      <c r="D54" s="438"/>
      <c r="E54" s="427"/>
      <c r="F54" s="233">
        <f>SUM(F49:F53)</f>
        <v>884</v>
      </c>
      <c r="G54" s="233">
        <f t="shared" ref="G54:L54" si="21">SUM(G49:G53)</f>
        <v>884</v>
      </c>
      <c r="H54" s="233">
        <f t="shared" si="21"/>
        <v>884</v>
      </c>
      <c r="I54" s="233">
        <f t="shared" si="21"/>
        <v>884</v>
      </c>
      <c r="J54" s="233">
        <f t="shared" si="21"/>
        <v>884</v>
      </c>
      <c r="K54" s="233">
        <f t="shared" si="21"/>
        <v>0</v>
      </c>
      <c r="L54" s="233">
        <f t="shared" si="21"/>
        <v>4420</v>
      </c>
      <c r="M54" s="317">
        <f>SUM(M49:M53)</f>
        <v>357400</v>
      </c>
      <c r="N54" s="106"/>
      <c r="O54" s="106"/>
      <c r="P54" s="106"/>
      <c r="Q54" s="235">
        <f>SUM(Q49:Q53)</f>
        <v>5.1635514018691584</v>
      </c>
      <c r="R54" s="235">
        <f>SUM(R49:R53)</f>
        <v>884</v>
      </c>
      <c r="T54" s="231">
        <f>SUM(T49:T53)</f>
        <v>3620</v>
      </c>
      <c r="U54" s="231">
        <f>SUM(U49:U53)</f>
        <v>800</v>
      </c>
      <c r="V54" s="413">
        <f>T54/(T54+U54)</f>
        <v>0.8190045248868778</v>
      </c>
    </row>
    <row r="55" spans="1:22" s="110" customFormat="1" ht="12" x14ac:dyDescent="0.3">
      <c r="A55" s="269">
        <v>2.5</v>
      </c>
      <c r="B55" s="274" t="s">
        <v>146</v>
      </c>
      <c r="C55" s="446" t="str">
        <f>'6. Staff Loading'!C55</f>
        <v>Business Analyst/UCD Analyst -Onshore</v>
      </c>
      <c r="D55" s="447">
        <f>'6. Staff Loading'!D55</f>
        <v>130</v>
      </c>
      <c r="E55" s="448" t="str">
        <f>'6. Staff Loading'!E55</f>
        <v>N</v>
      </c>
      <c r="F55" s="154">
        <v>90</v>
      </c>
      <c r="G55" s="154">
        <v>90</v>
      </c>
      <c r="H55" s="154">
        <v>90</v>
      </c>
      <c r="I55" s="154">
        <v>90</v>
      </c>
      <c r="J55" s="154">
        <v>90</v>
      </c>
      <c r="K55" s="154"/>
      <c r="L55" s="276">
        <f>SUM(F55:K55)</f>
        <v>450</v>
      </c>
      <c r="M55" s="316">
        <f>D55*L55</f>
        <v>58500</v>
      </c>
      <c r="N55" s="106"/>
      <c r="O55" s="106"/>
      <c r="P55" s="106"/>
      <c r="Q55" s="452">
        <f>R55/$O$7</f>
        <v>0.52570093457943934</v>
      </c>
      <c r="R55" s="452">
        <f>L55/5</f>
        <v>90</v>
      </c>
      <c r="S55" s="106"/>
      <c r="T55" s="452">
        <f>IF($E55="Y",$L55,0)</f>
        <v>0</v>
      </c>
      <c r="U55" s="452">
        <f>IF($E55="N",$L55,0)</f>
        <v>450</v>
      </c>
      <c r="V55" s="453">
        <f>T55/(U55+T55)</f>
        <v>0</v>
      </c>
    </row>
    <row r="56" spans="1:22" s="110" customFormat="1" ht="12" x14ac:dyDescent="0.3">
      <c r="A56" s="269"/>
      <c r="B56" s="270"/>
      <c r="C56" s="446">
        <f>'6. Staff Loading'!C56</f>
        <v>0</v>
      </c>
      <c r="D56" s="447">
        <f>'6. Staff Loading'!D56</f>
        <v>0</v>
      </c>
      <c r="E56" s="448">
        <f>'6. Staff Loading'!E56</f>
        <v>0</v>
      </c>
      <c r="F56" s="154"/>
      <c r="G56" s="154"/>
      <c r="H56" s="154"/>
      <c r="I56" s="154"/>
      <c r="J56" s="154"/>
      <c r="K56" s="154"/>
      <c r="L56" s="276">
        <f>SUM(F56:K56)</f>
        <v>0</v>
      </c>
      <c r="M56" s="316">
        <f>D56*L56</f>
        <v>0</v>
      </c>
      <c r="N56" s="106"/>
      <c r="O56" s="106"/>
      <c r="P56" s="106"/>
      <c r="Q56" s="452">
        <f t="shared" ref="Q56:Q59" si="22">R56/$O$7</f>
        <v>0</v>
      </c>
      <c r="R56" s="452">
        <f>L56/5</f>
        <v>0</v>
      </c>
      <c r="S56" s="106"/>
      <c r="T56" s="452">
        <f>IF($E56="Y",$L56,0)</f>
        <v>0</v>
      </c>
      <c r="U56" s="452">
        <f>IF($E56="N",$L56,0)</f>
        <v>0</v>
      </c>
      <c r="V56" s="453" t="e">
        <f t="shared" ref="V56:V59" si="23">T56/(U56+T56)</f>
        <v>#DIV/0!</v>
      </c>
    </row>
    <row r="57" spans="1:22" s="110" customFormat="1" ht="12" x14ac:dyDescent="0.3">
      <c r="A57" s="269"/>
      <c r="B57" s="270"/>
      <c r="C57" s="446">
        <f>'6. Staff Loading'!C57</f>
        <v>0</v>
      </c>
      <c r="D57" s="447">
        <f>'6. Staff Loading'!D57</f>
        <v>0</v>
      </c>
      <c r="E57" s="448">
        <f>'6. Staff Loading'!E57</f>
        <v>0</v>
      </c>
      <c r="F57" s="154"/>
      <c r="G57" s="154"/>
      <c r="H57" s="154"/>
      <c r="I57" s="154"/>
      <c r="J57" s="154"/>
      <c r="K57" s="154"/>
      <c r="L57" s="276">
        <f>SUM(F57:K57)</f>
        <v>0</v>
      </c>
      <c r="M57" s="316">
        <f>D57*L57</f>
        <v>0</v>
      </c>
      <c r="Q57" s="452">
        <f t="shared" si="22"/>
        <v>0</v>
      </c>
      <c r="R57" s="452">
        <f>L57/5</f>
        <v>0</v>
      </c>
      <c r="S57" s="106"/>
      <c r="T57" s="452">
        <f>IF($E57="Y",$L57,0)</f>
        <v>0</v>
      </c>
      <c r="U57" s="452">
        <f>IF($E57="N",$L57,0)</f>
        <v>0</v>
      </c>
      <c r="V57" s="453" t="e">
        <f t="shared" si="23"/>
        <v>#DIV/0!</v>
      </c>
    </row>
    <row r="58" spans="1:22" s="110" customFormat="1" ht="12" x14ac:dyDescent="0.3">
      <c r="A58" s="269"/>
      <c r="B58" s="270"/>
      <c r="C58" s="446">
        <f>'6. Staff Loading'!C58</f>
        <v>0</v>
      </c>
      <c r="D58" s="447">
        <f>'6. Staff Loading'!D58</f>
        <v>0</v>
      </c>
      <c r="E58" s="448">
        <f>'6. Staff Loading'!E58</f>
        <v>0</v>
      </c>
      <c r="F58" s="154"/>
      <c r="G58" s="154"/>
      <c r="H58" s="154"/>
      <c r="I58" s="154"/>
      <c r="J58" s="154"/>
      <c r="K58" s="154"/>
      <c r="L58" s="276">
        <f>SUM(F58:K58)</f>
        <v>0</v>
      </c>
      <c r="M58" s="316">
        <f>D58*L58</f>
        <v>0</v>
      </c>
      <c r="Q58" s="452">
        <f t="shared" si="22"/>
        <v>0</v>
      </c>
      <c r="R58" s="452">
        <f>L58/5</f>
        <v>0</v>
      </c>
      <c r="S58" s="106"/>
      <c r="T58" s="452">
        <f>IF($E58="Y",$L58,0)</f>
        <v>0</v>
      </c>
      <c r="U58" s="452">
        <f>IF($E58="N",$L58,0)</f>
        <v>0</v>
      </c>
      <c r="V58" s="453" t="e">
        <f t="shared" si="23"/>
        <v>#DIV/0!</v>
      </c>
    </row>
    <row r="59" spans="1:22" s="110" customFormat="1" ht="12" x14ac:dyDescent="0.3">
      <c r="A59" s="269"/>
      <c r="B59" s="270"/>
      <c r="C59" s="446">
        <f>'6. Staff Loading'!C59</f>
        <v>0</v>
      </c>
      <c r="D59" s="447">
        <f>'6. Staff Loading'!D59</f>
        <v>0</v>
      </c>
      <c r="E59" s="448">
        <f>'6. Staff Loading'!E59</f>
        <v>0</v>
      </c>
      <c r="F59" s="154"/>
      <c r="G59" s="154"/>
      <c r="H59" s="154"/>
      <c r="I59" s="154"/>
      <c r="J59" s="154"/>
      <c r="K59" s="154"/>
      <c r="L59" s="276">
        <f>SUM(F59:K59)</f>
        <v>0</v>
      </c>
      <c r="M59" s="316">
        <f>D59*L59</f>
        <v>0</v>
      </c>
      <c r="Q59" s="452">
        <f t="shared" si="22"/>
        <v>0</v>
      </c>
      <c r="R59" s="452">
        <f>L59/5</f>
        <v>0</v>
      </c>
      <c r="S59" s="106"/>
      <c r="T59" s="452">
        <f>IF($E59="Y",$L59,0)</f>
        <v>0</v>
      </c>
      <c r="U59" s="452">
        <f>IF($E59="N",$L59,0)</f>
        <v>0</v>
      </c>
      <c r="V59" s="453" t="e">
        <f t="shared" si="23"/>
        <v>#DIV/0!</v>
      </c>
    </row>
    <row r="60" spans="1:22" s="110" customFormat="1" ht="12.5" thickBot="1" x14ac:dyDescent="0.35">
      <c r="A60" s="228"/>
      <c r="B60" s="229" t="s">
        <v>147</v>
      </c>
      <c r="C60" s="230"/>
      <c r="D60" s="438"/>
      <c r="E60" s="427"/>
      <c r="F60" s="233">
        <f>SUM(F55:F59)</f>
        <v>90</v>
      </c>
      <c r="G60" s="233">
        <f t="shared" ref="G60:L60" si="24">SUM(G55:G59)</f>
        <v>90</v>
      </c>
      <c r="H60" s="233">
        <f t="shared" si="24"/>
        <v>90</v>
      </c>
      <c r="I60" s="233">
        <f t="shared" si="24"/>
        <v>90</v>
      </c>
      <c r="J60" s="233">
        <f t="shared" si="24"/>
        <v>90</v>
      </c>
      <c r="K60" s="233">
        <f t="shared" si="24"/>
        <v>0</v>
      </c>
      <c r="L60" s="233">
        <f t="shared" si="24"/>
        <v>450</v>
      </c>
      <c r="M60" s="317">
        <f>SUM(M55:M59)</f>
        <v>58500</v>
      </c>
      <c r="N60" s="106"/>
      <c r="O60" s="106"/>
      <c r="P60" s="106"/>
      <c r="Q60" s="235">
        <f>SUM(Q55:Q59)</f>
        <v>0.52570093457943934</v>
      </c>
      <c r="R60" s="235">
        <f>SUM(R55:R59)</f>
        <v>90</v>
      </c>
      <c r="T60" s="231">
        <f>SUM(T55:T59)</f>
        <v>0</v>
      </c>
      <c r="U60" s="231">
        <f>SUM(U55:U59)</f>
        <v>450</v>
      </c>
      <c r="V60" s="413">
        <f>T60/(T60+U60)</f>
        <v>0</v>
      </c>
    </row>
    <row r="61" spans="1:22" s="110" customFormat="1" ht="12" x14ac:dyDescent="0.3">
      <c r="A61" s="269">
        <v>2.6</v>
      </c>
      <c r="B61" s="274" t="s">
        <v>148</v>
      </c>
      <c r="C61" s="446" t="str">
        <f>'6. Staff Loading'!C61</f>
        <v>Business Analyst/UCD Analyst -Onshore</v>
      </c>
      <c r="D61" s="447">
        <f>'6. Staff Loading'!D61</f>
        <v>130</v>
      </c>
      <c r="E61" s="448" t="str">
        <f>'6. Staff Loading'!E61</f>
        <v>N</v>
      </c>
      <c r="F61" s="154">
        <v>160</v>
      </c>
      <c r="G61" s="154">
        <v>160</v>
      </c>
      <c r="H61" s="154">
        <v>160</v>
      </c>
      <c r="I61" s="154">
        <v>160</v>
      </c>
      <c r="J61" s="154">
        <v>160</v>
      </c>
      <c r="K61" s="154"/>
      <c r="L61" s="276">
        <f>SUM(F61:K61)</f>
        <v>800</v>
      </c>
      <c r="M61" s="316">
        <f>D61*L61</f>
        <v>104000</v>
      </c>
      <c r="N61" s="106"/>
      <c r="O61" s="106"/>
      <c r="P61" s="106"/>
      <c r="Q61" s="452">
        <f>R61/$O$7</f>
        <v>0.93457943925233655</v>
      </c>
      <c r="R61" s="452">
        <f>L61/5</f>
        <v>160</v>
      </c>
      <c r="T61" s="452">
        <f>IF($E61="Y",$L61,0)</f>
        <v>0</v>
      </c>
      <c r="U61" s="452">
        <f>IF($E61="N",$L61,0)</f>
        <v>800</v>
      </c>
      <c r="V61" s="453">
        <f>T61/(U61+T61)</f>
        <v>0</v>
      </c>
    </row>
    <row r="62" spans="1:22" ht="12" x14ac:dyDescent="0.3">
      <c r="A62" s="269"/>
      <c r="B62" s="270"/>
      <c r="C62" s="446">
        <f>'6. Staff Loading'!C62</f>
        <v>0</v>
      </c>
      <c r="D62" s="447">
        <f>'6. Staff Loading'!D62</f>
        <v>0</v>
      </c>
      <c r="E62" s="448">
        <f>'6. Staff Loading'!E62</f>
        <v>0</v>
      </c>
      <c r="F62" s="154"/>
      <c r="G62" s="154"/>
      <c r="H62" s="154"/>
      <c r="I62" s="154"/>
      <c r="J62" s="154"/>
      <c r="K62" s="154"/>
      <c r="L62" s="276">
        <f>SUM(F62:K62)</f>
        <v>0</v>
      </c>
      <c r="M62" s="316">
        <f>D62*L62</f>
        <v>0</v>
      </c>
      <c r="Q62" s="452">
        <f t="shared" ref="Q62:Q65" si="25">R62/$O$7</f>
        <v>0</v>
      </c>
      <c r="R62" s="452">
        <f>L62/5</f>
        <v>0</v>
      </c>
      <c r="T62" s="452">
        <f>IF($E62="Y",$L62,0)</f>
        <v>0</v>
      </c>
      <c r="U62" s="452">
        <f>IF($E62="N",$L62,0)</f>
        <v>0</v>
      </c>
      <c r="V62" s="453" t="e">
        <f t="shared" ref="V62:V65" si="26">T62/(U62+T62)</f>
        <v>#DIV/0!</v>
      </c>
    </row>
    <row r="63" spans="1:22" ht="12" x14ac:dyDescent="0.3">
      <c r="A63" s="269"/>
      <c r="B63" s="270"/>
      <c r="C63" s="446">
        <f>'6. Staff Loading'!C63</f>
        <v>0</v>
      </c>
      <c r="D63" s="447">
        <f>'6. Staff Loading'!D63</f>
        <v>0</v>
      </c>
      <c r="E63" s="448">
        <f>'6. Staff Loading'!E63</f>
        <v>0</v>
      </c>
      <c r="F63" s="154"/>
      <c r="G63" s="154"/>
      <c r="H63" s="154"/>
      <c r="I63" s="154"/>
      <c r="J63" s="154"/>
      <c r="K63" s="154"/>
      <c r="L63" s="276">
        <f>SUM(F63:K63)</f>
        <v>0</v>
      </c>
      <c r="M63" s="316">
        <f>D63*L63</f>
        <v>0</v>
      </c>
      <c r="Q63" s="452">
        <f t="shared" si="25"/>
        <v>0</v>
      </c>
      <c r="R63" s="452">
        <f>L63/5</f>
        <v>0</v>
      </c>
      <c r="T63" s="452">
        <f>IF($E63="Y",$L63,0)</f>
        <v>0</v>
      </c>
      <c r="U63" s="452">
        <f>IF($E63="N",$L63,0)</f>
        <v>0</v>
      </c>
      <c r="V63" s="453" t="e">
        <f t="shared" si="26"/>
        <v>#DIV/0!</v>
      </c>
    </row>
    <row r="64" spans="1:22" ht="12" x14ac:dyDescent="0.3">
      <c r="A64" s="269"/>
      <c r="B64" s="270"/>
      <c r="C64" s="446">
        <f>'6. Staff Loading'!C64</f>
        <v>0</v>
      </c>
      <c r="D64" s="447">
        <f>'6. Staff Loading'!D64</f>
        <v>0</v>
      </c>
      <c r="E64" s="448">
        <f>'6. Staff Loading'!E64</f>
        <v>0</v>
      </c>
      <c r="F64" s="154"/>
      <c r="G64" s="154"/>
      <c r="H64" s="154"/>
      <c r="I64" s="154"/>
      <c r="J64" s="154"/>
      <c r="K64" s="154"/>
      <c r="L64" s="276">
        <f>SUM(F64:K64)</f>
        <v>0</v>
      </c>
      <c r="M64" s="316">
        <f>D64*L64</f>
        <v>0</v>
      </c>
      <c r="N64" s="110"/>
      <c r="O64" s="110"/>
      <c r="P64" s="110"/>
      <c r="Q64" s="452">
        <f t="shared" si="25"/>
        <v>0</v>
      </c>
      <c r="R64" s="452">
        <f>L64/5</f>
        <v>0</v>
      </c>
      <c r="T64" s="452">
        <f>IF($E64="Y",$L64,0)</f>
        <v>0</v>
      </c>
      <c r="U64" s="452">
        <f>IF($E64="N",$L64,0)</f>
        <v>0</v>
      </c>
      <c r="V64" s="453" t="e">
        <f t="shared" si="26"/>
        <v>#DIV/0!</v>
      </c>
    </row>
    <row r="65" spans="1:22" ht="12" x14ac:dyDescent="0.3">
      <c r="A65" s="269"/>
      <c r="B65" s="270"/>
      <c r="C65" s="446">
        <f>'6. Staff Loading'!C65</f>
        <v>0</v>
      </c>
      <c r="D65" s="447">
        <f>'6. Staff Loading'!D65</f>
        <v>0</v>
      </c>
      <c r="E65" s="448">
        <f>'6. Staff Loading'!E65</f>
        <v>0</v>
      </c>
      <c r="F65" s="154"/>
      <c r="G65" s="154"/>
      <c r="H65" s="154"/>
      <c r="I65" s="154"/>
      <c r="J65" s="154"/>
      <c r="K65" s="154"/>
      <c r="L65" s="276">
        <f>SUM(F65:K65)</f>
        <v>0</v>
      </c>
      <c r="M65" s="316">
        <f>D65*L65</f>
        <v>0</v>
      </c>
      <c r="N65" s="110"/>
      <c r="O65" s="110"/>
      <c r="P65" s="110"/>
      <c r="Q65" s="452">
        <f t="shared" si="25"/>
        <v>0</v>
      </c>
      <c r="R65" s="452">
        <f>L65/5</f>
        <v>0</v>
      </c>
      <c r="T65" s="452">
        <f>IF($E65="Y",$L65,0)</f>
        <v>0</v>
      </c>
      <c r="U65" s="452">
        <f>IF($E65="N",$L65,0)</f>
        <v>0</v>
      </c>
      <c r="V65" s="453" t="e">
        <f t="shared" si="26"/>
        <v>#DIV/0!</v>
      </c>
    </row>
    <row r="66" spans="1:22" s="110" customFormat="1" ht="12" thickBot="1" x14ac:dyDescent="0.3">
      <c r="A66" s="228"/>
      <c r="B66" s="229" t="s">
        <v>149</v>
      </c>
      <c r="C66" s="230"/>
      <c r="D66" s="438"/>
      <c r="E66" s="427"/>
      <c r="F66" s="233">
        <f>SUM(F61:F65)</f>
        <v>160</v>
      </c>
      <c r="G66" s="233">
        <f t="shared" ref="G66:L66" si="27">SUM(G61:G65)</f>
        <v>160</v>
      </c>
      <c r="H66" s="233">
        <f t="shared" si="27"/>
        <v>160</v>
      </c>
      <c r="I66" s="233">
        <f t="shared" si="27"/>
        <v>160</v>
      </c>
      <c r="J66" s="233">
        <f t="shared" si="27"/>
        <v>160</v>
      </c>
      <c r="K66" s="233">
        <f t="shared" si="27"/>
        <v>0</v>
      </c>
      <c r="L66" s="233">
        <f t="shared" si="27"/>
        <v>800</v>
      </c>
      <c r="M66" s="317">
        <f>SUM(M61:M65)</f>
        <v>104000</v>
      </c>
      <c r="Q66" s="235">
        <f>SUM(Q61:Q65)</f>
        <v>0.93457943925233655</v>
      </c>
      <c r="R66" s="235">
        <f>SUM(R61:R65)</f>
        <v>160</v>
      </c>
      <c r="T66" s="231">
        <f>SUM(T61:T65)</f>
        <v>0</v>
      </c>
      <c r="U66" s="231">
        <f>SUM(U61:U65)</f>
        <v>800</v>
      </c>
      <c r="V66" s="413">
        <f>T66/(T66+U66)</f>
        <v>0</v>
      </c>
    </row>
    <row r="67" spans="1:22" s="110" customFormat="1" ht="12" x14ac:dyDescent="0.3">
      <c r="A67" s="269">
        <v>2.7</v>
      </c>
      <c r="B67" s="274" t="s">
        <v>150</v>
      </c>
      <c r="C67" s="446">
        <f>'6. Staff Loading'!C67</f>
        <v>0</v>
      </c>
      <c r="D67" s="447">
        <f>'6. Staff Loading'!D67</f>
        <v>0</v>
      </c>
      <c r="E67" s="448">
        <f>'6. Staff Loading'!E67</f>
        <v>0</v>
      </c>
      <c r="F67" s="154"/>
      <c r="G67" s="154"/>
      <c r="H67" s="154"/>
      <c r="I67" s="154"/>
      <c r="J67" s="154"/>
      <c r="K67" s="154"/>
      <c r="L67" s="276">
        <f>SUM(F67:K67)</f>
        <v>0</v>
      </c>
      <c r="M67" s="316">
        <f>D67*L67</f>
        <v>0</v>
      </c>
      <c r="N67" s="106"/>
      <c r="O67" s="106"/>
      <c r="P67" s="106"/>
      <c r="Q67" s="452">
        <f>R67/$O$7</f>
        <v>0</v>
      </c>
      <c r="R67" s="452">
        <f>L67/5</f>
        <v>0</v>
      </c>
      <c r="T67" s="452">
        <f>IF($E67="Y",$L67,0)</f>
        <v>0</v>
      </c>
      <c r="U67" s="452">
        <f>IF($E67="N",$L67,0)</f>
        <v>0</v>
      </c>
      <c r="V67" s="453" t="e">
        <f>T67/(U67+T67)</f>
        <v>#DIV/0!</v>
      </c>
    </row>
    <row r="68" spans="1:22" ht="12" x14ac:dyDescent="0.3">
      <c r="A68" s="269"/>
      <c r="B68" s="270"/>
      <c r="C68" s="446">
        <f>'6. Staff Loading'!C68</f>
        <v>0</v>
      </c>
      <c r="D68" s="447">
        <f>'6. Staff Loading'!D68</f>
        <v>0</v>
      </c>
      <c r="E68" s="448">
        <f>'6. Staff Loading'!E68</f>
        <v>0</v>
      </c>
      <c r="F68" s="154"/>
      <c r="G68" s="154"/>
      <c r="H68" s="154"/>
      <c r="I68" s="154"/>
      <c r="J68" s="154"/>
      <c r="K68" s="154"/>
      <c r="L68" s="276">
        <f>SUM(F68:K68)</f>
        <v>0</v>
      </c>
      <c r="M68" s="316">
        <f>D68*L68</f>
        <v>0</v>
      </c>
      <c r="Q68" s="452">
        <f t="shared" ref="Q68:Q71" si="28">R68/$O$7</f>
        <v>0</v>
      </c>
      <c r="R68" s="452">
        <f>L68/5</f>
        <v>0</v>
      </c>
      <c r="T68" s="452">
        <f>IF($E68="Y",$L68,0)</f>
        <v>0</v>
      </c>
      <c r="U68" s="452">
        <f>IF($E68="N",$L68,0)</f>
        <v>0</v>
      </c>
      <c r="V68" s="453" t="e">
        <f t="shared" ref="V68:V71" si="29">T68/(U68+T68)</f>
        <v>#DIV/0!</v>
      </c>
    </row>
    <row r="69" spans="1:22" ht="12" x14ac:dyDescent="0.3">
      <c r="A69" s="269"/>
      <c r="B69" s="270"/>
      <c r="C69" s="446">
        <f>'6. Staff Loading'!C69</f>
        <v>0</v>
      </c>
      <c r="D69" s="447">
        <f>'6. Staff Loading'!D69</f>
        <v>0</v>
      </c>
      <c r="E69" s="448">
        <f>'6. Staff Loading'!E69</f>
        <v>0</v>
      </c>
      <c r="F69" s="154"/>
      <c r="G69" s="154"/>
      <c r="H69" s="154"/>
      <c r="I69" s="154"/>
      <c r="J69" s="154"/>
      <c r="K69" s="154"/>
      <c r="L69" s="276">
        <f>SUM(F69:K69)</f>
        <v>0</v>
      </c>
      <c r="M69" s="316">
        <f>D69*L69</f>
        <v>0</v>
      </c>
      <c r="Q69" s="452">
        <f t="shared" si="28"/>
        <v>0</v>
      </c>
      <c r="R69" s="452">
        <f>L69/5</f>
        <v>0</v>
      </c>
      <c r="T69" s="452">
        <f>IF($E69="Y",$L69,0)</f>
        <v>0</v>
      </c>
      <c r="U69" s="452">
        <f>IF($E69="N",$L69,0)</f>
        <v>0</v>
      </c>
      <c r="V69" s="453" t="e">
        <f t="shared" si="29"/>
        <v>#DIV/0!</v>
      </c>
    </row>
    <row r="70" spans="1:22" ht="12" x14ac:dyDescent="0.3">
      <c r="A70" s="269"/>
      <c r="B70" s="270"/>
      <c r="C70" s="446">
        <f>'6. Staff Loading'!C70</f>
        <v>0</v>
      </c>
      <c r="D70" s="447">
        <f>'6. Staff Loading'!D70</f>
        <v>0</v>
      </c>
      <c r="E70" s="448">
        <f>'6. Staff Loading'!E70</f>
        <v>0</v>
      </c>
      <c r="F70" s="154"/>
      <c r="G70" s="154"/>
      <c r="H70" s="154"/>
      <c r="I70" s="154"/>
      <c r="J70" s="154"/>
      <c r="K70" s="154"/>
      <c r="L70" s="276">
        <f>SUM(F70:K70)</f>
        <v>0</v>
      </c>
      <c r="M70" s="316">
        <f>D70*L70</f>
        <v>0</v>
      </c>
      <c r="Q70" s="452">
        <f t="shared" si="28"/>
        <v>0</v>
      </c>
      <c r="R70" s="452">
        <f>L70/5</f>
        <v>0</v>
      </c>
      <c r="T70" s="452">
        <f>IF($E70="Y",$L70,0)</f>
        <v>0</v>
      </c>
      <c r="U70" s="452">
        <f>IF($E70="N",$L70,0)</f>
        <v>0</v>
      </c>
      <c r="V70" s="453" t="e">
        <f t="shared" si="29"/>
        <v>#DIV/0!</v>
      </c>
    </row>
    <row r="71" spans="1:22" ht="12" x14ac:dyDescent="0.3">
      <c r="A71" s="269"/>
      <c r="B71" s="270"/>
      <c r="C71" s="446">
        <f>'6. Staff Loading'!C71</f>
        <v>0</v>
      </c>
      <c r="D71" s="447">
        <f>'6. Staff Loading'!D71</f>
        <v>0</v>
      </c>
      <c r="E71" s="448">
        <f>'6. Staff Loading'!E71</f>
        <v>0</v>
      </c>
      <c r="F71" s="154"/>
      <c r="G71" s="154"/>
      <c r="H71" s="154"/>
      <c r="I71" s="154"/>
      <c r="J71" s="154"/>
      <c r="K71" s="154"/>
      <c r="L71" s="276">
        <f>SUM(F71:K71)</f>
        <v>0</v>
      </c>
      <c r="M71" s="316">
        <f>D71*L71</f>
        <v>0</v>
      </c>
      <c r="Q71" s="452">
        <f t="shared" si="28"/>
        <v>0</v>
      </c>
      <c r="R71" s="452">
        <f>L71/5</f>
        <v>0</v>
      </c>
      <c r="T71" s="452">
        <f>IF($E71="Y",$L71,0)</f>
        <v>0</v>
      </c>
      <c r="U71" s="452">
        <f>IF($E71="N",$L71,0)</f>
        <v>0</v>
      </c>
      <c r="V71" s="453" t="e">
        <f t="shared" si="29"/>
        <v>#DIV/0!</v>
      </c>
    </row>
    <row r="72" spans="1:22" s="110" customFormat="1" ht="12.5" thickBot="1" x14ac:dyDescent="0.35">
      <c r="A72" s="228"/>
      <c r="B72" s="229" t="s">
        <v>151</v>
      </c>
      <c r="C72" s="230"/>
      <c r="D72" s="438"/>
      <c r="E72" s="427"/>
      <c r="F72" s="233">
        <f>SUM(F67:F71)</f>
        <v>0</v>
      </c>
      <c r="G72" s="233">
        <f t="shared" ref="G72:L72" si="30">SUM(G67:G71)</f>
        <v>0</v>
      </c>
      <c r="H72" s="233">
        <f t="shared" si="30"/>
        <v>0</v>
      </c>
      <c r="I72" s="233">
        <f t="shared" si="30"/>
        <v>0</v>
      </c>
      <c r="J72" s="233">
        <f t="shared" si="30"/>
        <v>0</v>
      </c>
      <c r="K72" s="233">
        <f t="shared" si="30"/>
        <v>0</v>
      </c>
      <c r="L72" s="233">
        <f t="shared" si="30"/>
        <v>0</v>
      </c>
      <c r="M72" s="317">
        <f>SUM(M67:M71)</f>
        <v>0</v>
      </c>
      <c r="N72" s="106"/>
      <c r="O72" s="106"/>
      <c r="P72" s="106"/>
      <c r="Q72" s="235">
        <f>SUM(Q67:Q71)</f>
        <v>0</v>
      </c>
      <c r="R72" s="235">
        <f>SUM(R67:R71)</f>
        <v>0</v>
      </c>
      <c r="T72" s="231">
        <f>SUM(T67:T71)</f>
        <v>0</v>
      </c>
      <c r="U72" s="231">
        <f>SUM(U67:U71)</f>
        <v>0</v>
      </c>
      <c r="V72" s="413" t="e">
        <f>T72/(T72+U72)</f>
        <v>#DIV/0!</v>
      </c>
    </row>
    <row r="73" spans="1:22" s="110" customFormat="1" ht="10.15" customHeight="1" thickBot="1" x14ac:dyDescent="0.35">
      <c r="A73" s="149"/>
      <c r="B73" s="150"/>
      <c r="C73" s="151"/>
      <c r="D73" s="437"/>
      <c r="E73" s="426"/>
      <c r="F73" s="154"/>
      <c r="G73" s="154"/>
      <c r="H73" s="154"/>
      <c r="I73" s="154"/>
      <c r="J73" s="154"/>
      <c r="K73" s="154"/>
      <c r="L73" s="154"/>
      <c r="M73" s="322"/>
      <c r="N73" s="106"/>
      <c r="O73" s="106"/>
      <c r="P73" s="106"/>
      <c r="Q73" s="423"/>
      <c r="R73" s="423"/>
      <c r="T73" s="423"/>
      <c r="U73" s="423"/>
      <c r="V73" s="417"/>
    </row>
    <row r="74" spans="1:22" s="110" customFormat="1" ht="13" thickBot="1" x14ac:dyDescent="0.3">
      <c r="A74" s="251"/>
      <c r="B74" s="252" t="s">
        <v>152</v>
      </c>
      <c r="C74" s="253"/>
      <c r="D74" s="440"/>
      <c r="E74" s="429"/>
      <c r="F74" s="254">
        <f t="shared" ref="F74:M74" si="31">SUM(F36,F42,F48,F54,F60,F66,F72)</f>
        <v>2500</v>
      </c>
      <c r="G74" s="254">
        <f t="shared" si="31"/>
        <v>2500</v>
      </c>
      <c r="H74" s="254">
        <f t="shared" si="31"/>
        <v>2500</v>
      </c>
      <c r="I74" s="254">
        <f t="shared" si="31"/>
        <v>2500</v>
      </c>
      <c r="J74" s="254">
        <f t="shared" si="31"/>
        <v>2500</v>
      </c>
      <c r="K74" s="254">
        <f t="shared" ref="K74" si="32">SUM(K36,K42,K48,K66,K72)</f>
        <v>0</v>
      </c>
      <c r="L74" s="254">
        <f t="shared" si="31"/>
        <v>12500</v>
      </c>
      <c r="M74" s="319">
        <f t="shared" si="31"/>
        <v>1251300</v>
      </c>
      <c r="Q74" s="254">
        <f t="shared" ref="Q74:R74" si="33">SUM(Q36,Q42,Q48,Q54,Q60,Q66,Q72)</f>
        <v>14.602803738317759</v>
      </c>
      <c r="R74" s="254">
        <f t="shared" si="33"/>
        <v>2500</v>
      </c>
      <c r="T74" s="254">
        <f t="shared" ref="T74" si="34">SUM(T36,T42,T48,T54,T60,T66,T72)</f>
        <v>7250</v>
      </c>
      <c r="U74" s="254">
        <f t="shared" ref="U74" si="35">SUM(U36,U42,U48,U54,U60,U66,U72)</f>
        <v>5250</v>
      </c>
      <c r="V74" s="418">
        <f>T74/(T74+U74)</f>
        <v>0.57999999999999996</v>
      </c>
    </row>
    <row r="75" spans="1:22" ht="12" x14ac:dyDescent="0.3">
      <c r="A75" s="149"/>
      <c r="B75" s="155"/>
      <c r="C75" s="156"/>
      <c r="D75" s="442"/>
      <c r="E75" s="431"/>
      <c r="F75" s="154"/>
      <c r="G75" s="154"/>
      <c r="H75" s="154"/>
      <c r="I75" s="154"/>
      <c r="J75" s="154"/>
      <c r="K75" s="154"/>
      <c r="L75" s="154"/>
      <c r="M75" s="322"/>
      <c r="N75" s="110"/>
      <c r="O75" s="110"/>
      <c r="P75" s="110"/>
      <c r="Q75" s="157"/>
      <c r="R75" s="157"/>
      <c r="T75" s="157"/>
      <c r="U75" s="157"/>
      <c r="V75" s="421"/>
    </row>
    <row r="76" spans="1:22" ht="13" x14ac:dyDescent="0.3">
      <c r="A76" s="237">
        <v>3</v>
      </c>
      <c r="B76" s="245" t="s">
        <v>153</v>
      </c>
      <c r="C76" s="239"/>
      <c r="D76" s="436"/>
      <c r="E76" s="425"/>
      <c r="F76" s="244"/>
      <c r="G76" s="244"/>
      <c r="H76" s="244"/>
      <c r="I76" s="244"/>
      <c r="J76" s="244"/>
      <c r="K76" s="244"/>
      <c r="L76" s="240"/>
      <c r="M76" s="323"/>
      <c r="N76" s="110"/>
      <c r="O76" s="110"/>
      <c r="P76" s="110"/>
      <c r="Q76" s="239"/>
      <c r="R76" s="239"/>
      <c r="T76" s="239"/>
      <c r="U76" s="239"/>
      <c r="V76" s="416"/>
    </row>
    <row r="77" spans="1:22" ht="12" x14ac:dyDescent="0.3">
      <c r="A77" s="269">
        <v>3.1</v>
      </c>
      <c r="B77" s="274" t="s">
        <v>153</v>
      </c>
      <c r="C77" s="446" t="str">
        <f>'6. Staff Loading'!C77</f>
        <v>Programmer Analyst-Onshore</v>
      </c>
      <c r="D77" s="447">
        <f>'6. Staff Loading'!D77</f>
        <v>127</v>
      </c>
      <c r="E77" s="448" t="str">
        <f>'6. Staff Loading'!E77</f>
        <v>N</v>
      </c>
      <c r="F77" s="154">
        <v>160</v>
      </c>
      <c r="G77" s="154">
        <v>160</v>
      </c>
      <c r="H77" s="154">
        <v>160</v>
      </c>
      <c r="I77" s="154">
        <v>160</v>
      </c>
      <c r="J77" s="154">
        <v>160</v>
      </c>
      <c r="K77" s="154"/>
      <c r="L77" s="276">
        <f>SUM(F77:K77)</f>
        <v>800</v>
      </c>
      <c r="M77" s="316">
        <f>D77*L77</f>
        <v>101600</v>
      </c>
      <c r="Q77" s="452">
        <f>R77/$O$7</f>
        <v>0.93457943925233655</v>
      </c>
      <c r="R77" s="452">
        <f>L77/5</f>
        <v>160</v>
      </c>
      <c r="T77" s="452">
        <f>IF($E77="Y",$L77,0)</f>
        <v>0</v>
      </c>
      <c r="U77" s="452">
        <f>IF($E77="N",$L77,0)</f>
        <v>800</v>
      </c>
      <c r="V77" s="453">
        <f>T77/(U77+T77)</f>
        <v>0</v>
      </c>
    </row>
    <row r="78" spans="1:22" ht="12" x14ac:dyDescent="0.3">
      <c r="A78" s="269"/>
      <c r="B78" s="270"/>
      <c r="C78" s="446">
        <f>'6. Staff Loading'!C78</f>
        <v>0</v>
      </c>
      <c r="D78" s="447">
        <f>'6. Staff Loading'!D78</f>
        <v>0</v>
      </c>
      <c r="E78" s="448">
        <f>'6. Staff Loading'!E78</f>
        <v>0</v>
      </c>
      <c r="F78" s="154"/>
      <c r="G78" s="154"/>
      <c r="H78" s="154"/>
      <c r="I78" s="154"/>
      <c r="J78" s="154"/>
      <c r="K78" s="154"/>
      <c r="L78" s="276">
        <f>SUM(F78:K78)</f>
        <v>0</v>
      </c>
      <c r="M78" s="316">
        <f>D78*L78</f>
        <v>0</v>
      </c>
      <c r="Q78" s="452">
        <f t="shared" ref="Q78:Q81" si="36">R78/$O$7</f>
        <v>0</v>
      </c>
      <c r="R78" s="452">
        <f>L78/5</f>
        <v>0</v>
      </c>
      <c r="T78" s="452">
        <f>IF($E78="Y",$L78,0)</f>
        <v>0</v>
      </c>
      <c r="U78" s="452">
        <f>IF($E78="N",$L78,0)</f>
        <v>0</v>
      </c>
      <c r="V78" s="453" t="e">
        <f t="shared" ref="V78:V81" si="37">T78/(U78+T78)</f>
        <v>#DIV/0!</v>
      </c>
    </row>
    <row r="79" spans="1:22" s="110" customFormat="1" ht="12" x14ac:dyDescent="0.3">
      <c r="A79" s="269"/>
      <c r="B79" s="270"/>
      <c r="C79" s="446">
        <f>'6. Staff Loading'!C79</f>
        <v>0</v>
      </c>
      <c r="D79" s="447">
        <f>'6. Staff Loading'!D79</f>
        <v>0</v>
      </c>
      <c r="E79" s="448">
        <f>'6. Staff Loading'!E79</f>
        <v>0</v>
      </c>
      <c r="F79" s="154"/>
      <c r="G79" s="154"/>
      <c r="H79" s="154"/>
      <c r="I79" s="154"/>
      <c r="J79" s="154"/>
      <c r="K79" s="154"/>
      <c r="L79" s="276">
        <f>SUM(F79:K79)</f>
        <v>0</v>
      </c>
      <c r="M79" s="316">
        <f>D79*L79</f>
        <v>0</v>
      </c>
      <c r="N79" s="106"/>
      <c r="O79" s="106"/>
      <c r="P79" s="106"/>
      <c r="Q79" s="452">
        <f t="shared" si="36"/>
        <v>0</v>
      </c>
      <c r="R79" s="452">
        <f>L79/5</f>
        <v>0</v>
      </c>
      <c r="T79" s="452">
        <f>IF($E79="Y",$L79,0)</f>
        <v>0</v>
      </c>
      <c r="U79" s="452">
        <f>IF($E79="N",$L79,0)</f>
        <v>0</v>
      </c>
      <c r="V79" s="453" t="e">
        <f t="shared" si="37"/>
        <v>#DIV/0!</v>
      </c>
    </row>
    <row r="80" spans="1:22" s="110" customFormat="1" ht="12" x14ac:dyDescent="0.3">
      <c r="A80" s="269"/>
      <c r="B80" s="270"/>
      <c r="C80" s="446">
        <f>'6. Staff Loading'!C80</f>
        <v>0</v>
      </c>
      <c r="D80" s="447">
        <f>'6. Staff Loading'!D80</f>
        <v>0</v>
      </c>
      <c r="E80" s="448">
        <f>'6. Staff Loading'!E80</f>
        <v>0</v>
      </c>
      <c r="F80" s="154"/>
      <c r="G80" s="154"/>
      <c r="H80" s="154"/>
      <c r="I80" s="154"/>
      <c r="J80" s="154"/>
      <c r="K80" s="154"/>
      <c r="L80" s="276">
        <f>SUM(F80:K80)</f>
        <v>0</v>
      </c>
      <c r="M80" s="316">
        <f>D80*L80</f>
        <v>0</v>
      </c>
      <c r="N80" s="106"/>
      <c r="O80" s="106"/>
      <c r="P80" s="106"/>
      <c r="Q80" s="452">
        <f t="shared" si="36"/>
        <v>0</v>
      </c>
      <c r="R80" s="452">
        <f>L80/5</f>
        <v>0</v>
      </c>
      <c r="T80" s="452">
        <f>IF($E80="Y",$L80,0)</f>
        <v>0</v>
      </c>
      <c r="U80" s="452">
        <f>IF($E80="N",$L80,0)</f>
        <v>0</v>
      </c>
      <c r="V80" s="453" t="e">
        <f t="shared" si="37"/>
        <v>#DIV/0!</v>
      </c>
    </row>
    <row r="81" spans="1:22" ht="14.25" customHeight="1" x14ac:dyDescent="0.3">
      <c r="A81" s="269"/>
      <c r="B81" s="270"/>
      <c r="C81" s="446">
        <f>'6. Staff Loading'!C81</f>
        <v>0</v>
      </c>
      <c r="D81" s="447">
        <f>'6. Staff Loading'!D81</f>
        <v>0</v>
      </c>
      <c r="E81" s="448">
        <f>'6. Staff Loading'!E81</f>
        <v>0</v>
      </c>
      <c r="F81" s="154"/>
      <c r="G81" s="154"/>
      <c r="H81" s="154"/>
      <c r="I81" s="154"/>
      <c r="J81" s="154"/>
      <c r="K81" s="154"/>
      <c r="L81" s="276">
        <f>SUM(F81:K81)</f>
        <v>0</v>
      </c>
      <c r="M81" s="316">
        <f>D81*L81</f>
        <v>0</v>
      </c>
      <c r="Q81" s="452">
        <f t="shared" si="36"/>
        <v>0</v>
      </c>
      <c r="R81" s="452">
        <f>L81/5</f>
        <v>0</v>
      </c>
      <c r="T81" s="452">
        <f>IF($E81="Y",$L81,0)</f>
        <v>0</v>
      </c>
      <c r="U81" s="452">
        <f>IF($E81="N",$L81,0)</f>
        <v>0</v>
      </c>
      <c r="V81" s="453" t="e">
        <f t="shared" si="37"/>
        <v>#DIV/0!</v>
      </c>
    </row>
    <row r="82" spans="1:22" s="109" customFormat="1" ht="13.5" thickBot="1" x14ac:dyDescent="0.35">
      <c r="A82" s="228"/>
      <c r="B82" s="229" t="s">
        <v>154</v>
      </c>
      <c r="C82" s="230"/>
      <c r="D82" s="438"/>
      <c r="E82" s="427"/>
      <c r="F82" s="233">
        <f>SUM(F77:F81)</f>
        <v>160</v>
      </c>
      <c r="G82" s="233">
        <f t="shared" ref="G82:L82" si="38">SUM(G77:G81)</f>
        <v>160</v>
      </c>
      <c r="H82" s="233">
        <f t="shared" si="38"/>
        <v>160</v>
      </c>
      <c r="I82" s="233">
        <f t="shared" si="38"/>
        <v>160</v>
      </c>
      <c r="J82" s="233">
        <f t="shared" si="38"/>
        <v>160</v>
      </c>
      <c r="K82" s="233">
        <f t="shared" si="38"/>
        <v>0</v>
      </c>
      <c r="L82" s="233">
        <f t="shared" si="38"/>
        <v>800</v>
      </c>
      <c r="M82" s="317">
        <f>SUM(M77:M81)</f>
        <v>101600</v>
      </c>
      <c r="N82" s="106"/>
      <c r="O82" s="106"/>
      <c r="P82" s="106"/>
      <c r="Q82" s="235">
        <f>SUM(Q77:Q81)</f>
        <v>0.93457943925233655</v>
      </c>
      <c r="R82" s="235">
        <f>SUM(R77:R81)</f>
        <v>160</v>
      </c>
      <c r="T82" s="231">
        <f>SUM(T77:T81)</f>
        <v>0</v>
      </c>
      <c r="U82" s="231">
        <f>SUM(U77:U81)</f>
        <v>800</v>
      </c>
      <c r="V82" s="413">
        <f>T82/(T82+U82)</f>
        <v>0</v>
      </c>
    </row>
    <row r="83" spans="1:22" ht="10.15" customHeight="1" x14ac:dyDescent="0.3">
      <c r="A83" s="149"/>
      <c r="B83" s="150"/>
      <c r="C83" s="151"/>
      <c r="D83" s="437"/>
      <c r="E83" s="426"/>
      <c r="F83" s="154"/>
      <c r="G83" s="154"/>
      <c r="H83" s="154"/>
      <c r="I83" s="154"/>
      <c r="J83" s="154"/>
      <c r="K83" s="154"/>
      <c r="L83" s="154"/>
      <c r="M83" s="322"/>
      <c r="N83" s="110"/>
      <c r="O83" s="110"/>
      <c r="P83" s="110"/>
      <c r="Q83" s="152"/>
      <c r="R83" s="152"/>
      <c r="T83" s="152"/>
      <c r="U83" s="152"/>
      <c r="V83" s="412"/>
    </row>
    <row r="84" spans="1:22" ht="13.5" thickBot="1" x14ac:dyDescent="0.35">
      <c r="A84" s="251"/>
      <c r="B84" s="252" t="s">
        <v>154</v>
      </c>
      <c r="C84" s="253"/>
      <c r="D84" s="440"/>
      <c r="E84" s="429"/>
      <c r="F84" s="254">
        <f t="shared" ref="F84:M84" si="39">SUM(F82,)</f>
        <v>160</v>
      </c>
      <c r="G84" s="254">
        <f t="shared" si="39"/>
        <v>160</v>
      </c>
      <c r="H84" s="254">
        <f t="shared" si="39"/>
        <v>160</v>
      </c>
      <c r="I84" s="254">
        <f t="shared" si="39"/>
        <v>160</v>
      </c>
      <c r="J84" s="254">
        <f t="shared" si="39"/>
        <v>160</v>
      </c>
      <c r="K84" s="254">
        <f t="shared" si="39"/>
        <v>0</v>
      </c>
      <c r="L84" s="254">
        <f t="shared" si="39"/>
        <v>800</v>
      </c>
      <c r="M84" s="319">
        <f t="shared" si="39"/>
        <v>101600</v>
      </c>
      <c r="Q84" s="254">
        <f>SUM(Q82,)</f>
        <v>0.93457943925233655</v>
      </c>
      <c r="R84" s="254">
        <f>SUM(R82,)</f>
        <v>160</v>
      </c>
      <c r="T84" s="254">
        <f>SUM(T82,)</f>
        <v>0</v>
      </c>
      <c r="U84" s="254">
        <f>SUM(U82,)</f>
        <v>800</v>
      </c>
      <c r="V84" s="418">
        <f>SUM(V82,)</f>
        <v>0</v>
      </c>
    </row>
    <row r="85" spans="1:22" ht="12" x14ac:dyDescent="0.3">
      <c r="A85" s="149"/>
      <c r="B85" s="155"/>
      <c r="C85" s="156"/>
      <c r="D85" s="442"/>
      <c r="E85" s="431"/>
      <c r="F85" s="154"/>
      <c r="G85" s="154"/>
      <c r="H85" s="154"/>
      <c r="I85" s="154"/>
      <c r="J85" s="154"/>
      <c r="K85" s="154"/>
      <c r="L85" s="154"/>
      <c r="M85" s="322"/>
      <c r="N85" s="110"/>
      <c r="O85" s="110"/>
      <c r="P85" s="110"/>
      <c r="Q85" s="157"/>
      <c r="R85" s="157"/>
      <c r="T85" s="157"/>
      <c r="U85" s="157"/>
      <c r="V85" s="421"/>
    </row>
    <row r="86" spans="1:22" ht="13" x14ac:dyDescent="0.3">
      <c r="A86" s="237">
        <v>4</v>
      </c>
      <c r="B86" s="245" t="s">
        <v>156</v>
      </c>
      <c r="C86" s="239"/>
      <c r="D86" s="436"/>
      <c r="E86" s="425"/>
      <c r="F86" s="244"/>
      <c r="G86" s="244"/>
      <c r="H86" s="244"/>
      <c r="I86" s="244"/>
      <c r="J86" s="244"/>
      <c r="K86" s="244"/>
      <c r="L86" s="240"/>
      <c r="M86" s="323"/>
      <c r="N86" s="110"/>
      <c r="O86" s="110"/>
      <c r="P86" s="110"/>
      <c r="Q86" s="239"/>
      <c r="R86" s="239"/>
      <c r="T86" s="239"/>
      <c r="U86" s="239"/>
      <c r="V86" s="416"/>
    </row>
    <row r="87" spans="1:22" ht="12" x14ac:dyDescent="0.3">
      <c r="A87" s="269">
        <v>4.0999999999999996</v>
      </c>
      <c r="B87" s="270" t="s">
        <v>156</v>
      </c>
      <c r="C87" s="446" t="str">
        <f>'6. Staff Loading'!C87</f>
        <v>BenefitsCal Public Communications Lead-Onshore</v>
      </c>
      <c r="D87" s="447">
        <f>'6. Staff Loading'!D87</f>
        <v>150</v>
      </c>
      <c r="E87" s="448" t="str">
        <f>'6. Staff Loading'!E87</f>
        <v>N</v>
      </c>
      <c r="F87" s="154">
        <v>160</v>
      </c>
      <c r="G87" s="154">
        <v>160</v>
      </c>
      <c r="H87" s="154">
        <v>160</v>
      </c>
      <c r="I87" s="154">
        <v>160</v>
      </c>
      <c r="J87" s="154">
        <v>160</v>
      </c>
      <c r="K87" s="154"/>
      <c r="L87" s="276">
        <f>SUM(F87:K87)</f>
        <v>800</v>
      </c>
      <c r="M87" s="316">
        <f>D87*L87</f>
        <v>120000</v>
      </c>
      <c r="N87" s="110"/>
      <c r="O87" s="110"/>
      <c r="P87" s="110"/>
      <c r="Q87" s="452">
        <f>R87/$O$7</f>
        <v>0.93457943925233655</v>
      </c>
      <c r="R87" s="452">
        <f>L87/5</f>
        <v>160</v>
      </c>
      <c r="T87" s="452">
        <f>IF($E87="Y",$L87,0)</f>
        <v>0</v>
      </c>
      <c r="U87" s="452">
        <f>IF($E87="N",$L87,0)</f>
        <v>800</v>
      </c>
      <c r="V87" s="453">
        <f>T87/(U87+T87)</f>
        <v>0</v>
      </c>
    </row>
    <row r="88" spans="1:22" s="110" customFormat="1" x14ac:dyDescent="0.25">
      <c r="A88" s="269"/>
      <c r="B88" s="270"/>
      <c r="C88" s="446" t="str">
        <f>'6. Staff Loading'!C88</f>
        <v>Business Analyst/UCD Analyst -Onshore</v>
      </c>
      <c r="D88" s="447">
        <f>'6. Staff Loading'!D88</f>
        <v>130</v>
      </c>
      <c r="E88" s="448" t="str">
        <f>'6. Staff Loading'!E88</f>
        <v>N</v>
      </c>
      <c r="F88" s="154">
        <v>106</v>
      </c>
      <c r="G88" s="154">
        <v>106</v>
      </c>
      <c r="H88" s="154">
        <v>106</v>
      </c>
      <c r="I88" s="154">
        <v>106</v>
      </c>
      <c r="J88" s="154">
        <v>106</v>
      </c>
      <c r="K88" s="154"/>
      <c r="L88" s="276">
        <f>SUM(F88:K88)</f>
        <v>530</v>
      </c>
      <c r="M88" s="316">
        <f>D88*L88</f>
        <v>68900</v>
      </c>
      <c r="Q88" s="452">
        <f t="shared" ref="Q88:Q91" si="40">R88/$O$7</f>
        <v>0.61915887850467299</v>
      </c>
      <c r="R88" s="452">
        <f>L88/5</f>
        <v>106</v>
      </c>
      <c r="T88" s="452">
        <f>IF($E88="Y",$L88,0)</f>
        <v>0</v>
      </c>
      <c r="U88" s="452">
        <f>IF($E88="N",$L88,0)</f>
        <v>530</v>
      </c>
      <c r="V88" s="453">
        <f t="shared" ref="V88:V91" si="41">T88/(U88+T88)</f>
        <v>0</v>
      </c>
    </row>
    <row r="89" spans="1:22" ht="14.25" customHeight="1" x14ac:dyDescent="0.3">
      <c r="A89" s="269"/>
      <c r="B89" s="270"/>
      <c r="C89" s="446" t="str">
        <f>'6. Staff Loading'!C89</f>
        <v>Customer and Marketing Analyst-Onshore</v>
      </c>
      <c r="D89" s="447">
        <f>'6. Staff Loading'!D89</f>
        <v>140.75</v>
      </c>
      <c r="E89" s="448" t="str">
        <f>'6. Staff Loading'!E89</f>
        <v>N</v>
      </c>
      <c r="F89" s="154">
        <v>160</v>
      </c>
      <c r="G89" s="154">
        <v>160</v>
      </c>
      <c r="H89" s="154">
        <v>160</v>
      </c>
      <c r="I89" s="154">
        <v>160</v>
      </c>
      <c r="J89" s="154">
        <v>160</v>
      </c>
      <c r="K89" s="154"/>
      <c r="L89" s="276">
        <f>SUM(F89:K89)</f>
        <v>800</v>
      </c>
      <c r="M89" s="316">
        <f>D89*L89</f>
        <v>112600</v>
      </c>
      <c r="N89" s="110"/>
      <c r="O89" s="110"/>
      <c r="P89" s="110"/>
      <c r="Q89" s="452">
        <f t="shared" si="40"/>
        <v>0.93457943925233655</v>
      </c>
      <c r="R89" s="452">
        <f>L89/5</f>
        <v>160</v>
      </c>
      <c r="T89" s="452">
        <f>IF($E89="Y",$L89,0)</f>
        <v>0</v>
      </c>
      <c r="U89" s="452">
        <f>IF($E89="N",$L89,0)</f>
        <v>800</v>
      </c>
      <c r="V89" s="453">
        <f t="shared" si="41"/>
        <v>0</v>
      </c>
    </row>
    <row r="90" spans="1:22" s="110" customFormat="1" x14ac:dyDescent="0.25">
      <c r="A90" s="269"/>
      <c r="B90" s="270"/>
      <c r="C90" s="446" t="str">
        <f>'6. Staff Loading'!C90</f>
        <v>Customer and Marketing Analyst-Offshore</v>
      </c>
      <c r="D90" s="447">
        <f>'6. Staff Loading'!D90</f>
        <v>80</v>
      </c>
      <c r="E90" s="448" t="str">
        <f>'6. Staff Loading'!E90</f>
        <v>Y</v>
      </c>
      <c r="F90" s="154">
        <v>80</v>
      </c>
      <c r="G90" s="154">
        <v>80</v>
      </c>
      <c r="H90" s="154">
        <v>80</v>
      </c>
      <c r="I90" s="154">
        <v>80</v>
      </c>
      <c r="J90" s="154">
        <v>80</v>
      </c>
      <c r="K90" s="154"/>
      <c r="L90" s="276">
        <f>SUM(F90:K90)</f>
        <v>400</v>
      </c>
      <c r="M90" s="316">
        <f>D90*L90</f>
        <v>32000</v>
      </c>
      <c r="Q90" s="452">
        <f t="shared" si="40"/>
        <v>0.46728971962616828</v>
      </c>
      <c r="R90" s="452">
        <f>L90/5</f>
        <v>80</v>
      </c>
      <c r="T90" s="452">
        <f>IF($E90="Y",$L90,0)</f>
        <v>400</v>
      </c>
      <c r="U90" s="452">
        <f>IF($E90="N",$L90,0)</f>
        <v>0</v>
      </c>
      <c r="V90" s="453">
        <f t="shared" si="41"/>
        <v>1</v>
      </c>
    </row>
    <row r="91" spans="1:22" ht="14.25" customHeight="1" x14ac:dyDescent="0.3">
      <c r="A91" s="269"/>
      <c r="B91" s="270"/>
      <c r="C91" s="446">
        <f>'6. Staff Loading'!C91</f>
        <v>0</v>
      </c>
      <c r="D91" s="447">
        <f>'6. Staff Loading'!D91</f>
        <v>0</v>
      </c>
      <c r="E91" s="448">
        <f>'6. Staff Loading'!E91</f>
        <v>0</v>
      </c>
      <c r="F91" s="154"/>
      <c r="G91" s="154"/>
      <c r="H91" s="154"/>
      <c r="I91" s="154"/>
      <c r="J91" s="154"/>
      <c r="K91" s="154"/>
      <c r="L91" s="276">
        <f>SUM(F91:K91)</f>
        <v>0</v>
      </c>
      <c r="M91" s="316">
        <f>D91*L91</f>
        <v>0</v>
      </c>
      <c r="N91" s="110"/>
      <c r="O91" s="110"/>
      <c r="P91" s="110"/>
      <c r="Q91" s="452">
        <f t="shared" si="40"/>
        <v>0</v>
      </c>
      <c r="R91" s="452">
        <f>L91/5</f>
        <v>0</v>
      </c>
      <c r="T91" s="452">
        <f>IF($E91="Y",$L91,0)</f>
        <v>0</v>
      </c>
      <c r="U91" s="452">
        <f>IF($E91="N",$L91,0)</f>
        <v>0</v>
      </c>
      <c r="V91" s="453" t="e">
        <f t="shared" si="41"/>
        <v>#DIV/0!</v>
      </c>
    </row>
    <row r="92" spans="1:22" s="109" customFormat="1" ht="13.5" thickBot="1" x14ac:dyDescent="0.35">
      <c r="A92" s="228"/>
      <c r="B92" s="229" t="s">
        <v>160</v>
      </c>
      <c r="C92" s="230"/>
      <c r="D92" s="438"/>
      <c r="E92" s="427"/>
      <c r="F92" s="233">
        <f>SUM(F87:F91)</f>
        <v>506</v>
      </c>
      <c r="G92" s="233">
        <f t="shared" ref="G92:L92" si="42">SUM(G87:G91)</f>
        <v>506</v>
      </c>
      <c r="H92" s="233">
        <f t="shared" si="42"/>
        <v>506</v>
      </c>
      <c r="I92" s="233">
        <f t="shared" si="42"/>
        <v>506</v>
      </c>
      <c r="J92" s="233">
        <f t="shared" si="42"/>
        <v>506</v>
      </c>
      <c r="K92" s="233">
        <f t="shared" si="42"/>
        <v>0</v>
      </c>
      <c r="L92" s="233">
        <f t="shared" si="42"/>
        <v>2530</v>
      </c>
      <c r="M92" s="317">
        <f>SUM(M87:M91)</f>
        <v>333500</v>
      </c>
      <c r="N92" s="106"/>
      <c r="O92" s="106"/>
      <c r="P92" s="106"/>
      <c r="Q92" s="235">
        <f>SUM(Q87:Q91)</f>
        <v>2.9556074766355147</v>
      </c>
      <c r="R92" s="235">
        <f>SUM(R87:R91)</f>
        <v>506</v>
      </c>
      <c r="T92" s="231">
        <f>SUM(T87:T91)</f>
        <v>400</v>
      </c>
      <c r="U92" s="231">
        <f>SUM(U87:U91)</f>
        <v>2130</v>
      </c>
      <c r="V92" s="413">
        <f>T92/(T92+U92)</f>
        <v>0.15810276679841898</v>
      </c>
    </row>
    <row r="93" spans="1:22" ht="10.15" customHeight="1" x14ac:dyDescent="0.3">
      <c r="A93" s="149"/>
      <c r="B93" s="150"/>
      <c r="C93" s="151"/>
      <c r="D93" s="437"/>
      <c r="E93" s="426"/>
      <c r="F93" s="154"/>
      <c r="G93" s="154"/>
      <c r="H93" s="154"/>
      <c r="I93" s="154"/>
      <c r="J93" s="154"/>
      <c r="K93" s="154"/>
      <c r="L93" s="154"/>
      <c r="M93" s="322"/>
      <c r="Q93" s="152"/>
      <c r="R93" s="152"/>
      <c r="T93" s="152"/>
      <c r="U93" s="152"/>
      <c r="V93" s="412"/>
    </row>
    <row r="94" spans="1:22" ht="13.5" thickBot="1" x14ac:dyDescent="0.35">
      <c r="A94" s="251"/>
      <c r="B94" s="252" t="s">
        <v>160</v>
      </c>
      <c r="C94" s="253"/>
      <c r="D94" s="440"/>
      <c r="E94" s="429"/>
      <c r="F94" s="254">
        <f t="shared" ref="F94:M94" si="43">SUM(F92,)</f>
        <v>506</v>
      </c>
      <c r="G94" s="254">
        <f t="shared" si="43"/>
        <v>506</v>
      </c>
      <c r="H94" s="254">
        <f t="shared" si="43"/>
        <v>506</v>
      </c>
      <c r="I94" s="254">
        <f t="shared" si="43"/>
        <v>506</v>
      </c>
      <c r="J94" s="254">
        <f t="shared" si="43"/>
        <v>506</v>
      </c>
      <c r="K94" s="254">
        <f t="shared" si="43"/>
        <v>0</v>
      </c>
      <c r="L94" s="254">
        <f t="shared" si="43"/>
        <v>2530</v>
      </c>
      <c r="M94" s="319">
        <f t="shared" si="43"/>
        <v>333500</v>
      </c>
      <c r="Q94" s="254">
        <f>SUM(Q92,)</f>
        <v>2.9556074766355147</v>
      </c>
      <c r="R94" s="254">
        <f>SUM(R92,)</f>
        <v>506</v>
      </c>
      <c r="T94" s="254">
        <f>SUM(T92,)</f>
        <v>400</v>
      </c>
      <c r="U94" s="254">
        <f>SUM(U92,)</f>
        <v>2130</v>
      </c>
      <c r="V94" s="418">
        <f>T94/(T94+U94)</f>
        <v>0.15810276679841898</v>
      </c>
    </row>
    <row r="95" spans="1:22" ht="12" x14ac:dyDescent="0.3">
      <c r="A95" s="160"/>
      <c r="B95" s="150"/>
      <c r="C95" s="151"/>
      <c r="D95" s="437"/>
      <c r="E95" s="432"/>
      <c r="F95" s="154"/>
      <c r="G95" s="154"/>
      <c r="H95" s="154"/>
      <c r="I95" s="154"/>
      <c r="J95" s="154"/>
      <c r="K95" s="154"/>
      <c r="L95" s="154"/>
      <c r="M95" s="322"/>
      <c r="Q95" s="151"/>
      <c r="R95" s="151"/>
      <c r="T95" s="151"/>
      <c r="U95" s="151"/>
      <c r="V95" s="412"/>
    </row>
    <row r="96" spans="1:22" ht="13" x14ac:dyDescent="0.3">
      <c r="A96" s="237">
        <v>5</v>
      </c>
      <c r="B96" s="245" t="s">
        <v>161</v>
      </c>
      <c r="C96" s="239"/>
      <c r="D96" s="436"/>
      <c r="E96" s="425"/>
      <c r="F96" s="244"/>
      <c r="G96" s="244"/>
      <c r="H96" s="244"/>
      <c r="I96" s="244"/>
      <c r="J96" s="244"/>
      <c r="K96" s="244"/>
      <c r="L96" s="240"/>
      <c r="M96" s="323"/>
      <c r="Q96" s="239"/>
      <c r="R96" s="239"/>
      <c r="T96" s="239"/>
      <c r="U96" s="239"/>
      <c r="V96" s="416"/>
    </row>
    <row r="97" spans="1:22" ht="12" x14ac:dyDescent="0.3">
      <c r="A97" s="269">
        <v>5.0999999999999996</v>
      </c>
      <c r="B97" s="270" t="s">
        <v>162</v>
      </c>
      <c r="C97" s="446" t="str">
        <f>'6. Staff Loading'!C97</f>
        <v>BenefitsCal Security Manager-Onshore</v>
      </c>
      <c r="D97" s="447">
        <f>'6. Staff Loading'!D97</f>
        <v>140</v>
      </c>
      <c r="E97" s="448" t="str">
        <f>'6. Staff Loading'!E97</f>
        <v>N</v>
      </c>
      <c r="F97" s="154">
        <v>150</v>
      </c>
      <c r="G97" s="154">
        <v>150</v>
      </c>
      <c r="H97" s="154">
        <v>150</v>
      </c>
      <c r="I97" s="154">
        <v>150</v>
      </c>
      <c r="J97" s="154">
        <v>150</v>
      </c>
      <c r="K97" s="154"/>
      <c r="L97" s="276">
        <f>SUM(F97:K97)</f>
        <v>750</v>
      </c>
      <c r="M97" s="316">
        <f>D97*L97</f>
        <v>105000</v>
      </c>
      <c r="Q97" s="452">
        <f>R97/$O$7</f>
        <v>0.87616822429906549</v>
      </c>
      <c r="R97" s="452">
        <f>L97/5</f>
        <v>150</v>
      </c>
      <c r="T97" s="452">
        <f>IF($E97="Y",$L97,0)</f>
        <v>0</v>
      </c>
      <c r="U97" s="452">
        <f>IF($E97="N",$L97,0)</f>
        <v>750</v>
      </c>
      <c r="V97" s="453">
        <f>T97/(U97+T97)</f>
        <v>0</v>
      </c>
    </row>
    <row r="98" spans="1:22" s="110" customFormat="1" ht="12" x14ac:dyDescent="0.3">
      <c r="A98" s="269"/>
      <c r="B98" s="270"/>
      <c r="C98" s="446">
        <f>'6. Staff Loading'!C98</f>
        <v>0</v>
      </c>
      <c r="D98" s="447">
        <f>'6. Staff Loading'!D98</f>
        <v>0</v>
      </c>
      <c r="E98" s="448">
        <f>'6. Staff Loading'!E98</f>
        <v>0</v>
      </c>
      <c r="F98" s="154"/>
      <c r="G98" s="154"/>
      <c r="H98" s="154"/>
      <c r="I98" s="154"/>
      <c r="J98" s="154"/>
      <c r="K98" s="154"/>
      <c r="L98" s="276">
        <f>SUM(F98:K98)</f>
        <v>0</v>
      </c>
      <c r="M98" s="316">
        <f>D98*L98</f>
        <v>0</v>
      </c>
      <c r="N98" s="106"/>
      <c r="O98" s="106"/>
      <c r="P98" s="106"/>
      <c r="Q98" s="452">
        <f t="shared" ref="Q98:Q101" si="44">R98/$O$7</f>
        <v>0</v>
      </c>
      <c r="R98" s="452">
        <f>L98/5</f>
        <v>0</v>
      </c>
      <c r="T98" s="452">
        <f>IF($E98="Y",$L98,0)</f>
        <v>0</v>
      </c>
      <c r="U98" s="452">
        <f>IF($E98="N",$L98,0)</f>
        <v>0</v>
      </c>
      <c r="V98" s="453" t="e">
        <f t="shared" ref="V98:V101" si="45">T98/(U98+T98)</f>
        <v>#DIV/0!</v>
      </c>
    </row>
    <row r="99" spans="1:22" ht="12" x14ac:dyDescent="0.3">
      <c r="A99" s="269"/>
      <c r="B99" s="270"/>
      <c r="C99" s="446">
        <f>'6. Staff Loading'!C99</f>
        <v>0</v>
      </c>
      <c r="D99" s="447">
        <f>'6. Staff Loading'!D99</f>
        <v>0</v>
      </c>
      <c r="E99" s="448">
        <f>'6. Staff Loading'!E99</f>
        <v>0</v>
      </c>
      <c r="F99" s="154"/>
      <c r="G99" s="154"/>
      <c r="H99" s="154"/>
      <c r="I99" s="154"/>
      <c r="J99" s="154"/>
      <c r="K99" s="154"/>
      <c r="L99" s="276">
        <f>SUM(F99:K99)</f>
        <v>0</v>
      </c>
      <c r="M99" s="316">
        <f>D99*L99</f>
        <v>0</v>
      </c>
      <c r="Q99" s="452">
        <f t="shared" si="44"/>
        <v>0</v>
      </c>
      <c r="R99" s="452">
        <f>L99/5</f>
        <v>0</v>
      </c>
      <c r="T99" s="452">
        <f>IF($E99="Y",$L99,0)</f>
        <v>0</v>
      </c>
      <c r="U99" s="452">
        <f>IF($E99="N",$L99,0)</f>
        <v>0</v>
      </c>
      <c r="V99" s="453" t="e">
        <f t="shared" si="45"/>
        <v>#DIV/0!</v>
      </c>
    </row>
    <row r="100" spans="1:22" s="110" customFormat="1" ht="12" x14ac:dyDescent="0.3">
      <c r="A100" s="269"/>
      <c r="B100" s="270"/>
      <c r="C100" s="446">
        <f>'6. Staff Loading'!C100</f>
        <v>0</v>
      </c>
      <c r="D100" s="447">
        <f>'6. Staff Loading'!D100</f>
        <v>0</v>
      </c>
      <c r="E100" s="448">
        <f>'6. Staff Loading'!E100</f>
        <v>0</v>
      </c>
      <c r="F100" s="154"/>
      <c r="G100" s="154"/>
      <c r="H100" s="154"/>
      <c r="I100" s="154"/>
      <c r="J100" s="154"/>
      <c r="K100" s="154"/>
      <c r="L100" s="276">
        <f>SUM(F100:K100)</f>
        <v>0</v>
      </c>
      <c r="M100" s="316">
        <f>D100*L100</f>
        <v>0</v>
      </c>
      <c r="N100" s="106"/>
      <c r="O100" s="106"/>
      <c r="P100" s="106"/>
      <c r="Q100" s="452">
        <f t="shared" si="44"/>
        <v>0</v>
      </c>
      <c r="R100" s="452">
        <f>L100/5</f>
        <v>0</v>
      </c>
      <c r="T100" s="452">
        <f>IF($E100="Y",$L100,0)</f>
        <v>0</v>
      </c>
      <c r="U100" s="452">
        <f>IF($E100="N",$L100,0)</f>
        <v>0</v>
      </c>
      <c r="V100" s="453" t="e">
        <f t="shared" si="45"/>
        <v>#DIV/0!</v>
      </c>
    </row>
    <row r="101" spans="1:22" ht="12" x14ac:dyDescent="0.3">
      <c r="A101" s="269"/>
      <c r="B101" s="270"/>
      <c r="C101" s="446">
        <f>'6. Staff Loading'!C101</f>
        <v>0</v>
      </c>
      <c r="D101" s="447">
        <f>'6. Staff Loading'!D101</f>
        <v>0</v>
      </c>
      <c r="E101" s="448">
        <f>'6. Staff Loading'!E101</f>
        <v>0</v>
      </c>
      <c r="F101" s="154"/>
      <c r="G101" s="154"/>
      <c r="H101" s="154"/>
      <c r="I101" s="154"/>
      <c r="J101" s="154"/>
      <c r="K101" s="154"/>
      <c r="L101" s="276">
        <f>SUM(F101:K101)</f>
        <v>0</v>
      </c>
      <c r="M101" s="316">
        <f>D101*L101</f>
        <v>0</v>
      </c>
      <c r="Q101" s="452">
        <f t="shared" si="44"/>
        <v>0</v>
      </c>
      <c r="R101" s="452">
        <f>L101/5</f>
        <v>0</v>
      </c>
      <c r="T101" s="452">
        <f>IF($E101="Y",$L101,0)</f>
        <v>0</v>
      </c>
      <c r="U101" s="452">
        <f>IF($E101="N",$L101,0)</f>
        <v>0</v>
      </c>
      <c r="V101" s="453" t="e">
        <f t="shared" si="45"/>
        <v>#DIV/0!</v>
      </c>
    </row>
    <row r="102" spans="1:22" ht="12.5" thickBot="1" x14ac:dyDescent="0.35">
      <c r="A102" s="228"/>
      <c r="B102" s="229" t="s">
        <v>322</v>
      </c>
      <c r="C102" s="230"/>
      <c r="D102" s="438"/>
      <c r="E102" s="427"/>
      <c r="F102" s="233">
        <f>SUM(F97:F101)</f>
        <v>150</v>
      </c>
      <c r="G102" s="233">
        <f t="shared" ref="G102:L102" si="46">SUM(G97:G101)</f>
        <v>150</v>
      </c>
      <c r="H102" s="233">
        <f t="shared" si="46"/>
        <v>150</v>
      </c>
      <c r="I102" s="233">
        <f t="shared" si="46"/>
        <v>150</v>
      </c>
      <c r="J102" s="233">
        <f t="shared" si="46"/>
        <v>150</v>
      </c>
      <c r="K102" s="233">
        <f t="shared" si="46"/>
        <v>0</v>
      </c>
      <c r="L102" s="233">
        <f t="shared" si="46"/>
        <v>750</v>
      </c>
      <c r="M102" s="317">
        <f>SUM(M97:M101)</f>
        <v>105000</v>
      </c>
      <c r="Q102" s="235">
        <f>SUM(Q97:Q101)</f>
        <v>0.87616822429906549</v>
      </c>
      <c r="R102" s="235">
        <f>SUM(R97:R101)</f>
        <v>150</v>
      </c>
      <c r="T102" s="231">
        <f>SUM(T97:T101)</f>
        <v>0</v>
      </c>
      <c r="U102" s="231">
        <f>SUM(U97:U101)</f>
        <v>750</v>
      </c>
      <c r="V102" s="413">
        <f>T102/(T102+U102)</f>
        <v>0</v>
      </c>
    </row>
    <row r="103" spans="1:22" ht="12" x14ac:dyDescent="0.3">
      <c r="A103" s="269">
        <v>5.2</v>
      </c>
      <c r="B103" s="270" t="s">
        <v>165</v>
      </c>
      <c r="C103" s="446" t="str">
        <f>'6. Staff Loading'!C103</f>
        <v>Security Analyst-Onshore</v>
      </c>
      <c r="D103" s="447">
        <f>'6. Staff Loading'!D103</f>
        <v>120</v>
      </c>
      <c r="E103" s="448" t="str">
        <f>'6. Staff Loading'!E103</f>
        <v>N</v>
      </c>
      <c r="F103" s="154">
        <v>36</v>
      </c>
      <c r="G103" s="154">
        <v>36</v>
      </c>
      <c r="H103" s="154">
        <v>36</v>
      </c>
      <c r="I103" s="154">
        <v>36</v>
      </c>
      <c r="J103" s="154">
        <v>36</v>
      </c>
      <c r="K103" s="154"/>
      <c r="L103" s="276">
        <f>SUM(F103:K103)</f>
        <v>180</v>
      </c>
      <c r="M103" s="316">
        <f>D103*L103</f>
        <v>21600</v>
      </c>
      <c r="N103" s="110"/>
      <c r="O103" s="110"/>
      <c r="P103" s="110"/>
      <c r="Q103" s="452">
        <f>R103/$O$7</f>
        <v>0.21028037383177572</v>
      </c>
      <c r="R103" s="452">
        <f>L103/5</f>
        <v>36</v>
      </c>
      <c r="T103" s="452">
        <f>IF($E103="Y",$L103,0)</f>
        <v>0</v>
      </c>
      <c r="U103" s="452">
        <f>IF($E103="N",$L103,0)</f>
        <v>180</v>
      </c>
      <c r="V103" s="453">
        <f>T103/(U103+T103)</f>
        <v>0</v>
      </c>
    </row>
    <row r="104" spans="1:22" s="110" customFormat="1" x14ac:dyDescent="0.25">
      <c r="A104" s="269"/>
      <c r="B104" s="270"/>
      <c r="C104" s="446">
        <f>'6. Staff Loading'!C104</f>
        <v>0</v>
      </c>
      <c r="D104" s="447">
        <f>'6. Staff Loading'!D104</f>
        <v>0</v>
      </c>
      <c r="E104" s="448">
        <f>'6. Staff Loading'!E104</f>
        <v>0</v>
      </c>
      <c r="F104" s="154"/>
      <c r="G104" s="154"/>
      <c r="H104" s="154"/>
      <c r="I104" s="154"/>
      <c r="J104" s="154"/>
      <c r="K104" s="154"/>
      <c r="L104" s="276">
        <f>SUM(F104:K104)</f>
        <v>0</v>
      </c>
      <c r="M104" s="316">
        <f>D104*L104</f>
        <v>0</v>
      </c>
      <c r="Q104" s="452">
        <f t="shared" ref="Q104:Q107" si="47">R104/$O$7</f>
        <v>0</v>
      </c>
      <c r="R104" s="452">
        <f>L104/5</f>
        <v>0</v>
      </c>
      <c r="T104" s="452">
        <f>IF($E104="Y",$L104,0)</f>
        <v>0</v>
      </c>
      <c r="U104" s="452">
        <f>IF($E104="N",$L104,0)</f>
        <v>0</v>
      </c>
      <c r="V104" s="453" t="e">
        <f t="shared" ref="V104:V107" si="48">T104/(U104+T104)</f>
        <v>#DIV/0!</v>
      </c>
    </row>
    <row r="105" spans="1:22" s="110" customFormat="1" x14ac:dyDescent="0.25">
      <c r="A105" s="269"/>
      <c r="B105" s="270"/>
      <c r="C105" s="446">
        <f>'6. Staff Loading'!C105</f>
        <v>0</v>
      </c>
      <c r="D105" s="447">
        <f>'6. Staff Loading'!D105</f>
        <v>0</v>
      </c>
      <c r="E105" s="448">
        <f>'6. Staff Loading'!E105</f>
        <v>0</v>
      </c>
      <c r="F105" s="154"/>
      <c r="G105" s="154"/>
      <c r="H105" s="154"/>
      <c r="I105" s="154"/>
      <c r="J105" s="154"/>
      <c r="K105" s="154"/>
      <c r="L105" s="276">
        <f>SUM(F105:K105)</f>
        <v>0</v>
      </c>
      <c r="M105" s="316">
        <f>D105*L105</f>
        <v>0</v>
      </c>
      <c r="Q105" s="452">
        <f t="shared" si="47"/>
        <v>0</v>
      </c>
      <c r="R105" s="452">
        <f>L105/5</f>
        <v>0</v>
      </c>
      <c r="T105" s="452">
        <f>IF($E105="Y",$L105,0)</f>
        <v>0</v>
      </c>
      <c r="U105" s="452">
        <f>IF($E105="N",$L105,0)</f>
        <v>0</v>
      </c>
      <c r="V105" s="453" t="e">
        <f t="shared" si="48"/>
        <v>#DIV/0!</v>
      </c>
    </row>
    <row r="106" spans="1:22" ht="12" x14ac:dyDescent="0.3">
      <c r="A106" s="269"/>
      <c r="B106" s="270"/>
      <c r="C106" s="446">
        <f>'6. Staff Loading'!C106</f>
        <v>0</v>
      </c>
      <c r="D106" s="447">
        <f>'6. Staff Loading'!D106</f>
        <v>0</v>
      </c>
      <c r="E106" s="448">
        <f>'6. Staff Loading'!E106</f>
        <v>0</v>
      </c>
      <c r="F106" s="154"/>
      <c r="G106" s="154"/>
      <c r="H106" s="154"/>
      <c r="I106" s="154"/>
      <c r="J106" s="154"/>
      <c r="K106" s="154"/>
      <c r="L106" s="276">
        <f>SUM(F106:K106)</f>
        <v>0</v>
      </c>
      <c r="M106" s="316">
        <f>D106*L106</f>
        <v>0</v>
      </c>
      <c r="Q106" s="452">
        <f t="shared" si="47"/>
        <v>0</v>
      </c>
      <c r="R106" s="452">
        <f>L106/5</f>
        <v>0</v>
      </c>
      <c r="T106" s="452">
        <f>IF($E106="Y",$L106,0)</f>
        <v>0</v>
      </c>
      <c r="U106" s="452">
        <f>IF($E106="N",$L106,0)</f>
        <v>0</v>
      </c>
      <c r="V106" s="453" t="e">
        <f t="shared" si="48"/>
        <v>#DIV/0!</v>
      </c>
    </row>
    <row r="107" spans="1:22" ht="12" x14ac:dyDescent="0.3">
      <c r="A107" s="269"/>
      <c r="B107" s="270"/>
      <c r="C107" s="446">
        <f>'6. Staff Loading'!C107</f>
        <v>0</v>
      </c>
      <c r="D107" s="447">
        <f>'6. Staff Loading'!D107</f>
        <v>0</v>
      </c>
      <c r="E107" s="448">
        <f>'6. Staff Loading'!E107</f>
        <v>0</v>
      </c>
      <c r="F107" s="154"/>
      <c r="G107" s="154"/>
      <c r="H107" s="154"/>
      <c r="I107" s="154"/>
      <c r="J107" s="154"/>
      <c r="K107" s="154"/>
      <c r="L107" s="276">
        <f>SUM(F107:K107)</f>
        <v>0</v>
      </c>
      <c r="M107" s="316">
        <f>D107*L107</f>
        <v>0</v>
      </c>
      <c r="Q107" s="452">
        <f t="shared" si="47"/>
        <v>0</v>
      </c>
      <c r="R107" s="452">
        <f>L107/5</f>
        <v>0</v>
      </c>
      <c r="T107" s="452">
        <f>IF($E107="Y",$L107,0)</f>
        <v>0</v>
      </c>
      <c r="U107" s="452">
        <f>IF($E107="N",$L107,0)</f>
        <v>0</v>
      </c>
      <c r="V107" s="453" t="e">
        <f t="shared" si="48"/>
        <v>#DIV/0!</v>
      </c>
    </row>
    <row r="108" spans="1:22" ht="12.5" thickBot="1" x14ac:dyDescent="0.35">
      <c r="A108" s="228"/>
      <c r="B108" s="229" t="s">
        <v>166</v>
      </c>
      <c r="C108" s="230"/>
      <c r="D108" s="438"/>
      <c r="E108" s="427"/>
      <c r="F108" s="233">
        <f>SUM(F103:F107)</f>
        <v>36</v>
      </c>
      <c r="G108" s="233">
        <f t="shared" ref="G108:L108" si="49">SUM(G103:G107)</f>
        <v>36</v>
      </c>
      <c r="H108" s="233">
        <f t="shared" si="49"/>
        <v>36</v>
      </c>
      <c r="I108" s="233">
        <f t="shared" si="49"/>
        <v>36</v>
      </c>
      <c r="J108" s="233">
        <f t="shared" si="49"/>
        <v>36</v>
      </c>
      <c r="K108" s="233">
        <f t="shared" si="49"/>
        <v>0</v>
      </c>
      <c r="L108" s="233">
        <f t="shared" si="49"/>
        <v>180</v>
      </c>
      <c r="M108" s="317">
        <f>SUM(M103:M107)</f>
        <v>21600</v>
      </c>
      <c r="Q108" s="235">
        <f>SUM(Q103:Q107)</f>
        <v>0.21028037383177572</v>
      </c>
      <c r="R108" s="235">
        <f>SUM(R103:R107)</f>
        <v>36</v>
      </c>
      <c r="T108" s="231">
        <f>SUM(T103:T107)</f>
        <v>0</v>
      </c>
      <c r="U108" s="231">
        <f>SUM(U103:U107)</f>
        <v>180</v>
      </c>
      <c r="V108" s="413">
        <f>T108/(T108+U108)</f>
        <v>0</v>
      </c>
    </row>
    <row r="109" spans="1:22" ht="12" x14ac:dyDescent="0.3">
      <c r="A109" s="269">
        <v>5.3</v>
      </c>
      <c r="B109" s="270" t="s">
        <v>167</v>
      </c>
      <c r="C109" s="446" t="str">
        <f>'6. Staff Loading'!C109</f>
        <v>Cloud Engineer-Onshore</v>
      </c>
      <c r="D109" s="447">
        <f>'6. Staff Loading'!D109</f>
        <v>130</v>
      </c>
      <c r="E109" s="448" t="str">
        <f>'6. Staff Loading'!E109</f>
        <v>N</v>
      </c>
      <c r="F109" s="154">
        <v>40</v>
      </c>
      <c r="G109" s="154">
        <v>40</v>
      </c>
      <c r="H109" s="154">
        <v>40</v>
      </c>
      <c r="I109" s="154">
        <v>40</v>
      </c>
      <c r="J109" s="154">
        <v>40</v>
      </c>
      <c r="K109" s="154"/>
      <c r="L109" s="276">
        <f>SUM(F109:K109)</f>
        <v>200</v>
      </c>
      <c r="M109" s="316">
        <f>D109*L109</f>
        <v>26000</v>
      </c>
      <c r="Q109" s="452">
        <f>R109/$O$7</f>
        <v>0.23364485981308414</v>
      </c>
      <c r="R109" s="452">
        <f>L109/5</f>
        <v>40</v>
      </c>
      <c r="T109" s="452">
        <f>IF($E109="Y",$L109,0)</f>
        <v>0</v>
      </c>
      <c r="U109" s="452">
        <f>IF($E109="N",$L109,0)</f>
        <v>200</v>
      </c>
      <c r="V109" s="453">
        <f>T109/(U109+T109)</f>
        <v>0</v>
      </c>
    </row>
    <row r="110" spans="1:22" s="110" customFormat="1" ht="12" x14ac:dyDescent="0.3">
      <c r="A110" s="269"/>
      <c r="B110" s="270"/>
      <c r="C110" s="446">
        <f>'6. Staff Loading'!C110</f>
        <v>0</v>
      </c>
      <c r="D110" s="447">
        <f>'6. Staff Loading'!D110</f>
        <v>0</v>
      </c>
      <c r="E110" s="448">
        <f>'6. Staff Loading'!E110</f>
        <v>0</v>
      </c>
      <c r="F110" s="154"/>
      <c r="G110" s="154"/>
      <c r="H110" s="154"/>
      <c r="I110" s="154"/>
      <c r="J110" s="154"/>
      <c r="K110" s="154"/>
      <c r="L110" s="276">
        <f>SUM(F110:K110)</f>
        <v>0</v>
      </c>
      <c r="M110" s="316">
        <f>D110*L110</f>
        <v>0</v>
      </c>
      <c r="N110" s="111"/>
      <c r="O110" s="111"/>
      <c r="P110" s="111"/>
      <c r="Q110" s="452">
        <f t="shared" ref="Q110:Q113" si="50">R110/$O$7</f>
        <v>0</v>
      </c>
      <c r="R110" s="452">
        <f>L110/5</f>
        <v>0</v>
      </c>
      <c r="T110" s="452">
        <f>IF($E110="Y",$L110,0)</f>
        <v>0</v>
      </c>
      <c r="U110" s="452">
        <f>IF($E110="N",$L110,0)</f>
        <v>0</v>
      </c>
      <c r="V110" s="453" t="e">
        <f t="shared" ref="V110:V113" si="51">T110/(U110+T110)</f>
        <v>#DIV/0!</v>
      </c>
    </row>
    <row r="111" spans="1:22" ht="12" x14ac:dyDescent="0.3">
      <c r="A111" s="269"/>
      <c r="B111" s="270"/>
      <c r="C111" s="446">
        <f>'6. Staff Loading'!C111</f>
        <v>0</v>
      </c>
      <c r="D111" s="447">
        <f>'6. Staff Loading'!D111</f>
        <v>0</v>
      </c>
      <c r="E111" s="448">
        <f>'6. Staff Loading'!E111</f>
        <v>0</v>
      </c>
      <c r="F111" s="154"/>
      <c r="G111" s="154"/>
      <c r="H111" s="154"/>
      <c r="I111" s="154"/>
      <c r="J111" s="154"/>
      <c r="K111" s="154"/>
      <c r="L111" s="276">
        <f>SUM(F111:K111)</f>
        <v>0</v>
      </c>
      <c r="M111" s="316">
        <f>D111*L111</f>
        <v>0</v>
      </c>
      <c r="Q111" s="452">
        <f t="shared" si="50"/>
        <v>0</v>
      </c>
      <c r="R111" s="452">
        <f>L111/5</f>
        <v>0</v>
      </c>
      <c r="T111" s="452">
        <f>IF($E111="Y",$L111,0)</f>
        <v>0</v>
      </c>
      <c r="U111" s="452">
        <f>IF($E111="N",$L111,0)</f>
        <v>0</v>
      </c>
      <c r="V111" s="453" t="e">
        <f t="shared" si="51"/>
        <v>#DIV/0!</v>
      </c>
    </row>
    <row r="112" spans="1:22" s="110" customFormat="1" ht="12" x14ac:dyDescent="0.3">
      <c r="A112" s="269"/>
      <c r="B112" s="270"/>
      <c r="C112" s="446">
        <f>'6. Staff Loading'!C112</f>
        <v>0</v>
      </c>
      <c r="D112" s="447">
        <f>'6. Staff Loading'!D112</f>
        <v>0</v>
      </c>
      <c r="E112" s="448">
        <f>'6. Staff Loading'!E112</f>
        <v>0</v>
      </c>
      <c r="F112" s="154"/>
      <c r="G112" s="154"/>
      <c r="H112" s="154"/>
      <c r="I112" s="154"/>
      <c r="J112" s="154"/>
      <c r="K112" s="154"/>
      <c r="L112" s="276">
        <f>SUM(F112:K112)</f>
        <v>0</v>
      </c>
      <c r="M112" s="316">
        <f>D112*L112</f>
        <v>0</v>
      </c>
      <c r="N112" s="106"/>
      <c r="O112" s="106"/>
      <c r="P112" s="106"/>
      <c r="Q112" s="452">
        <f t="shared" si="50"/>
        <v>0.35046728971962621</v>
      </c>
      <c r="R112" s="452">
        <f>L15/5</f>
        <v>60</v>
      </c>
      <c r="T112" s="452">
        <f>IF($E112="Y",$L112,0)</f>
        <v>0</v>
      </c>
      <c r="U112" s="452">
        <f>IF($E112="N",$L112,0)</f>
        <v>0</v>
      </c>
      <c r="V112" s="453" t="e">
        <f t="shared" si="51"/>
        <v>#DIV/0!</v>
      </c>
    </row>
    <row r="113" spans="1:22" ht="12" x14ac:dyDescent="0.3">
      <c r="A113" s="269"/>
      <c r="B113" s="270"/>
      <c r="C113" s="446">
        <f>'6. Staff Loading'!C113</f>
        <v>0</v>
      </c>
      <c r="D113" s="447">
        <f>'6. Staff Loading'!D113</f>
        <v>0</v>
      </c>
      <c r="E113" s="448">
        <f>'6. Staff Loading'!E113</f>
        <v>0</v>
      </c>
      <c r="F113" s="154"/>
      <c r="G113" s="154"/>
      <c r="H113" s="154"/>
      <c r="I113" s="154"/>
      <c r="J113" s="154"/>
      <c r="K113" s="154"/>
      <c r="L113" s="276">
        <f>SUM(F113:K113)</f>
        <v>0</v>
      </c>
      <c r="M113" s="316">
        <f>D113*L113</f>
        <v>0</v>
      </c>
      <c r="Q113" s="452">
        <f t="shared" si="50"/>
        <v>0</v>
      </c>
      <c r="R113" s="452">
        <f>L113/5</f>
        <v>0</v>
      </c>
      <c r="T113" s="452">
        <f>IF($E113="Y",$L113,0)</f>
        <v>0</v>
      </c>
      <c r="U113" s="452">
        <f>IF($E113="N",$L113,0)</f>
        <v>0</v>
      </c>
      <c r="V113" s="453" t="e">
        <f t="shared" si="51"/>
        <v>#DIV/0!</v>
      </c>
    </row>
    <row r="114" spans="1:22" ht="12.5" thickBot="1" x14ac:dyDescent="0.35">
      <c r="A114" s="228"/>
      <c r="B114" s="229" t="s">
        <v>168</v>
      </c>
      <c r="C114" s="230"/>
      <c r="D114" s="438"/>
      <c r="E114" s="427"/>
      <c r="F114" s="233">
        <f>SUM(F109:F113)</f>
        <v>40</v>
      </c>
      <c r="G114" s="233">
        <f t="shared" ref="G114:L114" si="52">SUM(G109:G113)</f>
        <v>40</v>
      </c>
      <c r="H114" s="233">
        <f t="shared" si="52"/>
        <v>40</v>
      </c>
      <c r="I114" s="233">
        <f t="shared" si="52"/>
        <v>40</v>
      </c>
      <c r="J114" s="233">
        <f t="shared" si="52"/>
        <v>40</v>
      </c>
      <c r="K114" s="233">
        <f t="shared" si="52"/>
        <v>0</v>
      </c>
      <c r="L114" s="233">
        <f t="shared" si="52"/>
        <v>200</v>
      </c>
      <c r="M114" s="317">
        <f>SUM(M109:M113)</f>
        <v>26000</v>
      </c>
      <c r="Q114" s="235">
        <f>SUM(Q109:Q113)</f>
        <v>0.5841121495327104</v>
      </c>
      <c r="R114" s="235">
        <f>SUM(R109:R113)</f>
        <v>100</v>
      </c>
      <c r="T114" s="231">
        <f>SUM(T109:T113)</f>
        <v>0</v>
      </c>
      <c r="U114" s="231">
        <f>SUM(U109:U113)</f>
        <v>200</v>
      </c>
      <c r="V114" s="413">
        <f>T114/(T114+U114)</f>
        <v>0</v>
      </c>
    </row>
    <row r="115" spans="1:22" ht="12" x14ac:dyDescent="0.3">
      <c r="A115" s="269">
        <v>5.4</v>
      </c>
      <c r="B115" s="270" t="s">
        <v>169</v>
      </c>
      <c r="C115" s="446" t="str">
        <f>'6. Staff Loading'!C115</f>
        <v>Security Analyst-Offshore</v>
      </c>
      <c r="D115" s="447">
        <f>'6. Staff Loading'!D115</f>
        <v>100</v>
      </c>
      <c r="E115" s="448" t="str">
        <f>'6. Staff Loading'!E115</f>
        <v>Y</v>
      </c>
      <c r="F115" s="154">
        <v>97</v>
      </c>
      <c r="G115" s="154">
        <v>97</v>
      </c>
      <c r="H115" s="154">
        <v>97</v>
      </c>
      <c r="I115" s="154">
        <v>97</v>
      </c>
      <c r="J115" s="154">
        <v>97</v>
      </c>
      <c r="K115" s="154"/>
      <c r="L115" s="276">
        <f>SUM(F115:K115)</f>
        <v>485</v>
      </c>
      <c r="M115" s="316">
        <f>D115*L115</f>
        <v>48500</v>
      </c>
      <c r="Q115" s="452">
        <f>R115/$O$7</f>
        <v>0.56658878504672905</v>
      </c>
      <c r="R115" s="452">
        <f>L115/5</f>
        <v>97</v>
      </c>
      <c r="T115" s="452">
        <f>IF($E115="Y",$L115,0)</f>
        <v>485</v>
      </c>
      <c r="U115" s="452">
        <f>IF($E115="N",$L115,0)</f>
        <v>0</v>
      </c>
      <c r="V115" s="453">
        <f>T115/(U115+T115)</f>
        <v>1</v>
      </c>
    </row>
    <row r="116" spans="1:22" s="110" customFormat="1" ht="12" x14ac:dyDescent="0.3">
      <c r="A116" s="269"/>
      <c r="B116" s="270"/>
      <c r="C116" s="446">
        <f>'6. Staff Loading'!C116</f>
        <v>0</v>
      </c>
      <c r="D116" s="447">
        <f>'6. Staff Loading'!D116</f>
        <v>0</v>
      </c>
      <c r="E116" s="448">
        <f>'6. Staff Loading'!E116</f>
        <v>0</v>
      </c>
      <c r="F116" s="154"/>
      <c r="G116" s="154"/>
      <c r="H116" s="154"/>
      <c r="I116" s="154"/>
      <c r="J116" s="154"/>
      <c r="K116" s="154"/>
      <c r="L116" s="276">
        <f>SUM(F116:K116)</f>
        <v>0</v>
      </c>
      <c r="M116" s="316">
        <f>D116*L116</f>
        <v>0</v>
      </c>
      <c r="N116" s="106"/>
      <c r="O116" s="106"/>
      <c r="P116" s="106"/>
      <c r="Q116" s="452">
        <f t="shared" ref="Q116:Q119" si="53">R116/$O$7</f>
        <v>0</v>
      </c>
      <c r="R116" s="452">
        <f>L116/5</f>
        <v>0</v>
      </c>
      <c r="T116" s="452">
        <f>IF($E116="Y",$L116,0)</f>
        <v>0</v>
      </c>
      <c r="U116" s="452">
        <f>IF($E116="N",$L116,0)</f>
        <v>0</v>
      </c>
      <c r="V116" s="453" t="e">
        <f t="shared" ref="V116:V119" si="54">T116/(U116+T116)</f>
        <v>#DIV/0!</v>
      </c>
    </row>
    <row r="117" spans="1:22" s="110" customFormat="1" ht="12" x14ac:dyDescent="0.3">
      <c r="A117" s="269"/>
      <c r="B117" s="270"/>
      <c r="C117" s="446">
        <f>'6. Staff Loading'!C117</f>
        <v>0</v>
      </c>
      <c r="D117" s="447">
        <f>'6. Staff Loading'!D117</f>
        <v>0</v>
      </c>
      <c r="E117" s="448">
        <f>'6. Staff Loading'!E117</f>
        <v>0</v>
      </c>
      <c r="F117" s="154"/>
      <c r="G117" s="154"/>
      <c r="H117" s="154"/>
      <c r="I117" s="154"/>
      <c r="J117" s="154"/>
      <c r="K117" s="154"/>
      <c r="L117" s="276">
        <f>SUM(F117:K117)</f>
        <v>0</v>
      </c>
      <c r="M117" s="316">
        <f>D117*L117</f>
        <v>0</v>
      </c>
      <c r="N117" s="106"/>
      <c r="O117" s="106"/>
      <c r="P117" s="106"/>
      <c r="Q117" s="452">
        <f t="shared" si="53"/>
        <v>0</v>
      </c>
      <c r="R117" s="452">
        <f>L117/5</f>
        <v>0</v>
      </c>
      <c r="T117" s="452">
        <f>IF($E117="Y",$L117,0)</f>
        <v>0</v>
      </c>
      <c r="U117" s="452">
        <f>IF($E117="N",$L117,0)</f>
        <v>0</v>
      </c>
      <c r="V117" s="453" t="e">
        <f t="shared" si="54"/>
        <v>#DIV/0!</v>
      </c>
    </row>
    <row r="118" spans="1:22" s="110" customFormat="1" ht="12" x14ac:dyDescent="0.3">
      <c r="A118" s="269"/>
      <c r="B118" s="270"/>
      <c r="C118" s="446">
        <f>'6. Staff Loading'!C118</f>
        <v>0</v>
      </c>
      <c r="D118" s="447">
        <f>'6. Staff Loading'!D118</f>
        <v>0</v>
      </c>
      <c r="E118" s="448">
        <f>'6. Staff Loading'!E118</f>
        <v>0</v>
      </c>
      <c r="F118" s="154"/>
      <c r="G118" s="154"/>
      <c r="H118" s="154"/>
      <c r="I118" s="154"/>
      <c r="J118" s="154"/>
      <c r="K118" s="154"/>
      <c r="L118" s="276">
        <f>SUM(F118:K118)</f>
        <v>0</v>
      </c>
      <c r="M118" s="316">
        <f>D118*L118</f>
        <v>0</v>
      </c>
      <c r="N118" s="106"/>
      <c r="O118" s="106"/>
      <c r="P118" s="106"/>
      <c r="Q118" s="452">
        <f t="shared" si="53"/>
        <v>0</v>
      </c>
      <c r="R118" s="452">
        <f>L118/5</f>
        <v>0</v>
      </c>
      <c r="T118" s="452">
        <f>IF($E118="Y",$L118,0)</f>
        <v>0</v>
      </c>
      <c r="U118" s="452">
        <f>IF($E118="N",$L118,0)</f>
        <v>0</v>
      </c>
      <c r="V118" s="453" t="e">
        <f t="shared" si="54"/>
        <v>#DIV/0!</v>
      </c>
    </row>
    <row r="119" spans="1:22" ht="14.25" customHeight="1" x14ac:dyDescent="0.3">
      <c r="A119" s="269"/>
      <c r="B119" s="270"/>
      <c r="C119" s="446">
        <f>'6. Staff Loading'!C119</f>
        <v>0</v>
      </c>
      <c r="D119" s="447">
        <f>'6. Staff Loading'!D119</f>
        <v>0</v>
      </c>
      <c r="E119" s="448">
        <f>'6. Staff Loading'!E119</f>
        <v>0</v>
      </c>
      <c r="F119" s="154"/>
      <c r="G119" s="154"/>
      <c r="H119" s="154"/>
      <c r="I119" s="154"/>
      <c r="J119" s="154"/>
      <c r="K119" s="154"/>
      <c r="L119" s="276">
        <f>SUM(F119:K119)</f>
        <v>0</v>
      </c>
      <c r="M119" s="316">
        <f>D119*L119</f>
        <v>0</v>
      </c>
      <c r="Q119" s="452">
        <f t="shared" si="53"/>
        <v>0</v>
      </c>
      <c r="R119" s="452">
        <f>L119/5</f>
        <v>0</v>
      </c>
      <c r="T119" s="452">
        <f>IF($E119="Y",$L119,0)</f>
        <v>0</v>
      </c>
      <c r="U119" s="452">
        <f>IF($E119="N",$L119,0)</f>
        <v>0</v>
      </c>
      <c r="V119" s="453" t="e">
        <f t="shared" si="54"/>
        <v>#DIV/0!</v>
      </c>
    </row>
    <row r="120" spans="1:22" s="109" customFormat="1" ht="13.5" thickBot="1" x14ac:dyDescent="0.35">
      <c r="A120" s="228"/>
      <c r="B120" s="229" t="s">
        <v>170</v>
      </c>
      <c r="C120" s="230"/>
      <c r="D120" s="438"/>
      <c r="E120" s="427"/>
      <c r="F120" s="233">
        <f>SUM(F115:F119)</f>
        <v>97</v>
      </c>
      <c r="G120" s="233">
        <f t="shared" ref="G120:L120" si="55">SUM(G115:G119)</f>
        <v>97</v>
      </c>
      <c r="H120" s="233">
        <f t="shared" si="55"/>
        <v>97</v>
      </c>
      <c r="I120" s="233">
        <f t="shared" si="55"/>
        <v>97</v>
      </c>
      <c r="J120" s="233">
        <f t="shared" si="55"/>
        <v>97</v>
      </c>
      <c r="K120" s="233">
        <f t="shared" si="55"/>
        <v>0</v>
      </c>
      <c r="L120" s="233">
        <f t="shared" si="55"/>
        <v>485</v>
      </c>
      <c r="M120" s="317">
        <f>SUM(M115:M119)</f>
        <v>48500</v>
      </c>
      <c r="N120" s="106"/>
      <c r="O120" s="106"/>
      <c r="P120" s="106"/>
      <c r="Q120" s="235">
        <f>SUM(Q115:Q119)</f>
        <v>0.56658878504672905</v>
      </c>
      <c r="R120" s="235">
        <f>SUM(R115:R119)</f>
        <v>97</v>
      </c>
      <c r="T120" s="231">
        <f>SUM(T115:T119)</f>
        <v>485</v>
      </c>
      <c r="U120" s="231">
        <f>SUM(U115:U119)</f>
        <v>0</v>
      </c>
      <c r="V120" s="413">
        <f>T120/(T120+U120)</f>
        <v>1</v>
      </c>
    </row>
    <row r="121" spans="1:22" ht="10.15" customHeight="1" x14ac:dyDescent="0.3">
      <c r="A121" s="149"/>
      <c r="B121" s="150"/>
      <c r="C121" s="158"/>
      <c r="D121" s="437"/>
      <c r="E121" s="426"/>
      <c r="F121" s="154"/>
      <c r="G121" s="154"/>
      <c r="H121" s="154"/>
      <c r="I121" s="154"/>
      <c r="J121" s="154"/>
      <c r="K121" s="154"/>
      <c r="L121" s="154"/>
      <c r="M121" s="322"/>
      <c r="Q121" s="152"/>
      <c r="R121" s="152"/>
      <c r="T121" s="152"/>
      <c r="U121" s="152"/>
      <c r="V121" s="412"/>
    </row>
    <row r="122" spans="1:22" ht="13.5" thickBot="1" x14ac:dyDescent="0.35">
      <c r="A122" s="251"/>
      <c r="B122" s="252" t="s">
        <v>164</v>
      </c>
      <c r="C122" s="253"/>
      <c r="D122" s="440"/>
      <c r="E122" s="429"/>
      <c r="F122" s="254">
        <f t="shared" ref="F122:M122" si="56">SUM(F102,F108,F114,F120)</f>
        <v>323</v>
      </c>
      <c r="G122" s="254">
        <f t="shared" si="56"/>
        <v>323</v>
      </c>
      <c r="H122" s="254">
        <f t="shared" si="56"/>
        <v>323</v>
      </c>
      <c r="I122" s="254">
        <f t="shared" si="56"/>
        <v>323</v>
      </c>
      <c r="J122" s="254">
        <f t="shared" si="56"/>
        <v>323</v>
      </c>
      <c r="K122" s="254">
        <f t="shared" si="56"/>
        <v>0</v>
      </c>
      <c r="L122" s="254">
        <f t="shared" si="56"/>
        <v>1615</v>
      </c>
      <c r="M122" s="319">
        <f t="shared" si="56"/>
        <v>201100</v>
      </c>
      <c r="Q122" s="254">
        <f>SUM(Q102,Q108,Q114,Q120)</f>
        <v>2.2371495327102808</v>
      </c>
      <c r="R122" s="254">
        <f>SUM(R102,R108,R114,R50)</f>
        <v>648</v>
      </c>
      <c r="T122" s="254">
        <f>SUM(T102,T108,T114,T120)</f>
        <v>485</v>
      </c>
      <c r="U122" s="254">
        <f>SUM(U102,U108,U114,U120)</f>
        <v>1130</v>
      </c>
      <c r="V122" s="418">
        <f>T122/(T122+U122)</f>
        <v>0.30030959752321984</v>
      </c>
    </row>
    <row r="123" spans="1:22" ht="12" x14ac:dyDescent="0.3">
      <c r="A123" s="160"/>
      <c r="B123" s="150"/>
      <c r="C123" s="151"/>
      <c r="D123" s="437"/>
      <c r="E123" s="432"/>
      <c r="F123" s="154"/>
      <c r="G123" s="154"/>
      <c r="H123" s="154"/>
      <c r="I123" s="154"/>
      <c r="J123" s="154"/>
      <c r="K123" s="154"/>
      <c r="L123" s="154"/>
      <c r="M123" s="322"/>
      <c r="Q123" s="151"/>
      <c r="R123" s="151"/>
      <c r="T123" s="151"/>
      <c r="U123" s="151"/>
      <c r="V123" s="412"/>
    </row>
    <row r="124" spans="1:22" ht="13" x14ac:dyDescent="0.3">
      <c r="A124" s="237">
        <v>6</v>
      </c>
      <c r="B124" s="266" t="s">
        <v>171</v>
      </c>
      <c r="C124" s="239"/>
      <c r="D124" s="436"/>
      <c r="E124" s="425"/>
      <c r="F124" s="244"/>
      <c r="G124" s="244"/>
      <c r="H124" s="244"/>
      <c r="I124" s="244"/>
      <c r="J124" s="244"/>
      <c r="K124" s="244"/>
      <c r="L124" s="240"/>
      <c r="M124" s="323"/>
      <c r="Q124" s="239"/>
      <c r="R124" s="239"/>
      <c r="T124" s="239"/>
      <c r="U124" s="239"/>
      <c r="V124" s="416"/>
    </row>
    <row r="125" spans="1:22" ht="12" x14ac:dyDescent="0.3">
      <c r="A125" s="269">
        <v>6.1</v>
      </c>
      <c r="B125" s="274" t="s">
        <v>172</v>
      </c>
      <c r="C125" s="446" t="str">
        <f>'6. Staff Loading'!C125</f>
        <v>BenefitsCal Application Manager-Onshore</v>
      </c>
      <c r="D125" s="447">
        <f>'6. Staff Loading'!D125</f>
        <v>140</v>
      </c>
      <c r="E125" s="448" t="str">
        <f>'6. Staff Loading'!E125</f>
        <v>N</v>
      </c>
      <c r="F125" s="154">
        <v>40</v>
      </c>
      <c r="G125" s="154">
        <v>40</v>
      </c>
      <c r="H125" s="154">
        <v>40</v>
      </c>
      <c r="I125" s="154">
        <v>40</v>
      </c>
      <c r="J125" s="154">
        <v>40</v>
      </c>
      <c r="K125" s="154"/>
      <c r="L125" s="276">
        <f>SUM(F125:K125)</f>
        <v>200</v>
      </c>
      <c r="M125" s="316">
        <f>D125*L125</f>
        <v>28000</v>
      </c>
      <c r="Q125" s="452">
        <f>R125/$O$7</f>
        <v>0.52570093457943934</v>
      </c>
      <c r="R125" s="452">
        <f>L55/5</f>
        <v>90</v>
      </c>
      <c r="T125" s="452">
        <f>IF($E125="Y",$L125,0)</f>
        <v>0</v>
      </c>
      <c r="U125" s="452">
        <f>IF($E125="N",$L125,0)</f>
        <v>200</v>
      </c>
      <c r="V125" s="453">
        <f>T125/(U125+T125)</f>
        <v>0</v>
      </c>
    </row>
    <row r="126" spans="1:22" s="110" customFormat="1" ht="12" x14ac:dyDescent="0.3">
      <c r="A126" s="269"/>
      <c r="B126" s="270"/>
      <c r="C126" s="446">
        <f>'6. Staff Loading'!C126</f>
        <v>0</v>
      </c>
      <c r="D126" s="447">
        <f>'6. Staff Loading'!D126</f>
        <v>0</v>
      </c>
      <c r="E126" s="448">
        <f>'6. Staff Loading'!E126</f>
        <v>0</v>
      </c>
      <c r="F126" s="154"/>
      <c r="G126" s="154"/>
      <c r="H126" s="154"/>
      <c r="I126" s="154"/>
      <c r="J126" s="154"/>
      <c r="K126" s="154"/>
      <c r="L126" s="276">
        <f>SUM(F126:K126)</f>
        <v>0</v>
      </c>
      <c r="M126" s="316">
        <f>D126*L126</f>
        <v>0</v>
      </c>
      <c r="N126" s="106"/>
      <c r="O126" s="106"/>
      <c r="P126" s="106"/>
      <c r="Q126" s="452">
        <f t="shared" ref="Q126:Q129" si="57">R126/$O$7</f>
        <v>0</v>
      </c>
      <c r="R126" s="452">
        <f>L56/5</f>
        <v>0</v>
      </c>
      <c r="T126" s="452">
        <f>IF($E126="Y",$L126,0)</f>
        <v>0</v>
      </c>
      <c r="U126" s="452">
        <f>IF($E126="N",$L126,0)</f>
        <v>0</v>
      </c>
      <c r="V126" s="453" t="e">
        <f t="shared" ref="V126:V129" si="58">T126/(U126+T126)</f>
        <v>#DIV/0!</v>
      </c>
    </row>
    <row r="127" spans="1:22" ht="12" x14ac:dyDescent="0.3">
      <c r="A127" s="269"/>
      <c r="B127" s="270"/>
      <c r="C127" s="446">
        <f>'6. Staff Loading'!C127</f>
        <v>0</v>
      </c>
      <c r="D127" s="447">
        <f>'6. Staff Loading'!D127</f>
        <v>0</v>
      </c>
      <c r="E127" s="448">
        <f>'6. Staff Loading'!E127</f>
        <v>0</v>
      </c>
      <c r="F127" s="154"/>
      <c r="G127" s="154"/>
      <c r="H127" s="154"/>
      <c r="I127" s="154"/>
      <c r="J127" s="154"/>
      <c r="K127" s="154"/>
      <c r="L127" s="276">
        <f>SUM(F127:K127)</f>
        <v>0</v>
      </c>
      <c r="M127" s="316">
        <f>D127*L127</f>
        <v>0</v>
      </c>
      <c r="Q127" s="452">
        <f t="shared" si="57"/>
        <v>0</v>
      </c>
      <c r="R127" s="452">
        <f>L57/5</f>
        <v>0</v>
      </c>
      <c r="T127" s="452">
        <f>IF($E127="Y",$L127,0)</f>
        <v>0</v>
      </c>
      <c r="U127" s="452">
        <f>IF($E127="N",$L127,0)</f>
        <v>0</v>
      </c>
      <c r="V127" s="453" t="e">
        <f t="shared" si="58"/>
        <v>#DIV/0!</v>
      </c>
    </row>
    <row r="128" spans="1:22" ht="12" x14ac:dyDescent="0.3">
      <c r="A128" s="269"/>
      <c r="B128" s="270"/>
      <c r="C128" s="446">
        <f>'6. Staff Loading'!C128</f>
        <v>0</v>
      </c>
      <c r="D128" s="447">
        <f>'6. Staff Loading'!D128</f>
        <v>0</v>
      </c>
      <c r="E128" s="448">
        <f>'6. Staff Loading'!E128</f>
        <v>0</v>
      </c>
      <c r="F128" s="154"/>
      <c r="G128" s="154"/>
      <c r="H128" s="154"/>
      <c r="I128" s="154"/>
      <c r="J128" s="154"/>
      <c r="K128" s="154"/>
      <c r="L128" s="276">
        <f>SUM(F128:K128)</f>
        <v>0</v>
      </c>
      <c r="M128" s="316">
        <f>D128*L128</f>
        <v>0</v>
      </c>
      <c r="Q128" s="452">
        <f t="shared" si="57"/>
        <v>0</v>
      </c>
      <c r="R128" s="452">
        <f>L58/5</f>
        <v>0</v>
      </c>
      <c r="T128" s="452">
        <f>IF($E128="Y",$L128,0)</f>
        <v>0</v>
      </c>
      <c r="U128" s="452">
        <f>IF($E128="N",$L128,0)</f>
        <v>0</v>
      </c>
      <c r="V128" s="453" t="e">
        <f t="shared" si="58"/>
        <v>#DIV/0!</v>
      </c>
    </row>
    <row r="129" spans="1:22" ht="12" x14ac:dyDescent="0.3">
      <c r="A129" s="269"/>
      <c r="B129" s="270"/>
      <c r="C129" s="446">
        <f>'6. Staff Loading'!C129</f>
        <v>0</v>
      </c>
      <c r="D129" s="447">
        <f>'6. Staff Loading'!D129</f>
        <v>0</v>
      </c>
      <c r="E129" s="448">
        <f>'6. Staff Loading'!E129</f>
        <v>0</v>
      </c>
      <c r="F129" s="154"/>
      <c r="G129" s="154"/>
      <c r="H129" s="154"/>
      <c r="I129" s="154"/>
      <c r="J129" s="154"/>
      <c r="K129" s="154"/>
      <c r="L129" s="276">
        <f>SUM(F129:K129)</f>
        <v>0</v>
      </c>
      <c r="M129" s="316">
        <f>D129*L129</f>
        <v>0</v>
      </c>
      <c r="Q129" s="452">
        <f t="shared" si="57"/>
        <v>0</v>
      </c>
      <c r="R129" s="452">
        <f>L59/5</f>
        <v>0</v>
      </c>
      <c r="T129" s="452">
        <f>IF($E129="Y",$L129,0)</f>
        <v>0</v>
      </c>
      <c r="U129" s="452">
        <f>IF($E129="N",$L129,0)</f>
        <v>0</v>
      </c>
      <c r="V129" s="453" t="e">
        <f t="shared" si="58"/>
        <v>#DIV/0!</v>
      </c>
    </row>
    <row r="130" spans="1:22" ht="12.5" thickBot="1" x14ac:dyDescent="0.35">
      <c r="A130" s="228"/>
      <c r="B130" s="229" t="s">
        <v>173</v>
      </c>
      <c r="C130" s="230"/>
      <c r="D130" s="438"/>
      <c r="E130" s="427"/>
      <c r="F130" s="233">
        <f>SUM(F125:F129)</f>
        <v>40</v>
      </c>
      <c r="G130" s="233">
        <f t="shared" ref="G130:L130" si="59">SUM(G125:G129)</f>
        <v>40</v>
      </c>
      <c r="H130" s="233">
        <f t="shared" si="59"/>
        <v>40</v>
      </c>
      <c r="I130" s="233">
        <f t="shared" si="59"/>
        <v>40</v>
      </c>
      <c r="J130" s="233">
        <f t="shared" si="59"/>
        <v>40</v>
      </c>
      <c r="K130" s="233">
        <f t="shared" si="59"/>
        <v>0</v>
      </c>
      <c r="L130" s="233">
        <f t="shared" si="59"/>
        <v>200</v>
      </c>
      <c r="M130" s="317">
        <f>SUM(M125:M129)</f>
        <v>28000</v>
      </c>
      <c r="Q130" s="235">
        <f>SUM(Q125:Q129)</f>
        <v>0.52570093457943934</v>
      </c>
      <c r="R130" s="235">
        <f>SUM(R55:R59)</f>
        <v>90</v>
      </c>
      <c r="T130" s="231">
        <f>SUM(T125:T129)</f>
        <v>0</v>
      </c>
      <c r="U130" s="231">
        <f>SUM(U125:U129)</f>
        <v>200</v>
      </c>
      <c r="V130" s="413">
        <f>T130/(T130+U130)</f>
        <v>0</v>
      </c>
    </row>
    <row r="131" spans="1:22" ht="12" x14ac:dyDescent="0.3">
      <c r="A131" s="269">
        <v>6.2</v>
      </c>
      <c r="B131" s="274" t="s">
        <v>174</v>
      </c>
      <c r="C131" s="446" t="str">
        <f>'6. Staff Loading'!C131</f>
        <v>DevOps/Tools Engineer-Onshore</v>
      </c>
      <c r="D131" s="447">
        <f>'6. Staff Loading'!D131</f>
        <v>100</v>
      </c>
      <c r="E131" s="448" t="str">
        <f>'6. Staff Loading'!E131</f>
        <v>N</v>
      </c>
      <c r="F131" s="154">
        <v>80</v>
      </c>
      <c r="G131" s="154">
        <v>80</v>
      </c>
      <c r="H131" s="154">
        <v>80</v>
      </c>
      <c r="I131" s="154">
        <v>80</v>
      </c>
      <c r="J131" s="154">
        <v>80</v>
      </c>
      <c r="K131" s="154"/>
      <c r="L131" s="276">
        <f>SUM(F131:K131)</f>
        <v>400</v>
      </c>
      <c r="M131" s="316">
        <f>D131*L131</f>
        <v>40000</v>
      </c>
      <c r="Q131" s="452">
        <f>R131/$O$7</f>
        <v>0.46728971962616828</v>
      </c>
      <c r="R131" s="452">
        <f>L131/5</f>
        <v>80</v>
      </c>
      <c r="T131" s="452">
        <f>IF($E131="Y",$L131,0)</f>
        <v>0</v>
      </c>
      <c r="U131" s="452">
        <f>IF($E131="N",$L131,0)</f>
        <v>400</v>
      </c>
      <c r="V131" s="453">
        <f>T131/(U131+T131)</f>
        <v>0</v>
      </c>
    </row>
    <row r="132" spans="1:22" s="110" customFormat="1" ht="12" x14ac:dyDescent="0.3">
      <c r="A132" s="269"/>
      <c r="B132" s="270"/>
      <c r="C132" s="446">
        <f>'6. Staff Loading'!C132</f>
        <v>0</v>
      </c>
      <c r="D132" s="447">
        <f>'6. Staff Loading'!D132</f>
        <v>0</v>
      </c>
      <c r="E132" s="448">
        <f>'6. Staff Loading'!E132</f>
        <v>0</v>
      </c>
      <c r="F132" s="154"/>
      <c r="G132" s="154"/>
      <c r="H132" s="154"/>
      <c r="I132" s="154"/>
      <c r="J132" s="154"/>
      <c r="K132" s="154"/>
      <c r="L132" s="276">
        <f>SUM(F132:K132)</f>
        <v>0</v>
      </c>
      <c r="M132" s="316">
        <f>D132*L132</f>
        <v>0</v>
      </c>
      <c r="N132" s="106"/>
      <c r="O132" s="106"/>
      <c r="P132" s="106"/>
      <c r="Q132" s="452">
        <f t="shared" ref="Q132:Q135" si="60">R132/$O$7</f>
        <v>0</v>
      </c>
      <c r="R132" s="452">
        <f>L132/5</f>
        <v>0</v>
      </c>
      <c r="T132" s="452">
        <f>IF($E132="Y",$L132,0)</f>
        <v>0</v>
      </c>
      <c r="U132" s="452">
        <f>IF($E132="N",$L132,0)</f>
        <v>0</v>
      </c>
      <c r="V132" s="453" t="e">
        <f t="shared" ref="V132:V135" si="61">T132/(U132+T132)</f>
        <v>#DIV/0!</v>
      </c>
    </row>
    <row r="133" spans="1:22" ht="12" x14ac:dyDescent="0.3">
      <c r="A133" s="269"/>
      <c r="B133" s="270"/>
      <c r="C133" s="446">
        <f>'6. Staff Loading'!C133</f>
        <v>0</v>
      </c>
      <c r="D133" s="447">
        <f>'6. Staff Loading'!D133</f>
        <v>0</v>
      </c>
      <c r="E133" s="448">
        <f>'6. Staff Loading'!E133</f>
        <v>0</v>
      </c>
      <c r="F133" s="154"/>
      <c r="G133" s="154"/>
      <c r="H133" s="154"/>
      <c r="I133" s="154"/>
      <c r="J133" s="154"/>
      <c r="K133" s="154"/>
      <c r="L133" s="276">
        <f>SUM(F133:K133)</f>
        <v>0</v>
      </c>
      <c r="M133" s="316">
        <f>D133*L133</f>
        <v>0</v>
      </c>
      <c r="Q133" s="452">
        <f t="shared" si="60"/>
        <v>0</v>
      </c>
      <c r="R133" s="452">
        <f>L133/5</f>
        <v>0</v>
      </c>
      <c r="T133" s="452">
        <f>IF($E133="Y",$L133,0)</f>
        <v>0</v>
      </c>
      <c r="U133" s="452">
        <f>IF($E133="N",$L133,0)</f>
        <v>0</v>
      </c>
      <c r="V133" s="453" t="e">
        <f t="shared" si="61"/>
        <v>#DIV/0!</v>
      </c>
    </row>
    <row r="134" spans="1:22" s="110" customFormat="1" ht="12" x14ac:dyDescent="0.3">
      <c r="A134" s="269"/>
      <c r="B134" s="270"/>
      <c r="C134" s="446">
        <f>'6. Staff Loading'!C134</f>
        <v>0</v>
      </c>
      <c r="D134" s="447">
        <f>'6. Staff Loading'!D134</f>
        <v>0</v>
      </c>
      <c r="E134" s="448">
        <f>'6. Staff Loading'!E134</f>
        <v>0</v>
      </c>
      <c r="F134" s="154"/>
      <c r="G134" s="154"/>
      <c r="H134" s="154"/>
      <c r="I134" s="154"/>
      <c r="J134" s="154"/>
      <c r="K134" s="154"/>
      <c r="L134" s="276">
        <f>SUM(F134:K134)</f>
        <v>0</v>
      </c>
      <c r="M134" s="316">
        <f>D134*L134</f>
        <v>0</v>
      </c>
      <c r="N134" s="106"/>
      <c r="O134" s="106"/>
      <c r="P134" s="106"/>
      <c r="Q134" s="452">
        <f t="shared" si="60"/>
        <v>0</v>
      </c>
      <c r="R134" s="452">
        <f>L134/5</f>
        <v>0</v>
      </c>
      <c r="T134" s="452">
        <f>IF($E134="Y",$L134,0)</f>
        <v>0</v>
      </c>
      <c r="U134" s="452">
        <f>IF($E134="N",$L134,0)</f>
        <v>0</v>
      </c>
      <c r="V134" s="453" t="e">
        <f t="shared" si="61"/>
        <v>#DIV/0!</v>
      </c>
    </row>
    <row r="135" spans="1:22" ht="12" x14ac:dyDescent="0.3">
      <c r="A135" s="269"/>
      <c r="B135" s="270"/>
      <c r="C135" s="446">
        <f>'6. Staff Loading'!C135</f>
        <v>0</v>
      </c>
      <c r="D135" s="447">
        <f>'6. Staff Loading'!D135</f>
        <v>0</v>
      </c>
      <c r="E135" s="448">
        <f>'6. Staff Loading'!E135</f>
        <v>0</v>
      </c>
      <c r="F135" s="154"/>
      <c r="G135" s="154"/>
      <c r="H135" s="154"/>
      <c r="I135" s="154"/>
      <c r="J135" s="154"/>
      <c r="K135" s="154"/>
      <c r="L135" s="276">
        <f>SUM(F135:K135)</f>
        <v>0</v>
      </c>
      <c r="M135" s="316">
        <f>D135*L135</f>
        <v>0</v>
      </c>
      <c r="Q135" s="452">
        <f t="shared" si="60"/>
        <v>0</v>
      </c>
      <c r="R135" s="452">
        <f>L135/5</f>
        <v>0</v>
      </c>
      <c r="T135" s="452">
        <f>IF($E135="Y",$L135,0)</f>
        <v>0</v>
      </c>
      <c r="U135" s="452">
        <f>IF($E135="N",$L135,0)</f>
        <v>0</v>
      </c>
      <c r="V135" s="453" t="e">
        <f t="shared" si="61"/>
        <v>#DIV/0!</v>
      </c>
    </row>
    <row r="136" spans="1:22" ht="12.5" thickBot="1" x14ac:dyDescent="0.35">
      <c r="A136" s="228"/>
      <c r="B136" s="229" t="s">
        <v>175</v>
      </c>
      <c r="C136" s="230"/>
      <c r="D136" s="438"/>
      <c r="E136" s="427"/>
      <c r="F136" s="233">
        <f>SUM(F131:F135)</f>
        <v>80</v>
      </c>
      <c r="G136" s="233">
        <f t="shared" ref="G136:L136" si="62">SUM(G131:G135)</f>
        <v>80</v>
      </c>
      <c r="H136" s="233">
        <f t="shared" si="62"/>
        <v>80</v>
      </c>
      <c r="I136" s="233">
        <f t="shared" si="62"/>
        <v>80</v>
      </c>
      <c r="J136" s="233">
        <f t="shared" si="62"/>
        <v>80</v>
      </c>
      <c r="K136" s="233">
        <f t="shared" si="62"/>
        <v>0</v>
      </c>
      <c r="L136" s="233">
        <f t="shared" si="62"/>
        <v>400</v>
      </c>
      <c r="M136" s="317">
        <f>SUM(M131:M135)</f>
        <v>40000</v>
      </c>
      <c r="Q136" s="235">
        <f>SUM(Q131:Q135)</f>
        <v>0.46728971962616828</v>
      </c>
      <c r="R136" s="235">
        <f>SUM(R131:R135)</f>
        <v>80</v>
      </c>
      <c r="T136" s="231">
        <f>SUM(T131:T135)</f>
        <v>0</v>
      </c>
      <c r="U136" s="231">
        <f>SUM(U131:U135)</f>
        <v>400</v>
      </c>
      <c r="V136" s="413">
        <f>T136/(T136+U136)</f>
        <v>0</v>
      </c>
    </row>
    <row r="137" spans="1:22" ht="12" x14ac:dyDescent="0.3">
      <c r="A137" s="269">
        <v>6.3</v>
      </c>
      <c r="B137" s="274" t="s">
        <v>176</v>
      </c>
      <c r="C137" s="446" t="str">
        <f>'6. Staff Loading'!C137</f>
        <v>Cloud Engineer-Onshore</v>
      </c>
      <c r="D137" s="447">
        <f>'6. Staff Loading'!D137</f>
        <v>130</v>
      </c>
      <c r="E137" s="448" t="str">
        <f>'6. Staff Loading'!E137</f>
        <v>N</v>
      </c>
      <c r="F137" s="154">
        <v>160</v>
      </c>
      <c r="G137" s="154">
        <v>160</v>
      </c>
      <c r="H137" s="154">
        <v>160</v>
      </c>
      <c r="I137" s="154">
        <v>160</v>
      </c>
      <c r="J137" s="154">
        <v>160</v>
      </c>
      <c r="K137" s="154"/>
      <c r="L137" s="276">
        <f>SUM(F137:K137)</f>
        <v>800</v>
      </c>
      <c r="M137" s="316">
        <f>D137*L137</f>
        <v>104000</v>
      </c>
      <c r="Q137" s="452">
        <f>R137/$O$7</f>
        <v>0.93457943925233655</v>
      </c>
      <c r="R137" s="452">
        <f>L137/5</f>
        <v>160</v>
      </c>
      <c r="T137" s="452">
        <f>IF($E137="Y",$L137,0)</f>
        <v>0</v>
      </c>
      <c r="U137" s="452">
        <f>IF($E137="N",$L137,0)</f>
        <v>800</v>
      </c>
      <c r="V137" s="453">
        <f>T137/(U137+T137)</f>
        <v>0</v>
      </c>
    </row>
    <row r="138" spans="1:22" s="110" customFormat="1" ht="12" x14ac:dyDescent="0.3">
      <c r="A138" s="269"/>
      <c r="B138" s="270"/>
      <c r="C138" s="446">
        <f>'6. Staff Loading'!C138</f>
        <v>0</v>
      </c>
      <c r="D138" s="447">
        <f>'6. Staff Loading'!D138</f>
        <v>0</v>
      </c>
      <c r="E138" s="448">
        <f>'6. Staff Loading'!E138</f>
        <v>0</v>
      </c>
      <c r="F138" s="154"/>
      <c r="G138" s="154"/>
      <c r="H138" s="154"/>
      <c r="I138" s="154"/>
      <c r="J138" s="154"/>
      <c r="K138" s="154"/>
      <c r="L138" s="276">
        <f>SUM(F138:K138)</f>
        <v>0</v>
      </c>
      <c r="M138" s="316">
        <f>D138*L138</f>
        <v>0</v>
      </c>
      <c r="N138" s="106"/>
      <c r="O138" s="106"/>
      <c r="P138" s="106"/>
      <c r="Q138" s="452">
        <f t="shared" ref="Q138:Q141" si="63">R138/$O$7</f>
        <v>0</v>
      </c>
      <c r="R138" s="452">
        <f>L138/5</f>
        <v>0</v>
      </c>
      <c r="T138" s="452">
        <f>IF($E138="Y",$L138,0)</f>
        <v>0</v>
      </c>
      <c r="U138" s="452">
        <f>IF($E138="N",$L138,0)</f>
        <v>0</v>
      </c>
      <c r="V138" s="453" t="e">
        <f t="shared" ref="V138:V141" si="64">T138/(U138+T138)</f>
        <v>#DIV/0!</v>
      </c>
    </row>
    <row r="139" spans="1:22" s="110" customFormat="1" ht="12" x14ac:dyDescent="0.3">
      <c r="A139" s="269"/>
      <c r="B139" s="270"/>
      <c r="C139" s="446">
        <f>'6. Staff Loading'!C139</f>
        <v>0</v>
      </c>
      <c r="D139" s="447">
        <f>'6. Staff Loading'!D139</f>
        <v>0</v>
      </c>
      <c r="E139" s="448">
        <f>'6. Staff Loading'!E139</f>
        <v>0</v>
      </c>
      <c r="F139" s="154"/>
      <c r="G139" s="154"/>
      <c r="H139" s="154"/>
      <c r="I139" s="154"/>
      <c r="J139" s="154"/>
      <c r="K139" s="154"/>
      <c r="L139" s="276">
        <f>SUM(F139:K139)</f>
        <v>0</v>
      </c>
      <c r="M139" s="316">
        <f>D139*L139</f>
        <v>0</v>
      </c>
      <c r="N139" s="106"/>
      <c r="O139" s="106"/>
      <c r="P139" s="106"/>
      <c r="Q139" s="452">
        <f t="shared" si="63"/>
        <v>0</v>
      </c>
      <c r="R139" s="452">
        <f>L139/5</f>
        <v>0</v>
      </c>
      <c r="T139" s="452">
        <f>IF($E139="Y",$L139,0)</f>
        <v>0</v>
      </c>
      <c r="U139" s="452">
        <f>IF($E139="N",$L139,0)</f>
        <v>0</v>
      </c>
      <c r="V139" s="453" t="e">
        <f t="shared" si="64"/>
        <v>#DIV/0!</v>
      </c>
    </row>
    <row r="140" spans="1:22" s="110" customFormat="1" ht="12" x14ac:dyDescent="0.3">
      <c r="A140" s="269"/>
      <c r="B140" s="270"/>
      <c r="C140" s="446">
        <f>'6. Staff Loading'!C140</f>
        <v>0</v>
      </c>
      <c r="D140" s="447">
        <f>'6. Staff Loading'!D140</f>
        <v>0</v>
      </c>
      <c r="E140" s="448">
        <f>'6. Staff Loading'!E140</f>
        <v>0</v>
      </c>
      <c r="F140" s="154"/>
      <c r="G140" s="154"/>
      <c r="H140" s="154"/>
      <c r="I140" s="154"/>
      <c r="J140" s="154"/>
      <c r="K140" s="154"/>
      <c r="L140" s="276">
        <f>SUM(F140:K140)</f>
        <v>0</v>
      </c>
      <c r="M140" s="316">
        <f>D140*L140</f>
        <v>0</v>
      </c>
      <c r="N140" s="106"/>
      <c r="O140" s="106"/>
      <c r="P140" s="106"/>
      <c r="Q140" s="452">
        <f t="shared" si="63"/>
        <v>0</v>
      </c>
      <c r="R140" s="452">
        <f>L140/5</f>
        <v>0</v>
      </c>
      <c r="T140" s="452">
        <f>IF($E140="Y",$L140,0)</f>
        <v>0</v>
      </c>
      <c r="U140" s="452">
        <f>IF($E140="N",$L140,0)</f>
        <v>0</v>
      </c>
      <c r="V140" s="453" t="e">
        <f t="shared" si="64"/>
        <v>#DIV/0!</v>
      </c>
    </row>
    <row r="141" spans="1:22" ht="14.25" customHeight="1" x14ac:dyDescent="0.3">
      <c r="A141" s="269"/>
      <c r="B141" s="270"/>
      <c r="C141" s="446">
        <f>'6. Staff Loading'!C141</f>
        <v>0</v>
      </c>
      <c r="D141" s="447">
        <f>'6. Staff Loading'!D141</f>
        <v>0</v>
      </c>
      <c r="E141" s="448">
        <f>'6. Staff Loading'!E141</f>
        <v>0</v>
      </c>
      <c r="F141" s="154"/>
      <c r="G141" s="154"/>
      <c r="H141" s="154"/>
      <c r="I141" s="154"/>
      <c r="J141" s="154"/>
      <c r="K141" s="154"/>
      <c r="L141" s="276">
        <f>SUM(F141:K141)</f>
        <v>0</v>
      </c>
      <c r="M141" s="316">
        <f>D141*L141</f>
        <v>0</v>
      </c>
      <c r="Q141" s="452">
        <f t="shared" si="63"/>
        <v>0</v>
      </c>
      <c r="R141" s="452">
        <f>L141/5</f>
        <v>0</v>
      </c>
      <c r="T141" s="452">
        <f>IF($E141="Y",$L141,0)</f>
        <v>0</v>
      </c>
      <c r="U141" s="452">
        <f>IF($E141="N",$L141,0)</f>
        <v>0</v>
      </c>
      <c r="V141" s="453" t="e">
        <f t="shared" si="64"/>
        <v>#DIV/0!</v>
      </c>
    </row>
    <row r="142" spans="1:22" s="109" customFormat="1" ht="13.5" thickBot="1" x14ac:dyDescent="0.35">
      <c r="A142" s="228"/>
      <c r="B142" s="229" t="s">
        <v>177</v>
      </c>
      <c r="C142" s="230"/>
      <c r="D142" s="438"/>
      <c r="E142" s="427"/>
      <c r="F142" s="233">
        <f>SUM(F137:F141)</f>
        <v>160</v>
      </c>
      <c r="G142" s="233">
        <f t="shared" ref="G142:L142" si="65">SUM(G137:G141)</f>
        <v>160</v>
      </c>
      <c r="H142" s="233">
        <f t="shared" si="65"/>
        <v>160</v>
      </c>
      <c r="I142" s="233">
        <f t="shared" si="65"/>
        <v>160</v>
      </c>
      <c r="J142" s="233">
        <f t="shared" si="65"/>
        <v>160</v>
      </c>
      <c r="K142" s="233">
        <f t="shared" si="65"/>
        <v>0</v>
      </c>
      <c r="L142" s="233">
        <f t="shared" si="65"/>
        <v>800</v>
      </c>
      <c r="M142" s="317">
        <f>SUM(M137:M141)</f>
        <v>104000</v>
      </c>
      <c r="N142" s="106"/>
      <c r="O142" s="106"/>
      <c r="P142" s="106"/>
      <c r="Q142" s="235">
        <f>SUM(Q137:Q141)</f>
        <v>0.93457943925233655</v>
      </c>
      <c r="R142" s="235">
        <f>SUM(R137:R141)</f>
        <v>160</v>
      </c>
      <c r="T142" s="231">
        <f>SUM(T137:T141)</f>
        <v>0</v>
      </c>
      <c r="U142" s="231">
        <f>SUM(U137:U141)</f>
        <v>800</v>
      </c>
      <c r="V142" s="413">
        <f>T142/(T142+U142)</f>
        <v>0</v>
      </c>
    </row>
    <row r="143" spans="1:22" ht="10.15" customHeight="1" x14ac:dyDescent="0.3">
      <c r="A143" s="149"/>
      <c r="B143" s="150"/>
      <c r="C143" s="158"/>
      <c r="D143" s="437"/>
      <c r="E143" s="426"/>
      <c r="F143" s="154"/>
      <c r="G143" s="154"/>
      <c r="H143" s="154"/>
      <c r="I143" s="154"/>
      <c r="J143" s="154"/>
      <c r="K143" s="154"/>
      <c r="L143" s="154"/>
      <c r="M143" s="322"/>
      <c r="Q143" s="152"/>
      <c r="R143" s="152"/>
      <c r="T143" s="152"/>
      <c r="U143" s="152"/>
      <c r="V143" s="412"/>
    </row>
    <row r="144" spans="1:22" ht="13.5" thickBot="1" x14ac:dyDescent="0.35">
      <c r="A144" s="251"/>
      <c r="B144" s="508" t="s">
        <v>178</v>
      </c>
      <c r="C144" s="509"/>
      <c r="D144" s="440"/>
      <c r="E144" s="429"/>
      <c r="F144" s="254">
        <f t="shared" ref="F144:M144" si="66">SUM(F130,F136,F142)</f>
        <v>280</v>
      </c>
      <c r="G144" s="254">
        <f t="shared" si="66"/>
        <v>280</v>
      </c>
      <c r="H144" s="254">
        <f t="shared" si="66"/>
        <v>280</v>
      </c>
      <c r="I144" s="254">
        <f t="shared" si="66"/>
        <v>280</v>
      </c>
      <c r="J144" s="254">
        <f t="shared" si="66"/>
        <v>280</v>
      </c>
      <c r="K144" s="254">
        <f t="shared" si="66"/>
        <v>0</v>
      </c>
      <c r="L144" s="254">
        <f t="shared" si="66"/>
        <v>1400</v>
      </c>
      <c r="M144" s="319">
        <f t="shared" si="66"/>
        <v>172000</v>
      </c>
      <c r="Q144" s="254">
        <f>SUM(Q130,Q136,Q142)</f>
        <v>1.9275700934579443</v>
      </c>
      <c r="R144" s="254">
        <f>SUM(R130,R136,R142)</f>
        <v>330</v>
      </c>
      <c r="T144" s="254">
        <f>SUM(T130,T136,T142)</f>
        <v>0</v>
      </c>
      <c r="U144" s="254">
        <f>SUM(U130,U136,U142)</f>
        <v>1400</v>
      </c>
      <c r="V144" s="418">
        <f>T144/(T144+U144)</f>
        <v>0</v>
      </c>
    </row>
    <row r="145" spans="1:22" ht="12" x14ac:dyDescent="0.3">
      <c r="A145" s="160"/>
      <c r="B145" s="150"/>
      <c r="C145" s="151"/>
      <c r="D145" s="437"/>
      <c r="E145" s="432"/>
      <c r="F145" s="154"/>
      <c r="G145" s="154"/>
      <c r="H145" s="154"/>
      <c r="I145" s="154"/>
      <c r="J145" s="154"/>
      <c r="K145" s="154"/>
      <c r="L145" s="154"/>
      <c r="M145" s="322"/>
      <c r="Q145" s="151"/>
      <c r="R145" s="151"/>
      <c r="T145" s="151"/>
      <c r="U145" s="151"/>
      <c r="V145" s="412"/>
    </row>
    <row r="146" spans="1:22" ht="13" x14ac:dyDescent="0.3">
      <c r="A146" s="237">
        <v>7</v>
      </c>
      <c r="B146" s="246" t="s">
        <v>179</v>
      </c>
      <c r="C146" s="239"/>
      <c r="D146" s="436"/>
      <c r="E146" s="425"/>
      <c r="F146" s="244"/>
      <c r="G146" s="244"/>
      <c r="H146" s="244"/>
      <c r="I146" s="244"/>
      <c r="J146" s="244"/>
      <c r="K146" s="244"/>
      <c r="L146" s="240"/>
      <c r="M146" s="323"/>
      <c r="Q146" s="239"/>
      <c r="R146" s="239"/>
      <c r="T146" s="239"/>
      <c r="U146" s="239"/>
      <c r="V146" s="416"/>
    </row>
    <row r="147" spans="1:22" ht="12" x14ac:dyDescent="0.3">
      <c r="A147" s="275">
        <v>7.1</v>
      </c>
      <c r="B147" s="270" t="s">
        <v>180</v>
      </c>
      <c r="C147" s="446" t="str">
        <f>'6. Staff Loading'!C147</f>
        <v>Innovation Lead-Onshore</v>
      </c>
      <c r="D147" s="447">
        <f>'6. Staff Loading'!D147</f>
        <v>150</v>
      </c>
      <c r="E147" s="448" t="str">
        <f>'6. Staff Loading'!E147</f>
        <v>N</v>
      </c>
      <c r="F147" s="154">
        <v>24</v>
      </c>
      <c r="G147" s="154">
        <v>24</v>
      </c>
      <c r="H147" s="154">
        <v>24</v>
      </c>
      <c r="I147" s="154">
        <v>24</v>
      </c>
      <c r="J147" s="154">
        <v>24</v>
      </c>
      <c r="K147" s="154"/>
      <c r="L147" s="276">
        <f>SUM(F147:K147)</f>
        <v>120</v>
      </c>
      <c r="M147" s="316">
        <f>D147*L147</f>
        <v>18000</v>
      </c>
      <c r="Q147" s="452">
        <f>R147/$O$7</f>
        <v>0.14018691588785048</v>
      </c>
      <c r="R147" s="452">
        <f>L147/5</f>
        <v>24</v>
      </c>
      <c r="T147" s="452">
        <f>IF($E147="Y",$L147,0)</f>
        <v>0</v>
      </c>
      <c r="U147" s="452">
        <f>IF($E147="N",$L147,0)</f>
        <v>120</v>
      </c>
      <c r="V147" s="453">
        <f>T147/(U147+T147)</f>
        <v>0</v>
      </c>
    </row>
    <row r="148" spans="1:22" s="110" customFormat="1" ht="12" x14ac:dyDescent="0.3">
      <c r="A148" s="269"/>
      <c r="B148" s="270"/>
      <c r="C148" s="446">
        <f>'6. Staff Loading'!C148</f>
        <v>0</v>
      </c>
      <c r="D148" s="447">
        <f>'6. Staff Loading'!D148</f>
        <v>0</v>
      </c>
      <c r="E148" s="448">
        <f>'6. Staff Loading'!E148</f>
        <v>0</v>
      </c>
      <c r="F148" s="154"/>
      <c r="G148" s="154"/>
      <c r="H148" s="154"/>
      <c r="I148" s="154"/>
      <c r="J148" s="154"/>
      <c r="K148" s="154"/>
      <c r="L148" s="276">
        <f>SUM(F148:K148)</f>
        <v>0</v>
      </c>
      <c r="M148" s="316">
        <f>D148*L148</f>
        <v>0</v>
      </c>
      <c r="N148" s="107"/>
      <c r="O148" s="107"/>
      <c r="P148" s="107"/>
      <c r="Q148" s="452">
        <f t="shared" ref="Q148:Q151" si="67">R148/$O$7</f>
        <v>0</v>
      </c>
      <c r="R148" s="452">
        <f>L148/5</f>
        <v>0</v>
      </c>
      <c r="T148" s="452">
        <f>IF($E148="Y",$L148,0)</f>
        <v>0</v>
      </c>
      <c r="U148" s="452">
        <f>IF($E148="N",$L148,0)</f>
        <v>0</v>
      </c>
      <c r="V148" s="453" t="e">
        <f t="shared" ref="V148:V151" si="68">T148/(U148+T148)</f>
        <v>#DIV/0!</v>
      </c>
    </row>
    <row r="149" spans="1:22" s="110" customFormat="1" ht="12" x14ac:dyDescent="0.3">
      <c r="A149" s="269"/>
      <c r="B149" s="270"/>
      <c r="C149" s="446">
        <f>'6. Staff Loading'!C149</f>
        <v>0</v>
      </c>
      <c r="D149" s="447">
        <f>'6. Staff Loading'!D149</f>
        <v>0</v>
      </c>
      <c r="E149" s="448">
        <f>'6. Staff Loading'!E149</f>
        <v>0</v>
      </c>
      <c r="F149" s="154"/>
      <c r="G149" s="154"/>
      <c r="H149" s="154"/>
      <c r="I149" s="154"/>
      <c r="J149" s="154"/>
      <c r="K149" s="154"/>
      <c r="L149" s="276">
        <f>SUM(F149:K149)</f>
        <v>0</v>
      </c>
      <c r="M149" s="316">
        <f>D149*L149</f>
        <v>0</v>
      </c>
      <c r="N149" s="107"/>
      <c r="O149" s="107"/>
      <c r="P149" s="107"/>
      <c r="Q149" s="452">
        <f t="shared" si="67"/>
        <v>0</v>
      </c>
      <c r="R149" s="452">
        <f>L149/5</f>
        <v>0</v>
      </c>
      <c r="T149" s="452">
        <f>IF($E149="Y",$L149,0)</f>
        <v>0</v>
      </c>
      <c r="U149" s="452">
        <f>IF($E149="N",$L149,0)</f>
        <v>0</v>
      </c>
      <c r="V149" s="453" t="e">
        <f t="shared" si="68"/>
        <v>#DIV/0!</v>
      </c>
    </row>
    <row r="150" spans="1:22" ht="12" x14ac:dyDescent="0.3">
      <c r="A150" s="269"/>
      <c r="B150" s="270"/>
      <c r="C150" s="446">
        <f>'6. Staff Loading'!C150</f>
        <v>0</v>
      </c>
      <c r="D150" s="447">
        <f>'6. Staff Loading'!D150</f>
        <v>0</v>
      </c>
      <c r="E150" s="448">
        <f>'6. Staff Loading'!E150</f>
        <v>0</v>
      </c>
      <c r="F150" s="154"/>
      <c r="G150" s="154"/>
      <c r="H150" s="154"/>
      <c r="I150" s="154"/>
      <c r="J150" s="154"/>
      <c r="K150" s="154"/>
      <c r="L150" s="276">
        <f>SUM(F150:K150)</f>
        <v>0</v>
      </c>
      <c r="M150" s="316">
        <f>D150*L150</f>
        <v>0</v>
      </c>
      <c r="N150" s="107"/>
      <c r="O150" s="107"/>
      <c r="P150" s="107"/>
      <c r="Q150" s="452">
        <f t="shared" si="67"/>
        <v>0</v>
      </c>
      <c r="R150" s="452">
        <f>L150/5</f>
        <v>0</v>
      </c>
      <c r="T150" s="452">
        <f>IF($E150="Y",$L150,0)</f>
        <v>0</v>
      </c>
      <c r="U150" s="452">
        <f>IF($E150="N",$L150,0)</f>
        <v>0</v>
      </c>
      <c r="V150" s="453" t="e">
        <f t="shared" si="68"/>
        <v>#DIV/0!</v>
      </c>
    </row>
    <row r="151" spans="1:22" ht="12" x14ac:dyDescent="0.3">
      <c r="A151" s="269"/>
      <c r="B151" s="270"/>
      <c r="C151" s="446">
        <f>'6. Staff Loading'!C151</f>
        <v>0</v>
      </c>
      <c r="D151" s="447">
        <f>'6. Staff Loading'!D151</f>
        <v>0</v>
      </c>
      <c r="E151" s="448">
        <f>'6. Staff Loading'!E151</f>
        <v>0</v>
      </c>
      <c r="F151" s="154"/>
      <c r="G151" s="154"/>
      <c r="H151" s="154"/>
      <c r="I151" s="154"/>
      <c r="J151" s="154"/>
      <c r="K151" s="154"/>
      <c r="L151" s="276">
        <f>SUM(F151:K151)</f>
        <v>0</v>
      </c>
      <c r="M151" s="316">
        <f>D151*L151</f>
        <v>0</v>
      </c>
      <c r="N151" s="107"/>
      <c r="O151" s="107"/>
      <c r="P151" s="107"/>
      <c r="Q151" s="452">
        <f t="shared" si="67"/>
        <v>0</v>
      </c>
      <c r="R151" s="452">
        <f>L151/5</f>
        <v>0</v>
      </c>
      <c r="T151" s="452">
        <f>IF($E151="Y",$L151,0)</f>
        <v>0</v>
      </c>
      <c r="U151" s="452">
        <f>IF($E151="N",$L151,0)</f>
        <v>0</v>
      </c>
      <c r="V151" s="453" t="e">
        <f t="shared" si="68"/>
        <v>#DIV/0!</v>
      </c>
    </row>
    <row r="152" spans="1:22" ht="12.5" thickBot="1" x14ac:dyDescent="0.35">
      <c r="A152" s="228"/>
      <c r="B152" s="229" t="s">
        <v>182</v>
      </c>
      <c r="C152" s="230"/>
      <c r="D152" s="438"/>
      <c r="E152" s="427"/>
      <c r="F152" s="233">
        <f>SUM(F147:F151)</f>
        <v>24</v>
      </c>
      <c r="G152" s="233">
        <f t="shared" ref="G152:L152" si="69">SUM(G147:G151)</f>
        <v>24</v>
      </c>
      <c r="H152" s="233">
        <f t="shared" si="69"/>
        <v>24</v>
      </c>
      <c r="I152" s="233">
        <f t="shared" si="69"/>
        <v>24</v>
      </c>
      <c r="J152" s="233">
        <f t="shared" si="69"/>
        <v>24</v>
      </c>
      <c r="K152" s="233">
        <f t="shared" si="69"/>
        <v>0</v>
      </c>
      <c r="L152" s="233">
        <f t="shared" si="69"/>
        <v>120</v>
      </c>
      <c r="M152" s="317">
        <f>SUM(M147:M151)</f>
        <v>18000</v>
      </c>
      <c r="N152" s="107"/>
      <c r="O152" s="107"/>
      <c r="P152" s="107"/>
      <c r="Q152" s="235">
        <f>SUM(Q147:Q151)</f>
        <v>0.14018691588785048</v>
      </c>
      <c r="R152" s="235">
        <f>SUM(R147:R151)</f>
        <v>24</v>
      </c>
      <c r="T152" s="231">
        <f>SUM(T147:T151)</f>
        <v>0</v>
      </c>
      <c r="U152" s="231">
        <f>SUM(U147:U151)</f>
        <v>120</v>
      </c>
      <c r="V152" s="413">
        <f>T152/(T152+U152)</f>
        <v>0</v>
      </c>
    </row>
    <row r="153" spans="1:22" ht="12" x14ac:dyDescent="0.3">
      <c r="A153" s="275">
        <v>7.2</v>
      </c>
      <c r="B153" s="270" t="s">
        <v>183</v>
      </c>
      <c r="C153" s="446" t="str">
        <f>'6. Staff Loading'!C153</f>
        <v>Innovation Analyst-Onshore</v>
      </c>
      <c r="D153" s="447">
        <f>'6. Staff Loading'!D153</f>
        <v>0</v>
      </c>
      <c r="E153" s="448" t="str">
        <f>'6. Staff Loading'!E153</f>
        <v>N</v>
      </c>
      <c r="F153" s="154">
        <v>24</v>
      </c>
      <c r="G153" s="154">
        <v>24</v>
      </c>
      <c r="H153" s="154">
        <v>24</v>
      </c>
      <c r="I153" s="154">
        <v>24</v>
      </c>
      <c r="J153" s="154">
        <v>24</v>
      </c>
      <c r="K153" s="154"/>
      <c r="L153" s="276">
        <f>SUM(F153:K153)</f>
        <v>120</v>
      </c>
      <c r="M153" s="316">
        <f>D153*L153</f>
        <v>0</v>
      </c>
      <c r="N153" s="107"/>
      <c r="O153" s="107"/>
      <c r="P153" s="107"/>
      <c r="Q153" s="452">
        <f>R153/$O$7</f>
        <v>0.14018691588785048</v>
      </c>
      <c r="R153" s="452">
        <f>L153/5</f>
        <v>24</v>
      </c>
      <c r="T153" s="452">
        <f>IF($E153="Y",$L153,0)</f>
        <v>0</v>
      </c>
      <c r="U153" s="452">
        <f>IF($E153="N",$L153,0)</f>
        <v>120</v>
      </c>
      <c r="V153" s="453">
        <f>T153/(U153+T153)</f>
        <v>0</v>
      </c>
    </row>
    <row r="154" spans="1:22" s="110" customFormat="1" ht="12" x14ac:dyDescent="0.3">
      <c r="A154" s="269"/>
      <c r="B154" s="270"/>
      <c r="C154" s="446">
        <f>'6. Staff Loading'!C154</f>
        <v>0</v>
      </c>
      <c r="D154" s="447">
        <f>'6. Staff Loading'!D154</f>
        <v>0</v>
      </c>
      <c r="E154" s="448">
        <f>'6. Staff Loading'!E154</f>
        <v>0</v>
      </c>
      <c r="F154" s="154"/>
      <c r="G154" s="154"/>
      <c r="H154" s="154"/>
      <c r="I154" s="154"/>
      <c r="J154" s="154"/>
      <c r="K154" s="154"/>
      <c r="L154" s="276">
        <f>SUM(F154:K154)</f>
        <v>0</v>
      </c>
      <c r="M154" s="316">
        <f>D154*L154</f>
        <v>0</v>
      </c>
      <c r="N154" s="107"/>
      <c r="O154" s="107"/>
      <c r="P154" s="107"/>
      <c r="Q154" s="452">
        <f t="shared" ref="Q154:Q157" si="70">R154/$O$7</f>
        <v>0</v>
      </c>
      <c r="R154" s="452">
        <f>L154/5</f>
        <v>0</v>
      </c>
      <c r="T154" s="452">
        <f>IF($E154="Y",$L154,0)</f>
        <v>0</v>
      </c>
      <c r="U154" s="452">
        <f>IF($E154="N",$L154,0)</f>
        <v>0</v>
      </c>
      <c r="V154" s="453" t="e">
        <f t="shared" ref="V154:V157" si="71">T154/(U154+T154)</f>
        <v>#DIV/0!</v>
      </c>
    </row>
    <row r="155" spans="1:22" ht="12" x14ac:dyDescent="0.3">
      <c r="A155" s="269"/>
      <c r="B155" s="270"/>
      <c r="C155" s="446">
        <f>'6. Staff Loading'!C155</f>
        <v>0</v>
      </c>
      <c r="D155" s="447">
        <f>'6. Staff Loading'!D155</f>
        <v>0</v>
      </c>
      <c r="E155" s="448">
        <f>'6. Staff Loading'!E155</f>
        <v>0</v>
      </c>
      <c r="F155" s="154"/>
      <c r="G155" s="154"/>
      <c r="H155" s="154"/>
      <c r="I155" s="154"/>
      <c r="J155" s="154"/>
      <c r="K155" s="154"/>
      <c r="L155" s="276">
        <f>SUM(F155:K155)</f>
        <v>0</v>
      </c>
      <c r="M155" s="316">
        <f>D155*L155</f>
        <v>0</v>
      </c>
      <c r="N155" s="107"/>
      <c r="O155" s="107"/>
      <c r="P155" s="107"/>
      <c r="Q155" s="452">
        <f t="shared" si="70"/>
        <v>0</v>
      </c>
      <c r="R155" s="452">
        <f>L155/5</f>
        <v>0</v>
      </c>
      <c r="T155" s="452">
        <f>IF($E155="Y",$L155,0)</f>
        <v>0</v>
      </c>
      <c r="U155" s="452">
        <f>IF($E155="N",$L155,0)</f>
        <v>0</v>
      </c>
      <c r="V155" s="453" t="e">
        <f t="shared" si="71"/>
        <v>#DIV/0!</v>
      </c>
    </row>
    <row r="156" spans="1:22" ht="12" x14ac:dyDescent="0.3">
      <c r="A156" s="269"/>
      <c r="B156" s="270"/>
      <c r="C156" s="446">
        <f>'6. Staff Loading'!C156</f>
        <v>0</v>
      </c>
      <c r="D156" s="447">
        <f>'6. Staff Loading'!D156</f>
        <v>0</v>
      </c>
      <c r="E156" s="448">
        <f>'6. Staff Loading'!E156</f>
        <v>0</v>
      </c>
      <c r="F156" s="154"/>
      <c r="G156" s="154"/>
      <c r="H156" s="154"/>
      <c r="I156" s="154"/>
      <c r="J156" s="154"/>
      <c r="K156" s="154"/>
      <c r="L156" s="276">
        <f>SUM(F156:K156)</f>
        <v>0</v>
      </c>
      <c r="M156" s="316">
        <f>D156*L156</f>
        <v>0</v>
      </c>
      <c r="N156" s="107"/>
      <c r="O156" s="107"/>
      <c r="P156" s="107"/>
      <c r="Q156" s="452">
        <f t="shared" si="70"/>
        <v>0</v>
      </c>
      <c r="R156" s="452">
        <f>L156/5</f>
        <v>0</v>
      </c>
      <c r="T156" s="452">
        <f>IF($E156="Y",$L156,0)</f>
        <v>0</v>
      </c>
      <c r="U156" s="452">
        <f>IF($E156="N",$L156,0)</f>
        <v>0</v>
      </c>
      <c r="V156" s="453" t="e">
        <f t="shared" si="71"/>
        <v>#DIV/0!</v>
      </c>
    </row>
    <row r="157" spans="1:22" ht="12" x14ac:dyDescent="0.3">
      <c r="A157" s="269"/>
      <c r="B157" s="270"/>
      <c r="C157" s="446">
        <f>'6. Staff Loading'!C157</f>
        <v>0</v>
      </c>
      <c r="D157" s="447">
        <f>'6. Staff Loading'!D157</f>
        <v>0</v>
      </c>
      <c r="E157" s="448">
        <f>'6. Staff Loading'!E157</f>
        <v>0</v>
      </c>
      <c r="F157" s="154"/>
      <c r="G157" s="154"/>
      <c r="H157" s="154"/>
      <c r="I157" s="154"/>
      <c r="J157" s="154"/>
      <c r="K157" s="154"/>
      <c r="L157" s="276">
        <f>SUM(F157:K157)</f>
        <v>0</v>
      </c>
      <c r="M157" s="316">
        <f>D157*L157</f>
        <v>0</v>
      </c>
      <c r="N157" s="107"/>
      <c r="O157" s="107"/>
      <c r="P157" s="107"/>
      <c r="Q157" s="452">
        <f t="shared" si="70"/>
        <v>0</v>
      </c>
      <c r="R157" s="452">
        <f>L157/5</f>
        <v>0</v>
      </c>
      <c r="T157" s="452">
        <f>IF($E157="Y",$L157,0)</f>
        <v>0</v>
      </c>
      <c r="U157" s="452">
        <f>IF($E157="N",$L157,0)</f>
        <v>0</v>
      </c>
      <c r="V157" s="453" t="e">
        <f t="shared" si="71"/>
        <v>#DIV/0!</v>
      </c>
    </row>
    <row r="158" spans="1:22" ht="12.5" thickBot="1" x14ac:dyDescent="0.35">
      <c r="A158" s="228"/>
      <c r="B158" s="229" t="s">
        <v>185</v>
      </c>
      <c r="C158" s="230"/>
      <c r="D158" s="438"/>
      <c r="E158" s="427"/>
      <c r="F158" s="233">
        <f>SUM(F153:F157)</f>
        <v>24</v>
      </c>
      <c r="G158" s="233">
        <f t="shared" ref="G158:L158" si="72">SUM(G153:G157)</f>
        <v>24</v>
      </c>
      <c r="H158" s="233">
        <f t="shared" si="72"/>
        <v>24</v>
      </c>
      <c r="I158" s="233">
        <f t="shared" si="72"/>
        <v>24</v>
      </c>
      <c r="J158" s="233">
        <f t="shared" si="72"/>
        <v>24</v>
      </c>
      <c r="K158" s="233">
        <f t="shared" si="72"/>
        <v>0</v>
      </c>
      <c r="L158" s="233">
        <f t="shared" si="72"/>
        <v>120</v>
      </c>
      <c r="M158" s="317">
        <f>SUM(M153:M157)</f>
        <v>0</v>
      </c>
      <c r="N158" s="107"/>
      <c r="O158" s="107"/>
      <c r="P158" s="107"/>
      <c r="Q158" s="235">
        <f>SUM(Q153:Q157)</f>
        <v>0.14018691588785048</v>
      </c>
      <c r="R158" s="235">
        <f>SUM(R153:R157)</f>
        <v>24</v>
      </c>
      <c r="T158" s="231">
        <f>SUM(T153:T157)</f>
        <v>0</v>
      </c>
      <c r="U158" s="231">
        <f>SUM(U153:U157)</f>
        <v>120</v>
      </c>
      <c r="V158" s="413">
        <f>T158/(T158+U158)</f>
        <v>0</v>
      </c>
    </row>
    <row r="159" spans="1:22" ht="12" x14ac:dyDescent="0.3">
      <c r="A159" s="275">
        <v>7.3</v>
      </c>
      <c r="B159" s="270" t="s">
        <v>186</v>
      </c>
      <c r="C159" s="446" t="str">
        <f>'6. Staff Loading'!C159</f>
        <v>Innovation Analyst-Onshore</v>
      </c>
      <c r="D159" s="447">
        <f>'6. Staff Loading'!D159</f>
        <v>0</v>
      </c>
      <c r="E159" s="448" t="str">
        <f>'6. Staff Loading'!E159</f>
        <v>N</v>
      </c>
      <c r="F159" s="154">
        <v>111</v>
      </c>
      <c r="G159" s="154">
        <v>107</v>
      </c>
      <c r="H159" s="154">
        <v>107</v>
      </c>
      <c r="I159" s="154">
        <v>107</v>
      </c>
      <c r="J159" s="154">
        <v>107</v>
      </c>
      <c r="K159" s="154"/>
      <c r="L159" s="276">
        <f>SUM(F159:K159)</f>
        <v>539</v>
      </c>
      <c r="M159" s="316">
        <f>D159*L159</f>
        <v>0</v>
      </c>
      <c r="N159" s="107"/>
      <c r="O159" s="107"/>
      <c r="P159" s="107"/>
      <c r="Q159" s="452">
        <f>R159/$O$7</f>
        <v>0.62967289719626174</v>
      </c>
      <c r="R159" s="452">
        <f>L159/5</f>
        <v>107.8</v>
      </c>
      <c r="T159" s="452">
        <f>IF($E159="Y",$L159,0)</f>
        <v>0</v>
      </c>
      <c r="U159" s="452">
        <f>IF($E159="N",$L159,0)</f>
        <v>539</v>
      </c>
      <c r="V159" s="453">
        <f>T159/(U159+T159)</f>
        <v>0</v>
      </c>
    </row>
    <row r="160" spans="1:22" s="110" customFormat="1" ht="12" x14ac:dyDescent="0.3">
      <c r="A160" s="269"/>
      <c r="B160" s="270"/>
      <c r="C160" s="446">
        <f>'6. Staff Loading'!C160</f>
        <v>0</v>
      </c>
      <c r="D160" s="447">
        <f>'6. Staff Loading'!D160</f>
        <v>0</v>
      </c>
      <c r="E160" s="448">
        <f>'6. Staff Loading'!E160</f>
        <v>0</v>
      </c>
      <c r="F160" s="154"/>
      <c r="G160" s="154"/>
      <c r="H160" s="154"/>
      <c r="I160" s="154"/>
      <c r="J160" s="154"/>
      <c r="K160" s="154"/>
      <c r="L160" s="276">
        <f>SUM(F160:K160)</f>
        <v>0</v>
      </c>
      <c r="M160" s="316">
        <f>D160*L160</f>
        <v>0</v>
      </c>
      <c r="N160" s="107"/>
      <c r="O160" s="107"/>
      <c r="P160" s="107"/>
      <c r="Q160" s="452">
        <f t="shared" ref="Q160:Q163" si="73">R160/$O$7</f>
        <v>0</v>
      </c>
      <c r="R160" s="452">
        <f>L160/5</f>
        <v>0</v>
      </c>
      <c r="T160" s="452">
        <f>IF($E160="Y",$L160,0)</f>
        <v>0</v>
      </c>
      <c r="U160" s="452">
        <f>IF($E160="N",$L160,0)</f>
        <v>0</v>
      </c>
      <c r="V160" s="453" t="e">
        <f t="shared" ref="V160:V163" si="74">T160/(U160+T160)</f>
        <v>#DIV/0!</v>
      </c>
    </row>
    <row r="161" spans="1:22" s="110" customFormat="1" ht="12" x14ac:dyDescent="0.3">
      <c r="A161" s="269"/>
      <c r="B161" s="270"/>
      <c r="C161" s="446">
        <f>'6. Staff Loading'!C161</f>
        <v>0</v>
      </c>
      <c r="D161" s="447">
        <f>'6. Staff Loading'!D161</f>
        <v>0</v>
      </c>
      <c r="E161" s="448">
        <f>'6. Staff Loading'!E161</f>
        <v>0</v>
      </c>
      <c r="F161" s="154"/>
      <c r="G161" s="154"/>
      <c r="H161" s="154"/>
      <c r="I161" s="154"/>
      <c r="J161" s="154"/>
      <c r="K161" s="154"/>
      <c r="L161" s="276">
        <f>SUM(F161:K161)</f>
        <v>0</v>
      </c>
      <c r="M161" s="316">
        <f>D161*L161</f>
        <v>0</v>
      </c>
      <c r="N161" s="107"/>
      <c r="O161" s="107"/>
      <c r="P161" s="107"/>
      <c r="Q161" s="452">
        <f t="shared" si="73"/>
        <v>0</v>
      </c>
      <c r="R161" s="452">
        <f>L161/5</f>
        <v>0</v>
      </c>
      <c r="T161" s="452">
        <f>IF($E161="Y",$L161,0)</f>
        <v>0</v>
      </c>
      <c r="U161" s="452">
        <f>IF($E161="N",$L161,0)</f>
        <v>0</v>
      </c>
      <c r="V161" s="453" t="e">
        <f t="shared" si="74"/>
        <v>#DIV/0!</v>
      </c>
    </row>
    <row r="162" spans="1:22" ht="12" x14ac:dyDescent="0.3">
      <c r="A162" s="269"/>
      <c r="B162" s="270"/>
      <c r="C162" s="446">
        <f>'6. Staff Loading'!C162</f>
        <v>0</v>
      </c>
      <c r="D162" s="447">
        <f>'6. Staff Loading'!D162</f>
        <v>0</v>
      </c>
      <c r="E162" s="448">
        <f>'6. Staff Loading'!E162</f>
        <v>0</v>
      </c>
      <c r="F162" s="154"/>
      <c r="G162" s="154"/>
      <c r="H162" s="154"/>
      <c r="I162" s="154"/>
      <c r="J162" s="154"/>
      <c r="K162" s="154"/>
      <c r="L162" s="276">
        <f>SUM(F162:K162)</f>
        <v>0</v>
      </c>
      <c r="M162" s="316">
        <f>D162*L162</f>
        <v>0</v>
      </c>
      <c r="N162" s="107"/>
      <c r="O162" s="107"/>
      <c r="P162" s="107"/>
      <c r="Q162" s="452">
        <f t="shared" si="73"/>
        <v>0</v>
      </c>
      <c r="R162" s="452">
        <f>L162/5</f>
        <v>0</v>
      </c>
      <c r="T162" s="452">
        <f>IF($E162="Y",$L162,0)</f>
        <v>0</v>
      </c>
      <c r="U162" s="452">
        <f>IF($E162="N",$L162,0)</f>
        <v>0</v>
      </c>
      <c r="V162" s="453" t="e">
        <f t="shared" si="74"/>
        <v>#DIV/0!</v>
      </c>
    </row>
    <row r="163" spans="1:22" ht="12" x14ac:dyDescent="0.3">
      <c r="A163" s="269"/>
      <c r="B163" s="270"/>
      <c r="C163" s="446">
        <f>'6. Staff Loading'!C163</f>
        <v>0</v>
      </c>
      <c r="D163" s="447">
        <f>'6. Staff Loading'!D163</f>
        <v>0</v>
      </c>
      <c r="E163" s="448">
        <f>'6. Staff Loading'!E163</f>
        <v>0</v>
      </c>
      <c r="F163" s="154"/>
      <c r="G163" s="154"/>
      <c r="H163" s="154"/>
      <c r="I163" s="154"/>
      <c r="J163" s="154"/>
      <c r="K163" s="154"/>
      <c r="L163" s="276">
        <f>SUM(F163:K163)</f>
        <v>0</v>
      </c>
      <c r="M163" s="316">
        <f>D163*L163</f>
        <v>0</v>
      </c>
      <c r="N163" s="107"/>
      <c r="O163" s="107"/>
      <c r="P163" s="107"/>
      <c r="Q163" s="452">
        <f t="shared" si="73"/>
        <v>0</v>
      </c>
      <c r="R163" s="452">
        <f>L163/5</f>
        <v>0</v>
      </c>
      <c r="T163" s="452">
        <f>IF($E163="Y",$L163,0)</f>
        <v>0</v>
      </c>
      <c r="U163" s="452">
        <f>IF($E163="N",$L163,0)</f>
        <v>0</v>
      </c>
      <c r="V163" s="453" t="e">
        <f t="shared" si="74"/>
        <v>#DIV/0!</v>
      </c>
    </row>
    <row r="164" spans="1:22" ht="12.5" thickBot="1" x14ac:dyDescent="0.35">
      <c r="A164" s="228"/>
      <c r="B164" s="229" t="s">
        <v>187</v>
      </c>
      <c r="C164" s="230"/>
      <c r="D164" s="438"/>
      <c r="E164" s="427"/>
      <c r="F164" s="233">
        <f>SUM(F159:F163)</f>
        <v>111</v>
      </c>
      <c r="G164" s="233">
        <f t="shared" ref="G164:L164" si="75">SUM(G159:G163)</f>
        <v>107</v>
      </c>
      <c r="H164" s="233">
        <f t="shared" si="75"/>
        <v>107</v>
      </c>
      <c r="I164" s="233">
        <f t="shared" si="75"/>
        <v>107</v>
      </c>
      <c r="J164" s="233">
        <f t="shared" si="75"/>
        <v>107</v>
      </c>
      <c r="K164" s="233">
        <f t="shared" si="75"/>
        <v>0</v>
      </c>
      <c r="L164" s="233">
        <f t="shared" si="75"/>
        <v>539</v>
      </c>
      <c r="M164" s="317">
        <f>SUM(M159:M163)</f>
        <v>0</v>
      </c>
      <c r="N164" s="107"/>
      <c r="O164" s="107"/>
      <c r="P164" s="107"/>
      <c r="Q164" s="235">
        <f>SUM(Q159:Q163)</f>
        <v>0.62967289719626174</v>
      </c>
      <c r="R164" s="235">
        <f>SUM(R159:R163)</f>
        <v>107.8</v>
      </c>
      <c r="T164" s="231">
        <f>SUM(T159:T163)</f>
        <v>0</v>
      </c>
      <c r="U164" s="231">
        <f>SUM(U159:U163)</f>
        <v>539</v>
      </c>
      <c r="V164" s="413">
        <f>T164/(T164+U164)</f>
        <v>0</v>
      </c>
    </row>
    <row r="165" spans="1:22" ht="12" x14ac:dyDescent="0.3">
      <c r="A165" s="269">
        <v>7.4</v>
      </c>
      <c r="B165" s="270" t="s">
        <v>188</v>
      </c>
      <c r="C165" s="446" t="str">
        <f>'6. Staff Loading'!C165</f>
        <v>Cloud Engineer-Offshore</v>
      </c>
      <c r="D165" s="447">
        <f>'6. Staff Loading'!D165</f>
        <v>80</v>
      </c>
      <c r="E165" s="448" t="str">
        <f>'6. Staff Loading'!E165</f>
        <v>Y</v>
      </c>
      <c r="F165" s="154">
        <v>55</v>
      </c>
      <c r="G165" s="154">
        <v>52</v>
      </c>
      <c r="H165" s="154">
        <v>52</v>
      </c>
      <c r="I165" s="154">
        <v>52</v>
      </c>
      <c r="J165" s="154">
        <v>52</v>
      </c>
      <c r="K165" s="154"/>
      <c r="L165" s="276">
        <f>SUM(F165:K165)</f>
        <v>263</v>
      </c>
      <c r="M165" s="316">
        <f>D165*L165</f>
        <v>21040</v>
      </c>
      <c r="N165" s="107"/>
      <c r="O165" s="107"/>
      <c r="P165" s="107"/>
      <c r="Q165" s="452">
        <f>R165/$O$7</f>
        <v>0.30724299065420563</v>
      </c>
      <c r="R165" s="452">
        <f>L165/5</f>
        <v>52.6</v>
      </c>
      <c r="T165" s="452">
        <f>IF($E165="Y",$L165,0)</f>
        <v>263</v>
      </c>
      <c r="U165" s="452">
        <f>IF($E165="N",$L165,0)</f>
        <v>0</v>
      </c>
      <c r="V165" s="453">
        <f>T165/(U165+T165)</f>
        <v>1</v>
      </c>
    </row>
    <row r="166" spans="1:22" s="110" customFormat="1" ht="12" x14ac:dyDescent="0.3">
      <c r="A166" s="269"/>
      <c r="B166" s="270"/>
      <c r="C166" s="446">
        <f>'6. Staff Loading'!C166</f>
        <v>0</v>
      </c>
      <c r="D166" s="447">
        <f>'6. Staff Loading'!D166</f>
        <v>0</v>
      </c>
      <c r="E166" s="448">
        <f>'6. Staff Loading'!E166</f>
        <v>0</v>
      </c>
      <c r="F166" s="154"/>
      <c r="G166" s="154"/>
      <c r="H166" s="154"/>
      <c r="I166" s="154"/>
      <c r="J166" s="154"/>
      <c r="K166" s="154"/>
      <c r="L166" s="276">
        <f>SUM(F166:K166)</f>
        <v>0</v>
      </c>
      <c r="M166" s="316">
        <f>D166*L166</f>
        <v>0</v>
      </c>
      <c r="N166" s="107"/>
      <c r="O166" s="107"/>
      <c r="P166" s="107"/>
      <c r="Q166" s="452">
        <f t="shared" ref="Q166:Q169" si="76">R166/$O$7</f>
        <v>0</v>
      </c>
      <c r="R166" s="452">
        <f>L166/5</f>
        <v>0</v>
      </c>
      <c r="T166" s="452">
        <f>IF($E166="Y",$L166,0)</f>
        <v>0</v>
      </c>
      <c r="U166" s="452">
        <f>IF($E166="N",$L166,0)</f>
        <v>0</v>
      </c>
      <c r="V166" s="453" t="e">
        <f t="shared" ref="V166:V169" si="77">T166/(U166+T166)</f>
        <v>#DIV/0!</v>
      </c>
    </row>
    <row r="167" spans="1:22" s="110" customFormat="1" ht="12" x14ac:dyDescent="0.3">
      <c r="A167" s="269"/>
      <c r="B167" s="270"/>
      <c r="C167" s="446">
        <f>'6. Staff Loading'!C167</f>
        <v>0</v>
      </c>
      <c r="D167" s="447">
        <f>'6. Staff Loading'!D167</f>
        <v>0</v>
      </c>
      <c r="E167" s="448">
        <f>'6. Staff Loading'!E167</f>
        <v>0</v>
      </c>
      <c r="F167" s="154"/>
      <c r="G167" s="154"/>
      <c r="H167" s="154"/>
      <c r="I167" s="154"/>
      <c r="J167" s="154"/>
      <c r="K167" s="154"/>
      <c r="L167" s="276">
        <f>SUM(F167:K167)</f>
        <v>0</v>
      </c>
      <c r="M167" s="316">
        <f>D167*L167</f>
        <v>0</v>
      </c>
      <c r="N167" s="107"/>
      <c r="O167" s="107"/>
      <c r="P167" s="107"/>
      <c r="Q167" s="452">
        <f t="shared" si="76"/>
        <v>0</v>
      </c>
      <c r="R167" s="452">
        <f>L167/5</f>
        <v>0</v>
      </c>
      <c r="T167" s="452">
        <f>IF($E167="Y",$L167,0)</f>
        <v>0</v>
      </c>
      <c r="U167" s="452">
        <f>IF($E167="N",$L167,0)</f>
        <v>0</v>
      </c>
      <c r="V167" s="453" t="e">
        <f t="shared" si="77"/>
        <v>#DIV/0!</v>
      </c>
    </row>
    <row r="168" spans="1:22" s="110" customFormat="1" ht="12" x14ac:dyDescent="0.3">
      <c r="A168" s="269"/>
      <c r="B168" s="270"/>
      <c r="C168" s="446">
        <f>'6. Staff Loading'!C168</f>
        <v>0</v>
      </c>
      <c r="D168" s="447">
        <f>'6. Staff Loading'!D168</f>
        <v>0</v>
      </c>
      <c r="E168" s="448">
        <f>'6. Staff Loading'!E168</f>
        <v>0</v>
      </c>
      <c r="F168" s="154"/>
      <c r="G168" s="154"/>
      <c r="H168" s="154"/>
      <c r="I168" s="154"/>
      <c r="J168" s="154"/>
      <c r="K168" s="154"/>
      <c r="L168" s="276">
        <f>SUM(F168:K168)</f>
        <v>0</v>
      </c>
      <c r="M168" s="316">
        <f>D168*L168</f>
        <v>0</v>
      </c>
      <c r="N168" s="107"/>
      <c r="O168" s="107"/>
      <c r="P168" s="107"/>
      <c r="Q168" s="452">
        <f t="shared" si="76"/>
        <v>0</v>
      </c>
      <c r="R168" s="452">
        <f>L168/5</f>
        <v>0</v>
      </c>
      <c r="T168" s="452">
        <f>IF($E168="Y",$L168,0)</f>
        <v>0</v>
      </c>
      <c r="U168" s="452">
        <f>IF($E168="N",$L168,0)</f>
        <v>0</v>
      </c>
      <c r="V168" s="453" t="e">
        <f t="shared" si="77"/>
        <v>#DIV/0!</v>
      </c>
    </row>
    <row r="169" spans="1:22" ht="10.15" customHeight="1" x14ac:dyDescent="0.3">
      <c r="A169" s="269"/>
      <c r="B169" s="270"/>
      <c r="C169" s="446">
        <f>'6. Staff Loading'!C169</f>
        <v>0</v>
      </c>
      <c r="D169" s="447">
        <f>'6. Staff Loading'!D169</f>
        <v>0</v>
      </c>
      <c r="E169" s="448">
        <f>'6. Staff Loading'!E169</f>
        <v>0</v>
      </c>
      <c r="F169" s="154"/>
      <c r="G169" s="154"/>
      <c r="H169" s="154"/>
      <c r="I169" s="154"/>
      <c r="J169" s="154"/>
      <c r="K169" s="154"/>
      <c r="L169" s="276">
        <f>SUM(F169:K169)</f>
        <v>0</v>
      </c>
      <c r="M169" s="316">
        <f>D169*L169</f>
        <v>0</v>
      </c>
      <c r="N169" s="107"/>
      <c r="O169" s="107"/>
      <c r="P169" s="107"/>
      <c r="Q169" s="452">
        <f t="shared" si="76"/>
        <v>0</v>
      </c>
      <c r="R169" s="452">
        <f>L169/5</f>
        <v>0</v>
      </c>
      <c r="T169" s="452">
        <f>IF($E169="Y",$L169,0)</f>
        <v>0</v>
      </c>
      <c r="U169" s="452">
        <f>IF($E169="N",$L169,0)</f>
        <v>0</v>
      </c>
      <c r="V169" s="453" t="e">
        <f t="shared" si="77"/>
        <v>#DIV/0!</v>
      </c>
    </row>
    <row r="170" spans="1:22" s="109" customFormat="1" ht="13.5" thickBot="1" x14ac:dyDescent="0.35">
      <c r="A170" s="228"/>
      <c r="B170" s="229" t="s">
        <v>189</v>
      </c>
      <c r="C170" s="230"/>
      <c r="D170" s="438"/>
      <c r="E170" s="427"/>
      <c r="F170" s="233">
        <f>SUM(F165:F169)</f>
        <v>55</v>
      </c>
      <c r="G170" s="233">
        <f t="shared" ref="G170:L170" si="78">SUM(G165:G169)</f>
        <v>52</v>
      </c>
      <c r="H170" s="233">
        <f t="shared" si="78"/>
        <v>52</v>
      </c>
      <c r="I170" s="233">
        <f t="shared" si="78"/>
        <v>52</v>
      </c>
      <c r="J170" s="233">
        <f t="shared" si="78"/>
        <v>52</v>
      </c>
      <c r="K170" s="233">
        <f t="shared" si="78"/>
        <v>0</v>
      </c>
      <c r="L170" s="233">
        <f t="shared" si="78"/>
        <v>263</v>
      </c>
      <c r="M170" s="317">
        <f>SUM(M165:M169)</f>
        <v>21040</v>
      </c>
      <c r="N170" s="107"/>
      <c r="O170" s="107"/>
      <c r="P170" s="107"/>
      <c r="Q170" s="235">
        <f>SUM(Q165:Q169)</f>
        <v>0.30724299065420563</v>
      </c>
      <c r="R170" s="235">
        <f>SUM(R165:R169)</f>
        <v>52.6</v>
      </c>
      <c r="T170" s="231">
        <f>SUM(T165:T169)</f>
        <v>263</v>
      </c>
      <c r="U170" s="231">
        <f>SUM(U165:U169)</f>
        <v>0</v>
      </c>
      <c r="V170" s="413">
        <f>T170/(T170+U170)</f>
        <v>1</v>
      </c>
    </row>
    <row r="171" spans="1:22" ht="10.15" customHeight="1" x14ac:dyDescent="0.3">
      <c r="A171" s="149"/>
      <c r="B171" s="150"/>
      <c r="C171" s="158"/>
      <c r="D171" s="437"/>
      <c r="E171" s="426"/>
      <c r="F171" s="154"/>
      <c r="G171" s="154"/>
      <c r="H171" s="154"/>
      <c r="I171" s="154"/>
      <c r="J171" s="154"/>
      <c r="K171" s="154"/>
      <c r="L171" s="154"/>
      <c r="M171" s="322"/>
      <c r="N171" s="107"/>
      <c r="O171" s="107"/>
      <c r="P171" s="107"/>
      <c r="Q171" s="152"/>
      <c r="R171" s="152"/>
      <c r="T171" s="152"/>
      <c r="U171" s="152"/>
      <c r="V171" s="412"/>
    </row>
    <row r="172" spans="1:22" ht="13.5" thickBot="1" x14ac:dyDescent="0.35">
      <c r="A172" s="251"/>
      <c r="B172" s="252" t="s">
        <v>190</v>
      </c>
      <c r="C172" s="253"/>
      <c r="D172" s="440"/>
      <c r="E172" s="429"/>
      <c r="F172" s="254">
        <f t="shared" ref="F172:M172" si="79">SUM(F152,F158,F164,F170)</f>
        <v>214</v>
      </c>
      <c r="G172" s="254">
        <f t="shared" si="79"/>
        <v>207</v>
      </c>
      <c r="H172" s="254">
        <f t="shared" si="79"/>
        <v>207</v>
      </c>
      <c r="I172" s="254">
        <f t="shared" si="79"/>
        <v>207</v>
      </c>
      <c r="J172" s="254">
        <f t="shared" si="79"/>
        <v>207</v>
      </c>
      <c r="K172" s="254">
        <f t="shared" si="79"/>
        <v>0</v>
      </c>
      <c r="L172" s="254">
        <f t="shared" si="79"/>
        <v>1042</v>
      </c>
      <c r="M172" s="319">
        <f t="shared" si="79"/>
        <v>39040</v>
      </c>
      <c r="N172" s="107"/>
      <c r="O172" s="107"/>
      <c r="P172" s="107"/>
      <c r="Q172" s="254">
        <f>SUM(Q152,Q158,Q164,Q170)</f>
        <v>1.2172897196261683</v>
      </c>
      <c r="R172" s="254">
        <f>SUM(R152,R158,R164,R170)</f>
        <v>208.4</v>
      </c>
      <c r="T172" s="254">
        <f>SUM(T152,T158,T164,T170)</f>
        <v>263</v>
      </c>
      <c r="U172" s="254">
        <f>SUM(U152,U158,U164,U170)</f>
        <v>779</v>
      </c>
      <c r="V172" s="418">
        <f>T172/(T172+U172)</f>
        <v>0.25239923224568139</v>
      </c>
    </row>
    <row r="173" spans="1:22" ht="12" x14ac:dyDescent="0.3">
      <c r="A173" s="160"/>
      <c r="B173" s="150"/>
      <c r="C173" s="151"/>
      <c r="D173" s="437"/>
      <c r="E173" s="432"/>
      <c r="F173" s="154"/>
      <c r="G173" s="154"/>
      <c r="H173" s="154"/>
      <c r="I173" s="154"/>
      <c r="J173" s="154"/>
      <c r="K173" s="154"/>
      <c r="L173" s="154"/>
      <c r="M173" s="322"/>
      <c r="N173" s="107"/>
      <c r="O173" s="107"/>
      <c r="P173" s="107"/>
      <c r="Q173" s="151"/>
      <c r="R173" s="151"/>
      <c r="T173" s="151"/>
      <c r="U173" s="151"/>
      <c r="V173" s="412"/>
    </row>
    <row r="174" spans="1:22" ht="13" x14ac:dyDescent="0.3">
      <c r="A174" s="237">
        <v>8</v>
      </c>
      <c r="B174" s="246" t="s">
        <v>191</v>
      </c>
      <c r="C174" s="239"/>
      <c r="D174" s="436"/>
      <c r="E174" s="425"/>
      <c r="F174" s="244"/>
      <c r="G174" s="244"/>
      <c r="H174" s="244"/>
      <c r="I174" s="244"/>
      <c r="J174" s="244"/>
      <c r="K174" s="244"/>
      <c r="L174" s="240"/>
      <c r="M174" s="323"/>
      <c r="N174" s="107"/>
      <c r="O174" s="107"/>
      <c r="P174" s="107"/>
      <c r="Q174" s="239"/>
      <c r="R174" s="239"/>
      <c r="T174" s="239"/>
      <c r="U174" s="239"/>
      <c r="V174" s="416"/>
    </row>
    <row r="175" spans="1:22" ht="12" x14ac:dyDescent="0.3">
      <c r="A175" s="269">
        <v>8.1</v>
      </c>
      <c r="B175" s="270" t="s">
        <v>284</v>
      </c>
      <c r="C175" s="446" t="str">
        <f>'6. Staff Loading'!C175</f>
        <v>BenefitsCal Application Manager-Onshore</v>
      </c>
      <c r="D175" s="447">
        <f>'6. Staff Loading'!D175</f>
        <v>140</v>
      </c>
      <c r="E175" s="448" t="str">
        <f>'6. Staff Loading'!E175</f>
        <v>N</v>
      </c>
      <c r="F175" s="154">
        <v>60</v>
      </c>
      <c r="G175" s="154">
        <v>60</v>
      </c>
      <c r="H175" s="154">
        <v>60</v>
      </c>
      <c r="I175" s="154">
        <v>60</v>
      </c>
      <c r="J175" s="154">
        <v>60</v>
      </c>
      <c r="K175" s="154"/>
      <c r="L175" s="276">
        <f>SUM(F175:K175)</f>
        <v>300</v>
      </c>
      <c r="M175" s="316">
        <f>D175*L175</f>
        <v>42000</v>
      </c>
      <c r="N175" s="107"/>
      <c r="O175" s="107"/>
      <c r="P175" s="107"/>
      <c r="Q175" s="452">
        <f>R175/$O$7</f>
        <v>0.35046728971962621</v>
      </c>
      <c r="R175" s="452">
        <f>L175/5</f>
        <v>60</v>
      </c>
      <c r="T175" s="452">
        <f>IF($E175="Y",$L175,0)</f>
        <v>0</v>
      </c>
      <c r="U175" s="452">
        <f>IF($E175="N",$L175,0)</f>
        <v>300</v>
      </c>
      <c r="V175" s="453">
        <f>T175/(U175+T175)</f>
        <v>0</v>
      </c>
    </row>
    <row r="176" spans="1:22" s="110" customFormat="1" ht="12" x14ac:dyDescent="0.3">
      <c r="A176" s="269"/>
      <c r="B176" s="270"/>
      <c r="C176" s="446" t="str">
        <f>'6. Staff Loading'!C176</f>
        <v>BenefitsCal Product Manager-Onshore</v>
      </c>
      <c r="D176" s="447">
        <f>'6. Staff Loading'!D176</f>
        <v>135</v>
      </c>
      <c r="E176" s="448" t="str">
        <f>'6. Staff Loading'!E176</f>
        <v>N</v>
      </c>
      <c r="F176" s="154">
        <v>60</v>
      </c>
      <c r="G176" s="154">
        <v>60</v>
      </c>
      <c r="H176" s="154">
        <v>60</v>
      </c>
      <c r="I176" s="154">
        <v>60</v>
      </c>
      <c r="J176" s="154">
        <v>60</v>
      </c>
      <c r="K176" s="154"/>
      <c r="L176" s="276">
        <f>SUM(F176:K176)</f>
        <v>300</v>
      </c>
      <c r="M176" s="316">
        <f>D176*L176</f>
        <v>40500</v>
      </c>
      <c r="N176" s="107"/>
      <c r="O176" s="107"/>
      <c r="P176" s="107"/>
      <c r="Q176" s="452">
        <f t="shared" ref="Q176:Q179" si="80">R176/$O$7</f>
        <v>0.35046728971962621</v>
      </c>
      <c r="R176" s="452">
        <f>L176/5</f>
        <v>60</v>
      </c>
      <c r="T176" s="452">
        <f>IF($E176="Y",$L176,0)</f>
        <v>0</v>
      </c>
      <c r="U176" s="452">
        <f>IF($E176="N",$L176,0)</f>
        <v>300</v>
      </c>
      <c r="V176" s="453">
        <f t="shared" ref="V176:V179" si="81">T176/(U176+T176)</f>
        <v>0</v>
      </c>
    </row>
    <row r="177" spans="1:22" s="110" customFormat="1" ht="12" x14ac:dyDescent="0.3">
      <c r="A177" s="269"/>
      <c r="B177" s="270"/>
      <c r="C177" s="446">
        <f>'6. Staff Loading'!C177</f>
        <v>0</v>
      </c>
      <c r="D177" s="447">
        <f>'6. Staff Loading'!D177</f>
        <v>0</v>
      </c>
      <c r="E177" s="448">
        <f>'6. Staff Loading'!E177</f>
        <v>0</v>
      </c>
      <c r="F177" s="154"/>
      <c r="G177" s="154"/>
      <c r="H177" s="154"/>
      <c r="I177" s="154"/>
      <c r="J177" s="154"/>
      <c r="K177" s="154"/>
      <c r="L177" s="276">
        <f>SUM(F177:K177)</f>
        <v>0</v>
      </c>
      <c r="M177" s="316">
        <f>D177*L177</f>
        <v>0</v>
      </c>
      <c r="N177" s="107"/>
      <c r="O177" s="107"/>
      <c r="P177" s="107"/>
      <c r="Q177" s="452">
        <f t="shared" si="80"/>
        <v>0</v>
      </c>
      <c r="R177" s="452">
        <f>L177/5</f>
        <v>0</v>
      </c>
      <c r="T177" s="452">
        <f>IF($E177="Y",$L177,0)</f>
        <v>0</v>
      </c>
      <c r="U177" s="452">
        <f>IF($E177="N",$L177,0)</f>
        <v>0</v>
      </c>
      <c r="V177" s="453" t="e">
        <f t="shared" si="81"/>
        <v>#DIV/0!</v>
      </c>
    </row>
    <row r="178" spans="1:22" ht="12" x14ac:dyDescent="0.3">
      <c r="A178" s="269"/>
      <c r="B178" s="270"/>
      <c r="C178" s="446">
        <f>'6. Staff Loading'!C178</f>
        <v>0</v>
      </c>
      <c r="D178" s="447">
        <f>'6. Staff Loading'!D178</f>
        <v>0</v>
      </c>
      <c r="E178" s="448">
        <f>'6. Staff Loading'!E178</f>
        <v>0</v>
      </c>
      <c r="F178" s="154"/>
      <c r="G178" s="154"/>
      <c r="H178" s="154"/>
      <c r="I178" s="154"/>
      <c r="J178" s="154"/>
      <c r="K178" s="154"/>
      <c r="L178" s="276">
        <f>SUM(F178:K178)</f>
        <v>0</v>
      </c>
      <c r="M178" s="316">
        <f>D178*L178</f>
        <v>0</v>
      </c>
      <c r="N178" s="107"/>
      <c r="O178" s="107"/>
      <c r="P178" s="107"/>
      <c r="Q178" s="452">
        <f t="shared" si="80"/>
        <v>0</v>
      </c>
      <c r="R178" s="452">
        <f>L178/5</f>
        <v>0</v>
      </c>
      <c r="T178" s="452">
        <f>IF($E178="Y",$L178,0)</f>
        <v>0</v>
      </c>
      <c r="U178" s="452">
        <f>IF($E178="N",$L178,0)</f>
        <v>0</v>
      </c>
      <c r="V178" s="453" t="e">
        <f t="shared" si="81"/>
        <v>#DIV/0!</v>
      </c>
    </row>
    <row r="179" spans="1:22" ht="12" x14ac:dyDescent="0.3">
      <c r="A179" s="269"/>
      <c r="B179" s="270"/>
      <c r="C179" s="446">
        <f>'6. Staff Loading'!C179</f>
        <v>0</v>
      </c>
      <c r="D179" s="447">
        <f>'6. Staff Loading'!D179</f>
        <v>0</v>
      </c>
      <c r="E179" s="448">
        <f>'6. Staff Loading'!E179</f>
        <v>0</v>
      </c>
      <c r="F179" s="154"/>
      <c r="G179" s="154"/>
      <c r="H179" s="154"/>
      <c r="I179" s="154"/>
      <c r="J179" s="154"/>
      <c r="K179" s="154"/>
      <c r="L179" s="276">
        <f>SUM(F179:K179)</f>
        <v>0</v>
      </c>
      <c r="M179" s="316">
        <f>D179*L179</f>
        <v>0</v>
      </c>
      <c r="N179" s="107"/>
      <c r="O179" s="107"/>
      <c r="P179" s="107"/>
      <c r="Q179" s="452">
        <f t="shared" si="80"/>
        <v>0</v>
      </c>
      <c r="R179" s="452">
        <f>L179/5</f>
        <v>0</v>
      </c>
      <c r="T179" s="452">
        <f>IF($E179="Y",$L179,0)</f>
        <v>0</v>
      </c>
      <c r="U179" s="452">
        <f>IF($E179="N",$L179,0)</f>
        <v>0</v>
      </c>
      <c r="V179" s="453" t="e">
        <f t="shared" si="81"/>
        <v>#DIV/0!</v>
      </c>
    </row>
    <row r="180" spans="1:22" ht="12.5" thickBot="1" x14ac:dyDescent="0.35">
      <c r="A180" s="228"/>
      <c r="B180" s="229" t="s">
        <v>193</v>
      </c>
      <c r="C180" s="230"/>
      <c r="D180" s="438"/>
      <c r="E180" s="427"/>
      <c r="F180" s="233">
        <f>SUM(F175:F179)</f>
        <v>120</v>
      </c>
      <c r="G180" s="233">
        <f t="shared" ref="G180:L180" si="82">SUM(G175:G179)</f>
        <v>120</v>
      </c>
      <c r="H180" s="233">
        <f t="shared" si="82"/>
        <v>120</v>
      </c>
      <c r="I180" s="233">
        <f t="shared" si="82"/>
        <v>120</v>
      </c>
      <c r="J180" s="233">
        <f t="shared" si="82"/>
        <v>120</v>
      </c>
      <c r="K180" s="233">
        <f t="shared" si="82"/>
        <v>0</v>
      </c>
      <c r="L180" s="233">
        <f t="shared" si="82"/>
        <v>600</v>
      </c>
      <c r="M180" s="317">
        <f>SUM(M175:M179)</f>
        <v>82500</v>
      </c>
      <c r="N180" s="107"/>
      <c r="O180" s="107"/>
      <c r="P180" s="107"/>
      <c r="Q180" s="235">
        <f>SUM(Q175:Q179)</f>
        <v>0.70093457943925241</v>
      </c>
      <c r="R180" s="235">
        <f>SUM(R175:R179)</f>
        <v>120</v>
      </c>
      <c r="T180" s="231">
        <f>SUM(T175:T179)</f>
        <v>0</v>
      </c>
      <c r="U180" s="231">
        <f>SUM(U175:U179)</f>
        <v>600</v>
      </c>
      <c r="V180" s="413">
        <f>T180/(T180+U180)</f>
        <v>0</v>
      </c>
    </row>
    <row r="181" spans="1:22" ht="12" x14ac:dyDescent="0.3">
      <c r="A181" s="269">
        <v>8.1999999999999993</v>
      </c>
      <c r="B181" s="270" t="s">
        <v>194</v>
      </c>
      <c r="C181" s="446" t="str">
        <f>'6. Staff Loading'!C181</f>
        <v>Cloud Engineer-Onshore</v>
      </c>
      <c r="D181" s="447">
        <f>'6. Staff Loading'!D181</f>
        <v>130</v>
      </c>
      <c r="E181" s="448" t="str">
        <f>'6. Staff Loading'!E181</f>
        <v>N</v>
      </c>
      <c r="F181" s="154">
        <v>484</v>
      </c>
      <c r="G181" s="154">
        <v>484</v>
      </c>
      <c r="H181" s="154">
        <v>484</v>
      </c>
      <c r="I181" s="154">
        <v>484</v>
      </c>
      <c r="J181" s="154">
        <v>484</v>
      </c>
      <c r="K181" s="154"/>
      <c r="L181" s="276">
        <f>SUM(F181:K181)</f>
        <v>2420</v>
      </c>
      <c r="M181" s="316">
        <f>D181*L181</f>
        <v>314600</v>
      </c>
      <c r="N181" s="107"/>
      <c r="O181" s="107"/>
      <c r="P181" s="107"/>
      <c r="Q181" s="452">
        <f>R181/$O$7</f>
        <v>2.8271028037383181</v>
      </c>
      <c r="R181" s="452">
        <f>L181/5</f>
        <v>484</v>
      </c>
      <c r="T181" s="452">
        <f>IF($E181="Y",$L181,0)</f>
        <v>0</v>
      </c>
      <c r="U181" s="452">
        <f>IF($E181="N",$L181,0)</f>
        <v>2420</v>
      </c>
      <c r="V181" s="453">
        <f>T181/(U181+T181)</f>
        <v>0</v>
      </c>
    </row>
    <row r="182" spans="1:22" s="110" customFormat="1" ht="12" x14ac:dyDescent="0.3">
      <c r="A182" s="269"/>
      <c r="B182" s="270"/>
      <c r="C182" s="446" t="str">
        <f>'6. Staff Loading'!C182</f>
        <v>Cloud Engineer-Offshore</v>
      </c>
      <c r="D182" s="447">
        <f>'6. Staff Loading'!D182</f>
        <v>80</v>
      </c>
      <c r="E182" s="448" t="str">
        <f>'6. Staff Loading'!E182</f>
        <v>Y</v>
      </c>
      <c r="F182" s="154">
        <v>417</v>
      </c>
      <c r="G182" s="154">
        <v>417</v>
      </c>
      <c r="H182" s="154">
        <v>417</v>
      </c>
      <c r="I182" s="154">
        <v>417</v>
      </c>
      <c r="J182" s="154">
        <v>417</v>
      </c>
      <c r="K182" s="154"/>
      <c r="L182" s="276">
        <f>SUM(F182:K182)</f>
        <v>2085</v>
      </c>
      <c r="M182" s="316">
        <f>D182*L182</f>
        <v>166800</v>
      </c>
      <c r="N182" s="107"/>
      <c r="O182" s="107"/>
      <c r="P182" s="107"/>
      <c r="Q182" s="452">
        <f t="shared" ref="Q182:Q185" si="83">R182/$O$7</f>
        <v>2.4357476635514019</v>
      </c>
      <c r="R182" s="452">
        <f>L182/5</f>
        <v>417</v>
      </c>
      <c r="T182" s="452">
        <f>IF($E182="Y",$L182,0)</f>
        <v>2085</v>
      </c>
      <c r="U182" s="452">
        <f>IF($E182="N",$L182,0)</f>
        <v>0</v>
      </c>
      <c r="V182" s="453">
        <f t="shared" ref="V182:V185" si="84">T182/(U182+T182)</f>
        <v>1</v>
      </c>
    </row>
    <row r="183" spans="1:22" ht="12" x14ac:dyDescent="0.3">
      <c r="A183" s="269"/>
      <c r="B183" s="270"/>
      <c r="C183" s="446">
        <f>'6. Staff Loading'!C183</f>
        <v>0</v>
      </c>
      <c r="D183" s="447">
        <f>'6. Staff Loading'!D183</f>
        <v>0</v>
      </c>
      <c r="E183" s="448">
        <f>'6. Staff Loading'!E183</f>
        <v>0</v>
      </c>
      <c r="F183" s="154"/>
      <c r="G183" s="154"/>
      <c r="H183" s="154"/>
      <c r="I183" s="154"/>
      <c r="J183" s="154"/>
      <c r="K183" s="154"/>
      <c r="L183" s="276">
        <f>SUM(F183:K183)</f>
        <v>0</v>
      </c>
      <c r="M183" s="316">
        <f>D183*L183</f>
        <v>0</v>
      </c>
      <c r="N183" s="107"/>
      <c r="O183" s="107"/>
      <c r="P183" s="107"/>
      <c r="Q183" s="452">
        <f t="shared" si="83"/>
        <v>0</v>
      </c>
      <c r="R183" s="452">
        <f>L183/5</f>
        <v>0</v>
      </c>
      <c r="T183" s="452">
        <f>IF($E183="Y",$L183,0)</f>
        <v>0</v>
      </c>
      <c r="U183" s="452">
        <f>IF($E183="N",$L183,0)</f>
        <v>0</v>
      </c>
      <c r="V183" s="453" t="e">
        <f t="shared" si="84"/>
        <v>#DIV/0!</v>
      </c>
    </row>
    <row r="184" spans="1:22" ht="12" x14ac:dyDescent="0.3">
      <c r="A184" s="269"/>
      <c r="B184" s="270"/>
      <c r="C184" s="446">
        <f>'6. Staff Loading'!C184</f>
        <v>0</v>
      </c>
      <c r="D184" s="447">
        <f>'6. Staff Loading'!D184</f>
        <v>0</v>
      </c>
      <c r="E184" s="448">
        <f>'6. Staff Loading'!E184</f>
        <v>0</v>
      </c>
      <c r="F184" s="154"/>
      <c r="G184" s="154"/>
      <c r="H184" s="154"/>
      <c r="I184" s="154"/>
      <c r="J184" s="154"/>
      <c r="K184" s="154"/>
      <c r="L184" s="276">
        <f>SUM(F184:K184)</f>
        <v>0</v>
      </c>
      <c r="M184" s="316">
        <f>D184*L184</f>
        <v>0</v>
      </c>
      <c r="N184" s="107"/>
      <c r="O184" s="107"/>
      <c r="P184" s="107"/>
      <c r="Q184" s="452">
        <f t="shared" si="83"/>
        <v>0</v>
      </c>
      <c r="R184" s="452">
        <f>L184/5</f>
        <v>0</v>
      </c>
      <c r="T184" s="452">
        <f>IF($E184="Y",$L184,0)</f>
        <v>0</v>
      </c>
      <c r="U184" s="452">
        <f>IF($E184="N",$L184,0)</f>
        <v>0</v>
      </c>
      <c r="V184" s="453" t="e">
        <f t="shared" si="84"/>
        <v>#DIV/0!</v>
      </c>
    </row>
    <row r="185" spans="1:22" ht="12" x14ac:dyDescent="0.3">
      <c r="A185" s="269"/>
      <c r="B185" s="270"/>
      <c r="C185" s="446">
        <f>'6. Staff Loading'!C185</f>
        <v>0</v>
      </c>
      <c r="D185" s="447">
        <f>'6. Staff Loading'!D185</f>
        <v>0</v>
      </c>
      <c r="E185" s="448">
        <f>'6. Staff Loading'!E185</f>
        <v>0</v>
      </c>
      <c r="F185" s="154"/>
      <c r="G185" s="154"/>
      <c r="H185" s="154"/>
      <c r="I185" s="154"/>
      <c r="J185" s="154"/>
      <c r="K185" s="154"/>
      <c r="L185" s="276">
        <f>SUM(F185:K185)</f>
        <v>0</v>
      </c>
      <c r="M185" s="316">
        <f>D185*L185</f>
        <v>0</v>
      </c>
      <c r="N185" s="107"/>
      <c r="O185" s="107"/>
      <c r="P185" s="107"/>
      <c r="Q185" s="452">
        <f t="shared" si="83"/>
        <v>0</v>
      </c>
      <c r="R185" s="452">
        <f>L185/5</f>
        <v>0</v>
      </c>
      <c r="T185" s="452">
        <f>IF($E185="Y",$L185,0)</f>
        <v>0</v>
      </c>
      <c r="U185" s="452">
        <f>IF($E185="N",$L185,0)</f>
        <v>0</v>
      </c>
      <c r="V185" s="453" t="e">
        <f t="shared" si="84"/>
        <v>#DIV/0!</v>
      </c>
    </row>
    <row r="186" spans="1:22" ht="12.5" thickBot="1" x14ac:dyDescent="0.35">
      <c r="A186" s="228"/>
      <c r="B186" s="229" t="s">
        <v>195</v>
      </c>
      <c r="C186" s="230"/>
      <c r="D186" s="438"/>
      <c r="E186" s="427"/>
      <c r="F186" s="233">
        <f>SUM(F181:F185)</f>
        <v>901</v>
      </c>
      <c r="G186" s="233">
        <f t="shared" ref="G186:L186" si="85">SUM(G181:G185)</f>
        <v>901</v>
      </c>
      <c r="H186" s="233">
        <f t="shared" si="85"/>
        <v>901</v>
      </c>
      <c r="I186" s="233">
        <f t="shared" si="85"/>
        <v>901</v>
      </c>
      <c r="J186" s="233">
        <f t="shared" si="85"/>
        <v>901</v>
      </c>
      <c r="K186" s="233">
        <f t="shared" si="85"/>
        <v>0</v>
      </c>
      <c r="L186" s="233">
        <f t="shared" si="85"/>
        <v>4505</v>
      </c>
      <c r="M186" s="317">
        <f>SUM(M181:M185)</f>
        <v>481400</v>
      </c>
      <c r="N186" s="107"/>
      <c r="O186" s="107"/>
      <c r="P186" s="107"/>
      <c r="Q186" s="235">
        <f>SUM(Q181:Q185)</f>
        <v>5.2628504672897201</v>
      </c>
      <c r="R186" s="235">
        <f>SUM(R181:R185)</f>
        <v>901</v>
      </c>
      <c r="T186" s="231">
        <f>SUM(T181:T185)</f>
        <v>2085</v>
      </c>
      <c r="U186" s="231">
        <f>SUM(U181:U185)</f>
        <v>2420</v>
      </c>
      <c r="V186" s="413">
        <f>T186/(T186+U186)</f>
        <v>0.462819089900111</v>
      </c>
    </row>
    <row r="187" spans="1:22" ht="12" x14ac:dyDescent="0.3">
      <c r="A187" s="269">
        <v>8.3000000000000007</v>
      </c>
      <c r="B187" s="270" t="s">
        <v>196</v>
      </c>
      <c r="C187" s="446" t="str">
        <f>'6. Staff Loading'!C187</f>
        <v>Cloud Engineer-Onshore</v>
      </c>
      <c r="D187" s="447">
        <f>'6. Staff Loading'!D187</f>
        <v>130</v>
      </c>
      <c r="E187" s="448" t="str">
        <f>'6. Staff Loading'!E187</f>
        <v>N</v>
      </c>
      <c r="F187" s="154">
        <v>40</v>
      </c>
      <c r="G187" s="154">
        <v>40</v>
      </c>
      <c r="H187" s="154">
        <v>40</v>
      </c>
      <c r="I187" s="154">
        <v>40</v>
      </c>
      <c r="J187" s="154">
        <v>40</v>
      </c>
      <c r="K187" s="154"/>
      <c r="L187" s="276">
        <f>SUM(F187:K187)</f>
        <v>200</v>
      </c>
      <c r="M187" s="316">
        <f>D187*L187</f>
        <v>26000</v>
      </c>
      <c r="N187" s="107"/>
      <c r="O187" s="107"/>
      <c r="P187" s="107"/>
      <c r="Q187" s="452">
        <f>R187/$O$7</f>
        <v>0.23364485981308414</v>
      </c>
      <c r="R187" s="452">
        <f>L187/5</f>
        <v>40</v>
      </c>
      <c r="T187" s="452">
        <f>IF($E187="Y",$L187,0)</f>
        <v>0</v>
      </c>
      <c r="U187" s="452">
        <f>IF($E187="N",$L187,0)</f>
        <v>200</v>
      </c>
      <c r="V187" s="453">
        <f>T187/(U187+T187)</f>
        <v>0</v>
      </c>
    </row>
    <row r="188" spans="1:22" s="110" customFormat="1" ht="12" x14ac:dyDescent="0.3">
      <c r="A188" s="269"/>
      <c r="B188" s="270"/>
      <c r="C188" s="446" t="str">
        <f>'6. Staff Loading'!C188</f>
        <v>Programmer Analyst-Offshore</v>
      </c>
      <c r="D188" s="447">
        <f>'6. Staff Loading'!D188</f>
        <v>80</v>
      </c>
      <c r="E188" s="448" t="str">
        <f>'6. Staff Loading'!E188</f>
        <v>Y</v>
      </c>
      <c r="F188" s="154">
        <v>42</v>
      </c>
      <c r="G188" s="154">
        <v>42</v>
      </c>
      <c r="H188" s="154">
        <v>42</v>
      </c>
      <c r="I188" s="154">
        <v>42</v>
      </c>
      <c r="J188" s="154">
        <v>42</v>
      </c>
      <c r="K188" s="154"/>
      <c r="L188" s="276">
        <f>SUM(F188:K188)</f>
        <v>210</v>
      </c>
      <c r="M188" s="316">
        <f>D188*L188</f>
        <v>16800</v>
      </c>
      <c r="N188" s="107"/>
      <c r="O188" s="107"/>
      <c r="P188" s="107"/>
      <c r="Q188" s="452">
        <f t="shared" ref="Q188:Q191" si="86">R188/$O$7</f>
        <v>0.24532710280373834</v>
      </c>
      <c r="R188" s="452">
        <f>L188/5</f>
        <v>42</v>
      </c>
      <c r="T188" s="452">
        <f>IF($E188="Y",$L188,0)</f>
        <v>210</v>
      </c>
      <c r="U188" s="452">
        <f>IF($E188="N",$L188,0)</f>
        <v>0</v>
      </c>
      <c r="V188" s="453">
        <f t="shared" ref="V188:V191" si="87">T188/(U188+T188)</f>
        <v>1</v>
      </c>
    </row>
    <row r="189" spans="1:22" s="110" customFormat="1" ht="12" x14ac:dyDescent="0.3">
      <c r="A189" s="269"/>
      <c r="B189" s="270"/>
      <c r="C189" s="446">
        <f>'6. Staff Loading'!C189</f>
        <v>0</v>
      </c>
      <c r="D189" s="447">
        <f>'6. Staff Loading'!D189</f>
        <v>0</v>
      </c>
      <c r="E189" s="448">
        <f>'6. Staff Loading'!E189</f>
        <v>0</v>
      </c>
      <c r="F189" s="154"/>
      <c r="G189" s="154"/>
      <c r="H189" s="154"/>
      <c r="I189" s="154"/>
      <c r="J189" s="154"/>
      <c r="K189" s="154"/>
      <c r="L189" s="276">
        <f>SUM(F189:K189)</f>
        <v>0</v>
      </c>
      <c r="M189" s="316">
        <f>D189*L189</f>
        <v>0</v>
      </c>
      <c r="N189" s="107"/>
      <c r="O189" s="107"/>
      <c r="P189" s="107"/>
      <c r="Q189" s="452">
        <f t="shared" si="86"/>
        <v>0</v>
      </c>
      <c r="R189" s="452">
        <f>L189/5</f>
        <v>0</v>
      </c>
      <c r="T189" s="452">
        <f>IF($E189="Y",$L189,0)</f>
        <v>0</v>
      </c>
      <c r="U189" s="452">
        <f>IF($E189="N",$L189,0)</f>
        <v>0</v>
      </c>
      <c r="V189" s="453" t="e">
        <f t="shared" si="87"/>
        <v>#DIV/0!</v>
      </c>
    </row>
    <row r="190" spans="1:22" ht="12" x14ac:dyDescent="0.3">
      <c r="A190" s="269"/>
      <c r="B190" s="270"/>
      <c r="C190" s="446">
        <f>'6. Staff Loading'!C190</f>
        <v>0</v>
      </c>
      <c r="D190" s="447">
        <f>'6. Staff Loading'!D190</f>
        <v>0</v>
      </c>
      <c r="E190" s="448">
        <f>'6. Staff Loading'!E190</f>
        <v>0</v>
      </c>
      <c r="F190" s="154"/>
      <c r="G190" s="154"/>
      <c r="H190" s="154"/>
      <c r="I190" s="154"/>
      <c r="J190" s="154"/>
      <c r="K190" s="154"/>
      <c r="L190" s="276">
        <f>SUM(F190:K190)</f>
        <v>0</v>
      </c>
      <c r="M190" s="316">
        <f>D190*L190</f>
        <v>0</v>
      </c>
      <c r="N190" s="107"/>
      <c r="O190" s="107"/>
      <c r="P190" s="107"/>
      <c r="Q190" s="452">
        <f t="shared" si="86"/>
        <v>0</v>
      </c>
      <c r="R190" s="452">
        <f>L190/5</f>
        <v>0</v>
      </c>
      <c r="T190" s="452">
        <f>IF($E190="Y",$L190,0)</f>
        <v>0</v>
      </c>
      <c r="U190" s="452">
        <f>IF($E190="N",$L190,0)</f>
        <v>0</v>
      </c>
      <c r="V190" s="453" t="e">
        <f t="shared" si="87"/>
        <v>#DIV/0!</v>
      </c>
    </row>
    <row r="191" spans="1:22" ht="12" x14ac:dyDescent="0.3">
      <c r="A191" s="269"/>
      <c r="B191" s="270"/>
      <c r="C191" s="446">
        <f>'6. Staff Loading'!C191</f>
        <v>0</v>
      </c>
      <c r="D191" s="447">
        <f>'6. Staff Loading'!D191</f>
        <v>0</v>
      </c>
      <c r="E191" s="448">
        <f>'6. Staff Loading'!E191</f>
        <v>0</v>
      </c>
      <c r="F191" s="154"/>
      <c r="G191" s="154"/>
      <c r="H191" s="154"/>
      <c r="I191" s="154"/>
      <c r="J191" s="154"/>
      <c r="K191" s="154"/>
      <c r="L191" s="276">
        <f>SUM(F191:K191)</f>
        <v>0</v>
      </c>
      <c r="M191" s="316">
        <f>D191*L191</f>
        <v>0</v>
      </c>
      <c r="N191" s="107"/>
      <c r="O191" s="107"/>
      <c r="P191" s="107"/>
      <c r="Q191" s="452">
        <f t="shared" si="86"/>
        <v>0</v>
      </c>
      <c r="R191" s="452">
        <f>L191/5</f>
        <v>0</v>
      </c>
      <c r="T191" s="452">
        <f>IF($E191="Y",$L191,0)</f>
        <v>0</v>
      </c>
      <c r="U191" s="452">
        <f>IF($E191="N",$L191,0)</f>
        <v>0</v>
      </c>
      <c r="V191" s="453" t="e">
        <f t="shared" si="87"/>
        <v>#DIV/0!</v>
      </c>
    </row>
    <row r="192" spans="1:22" ht="12.5" thickBot="1" x14ac:dyDescent="0.35">
      <c r="A192" s="228"/>
      <c r="B192" s="229" t="s">
        <v>197</v>
      </c>
      <c r="C192" s="230"/>
      <c r="D192" s="438"/>
      <c r="E192" s="427"/>
      <c r="F192" s="233">
        <f>SUM(F187:F191)</f>
        <v>82</v>
      </c>
      <c r="G192" s="233">
        <f t="shared" ref="G192:L192" si="88">SUM(G187:G191)</f>
        <v>82</v>
      </c>
      <c r="H192" s="233">
        <f t="shared" si="88"/>
        <v>82</v>
      </c>
      <c r="I192" s="233">
        <f t="shared" si="88"/>
        <v>82</v>
      </c>
      <c r="J192" s="233">
        <f t="shared" si="88"/>
        <v>82</v>
      </c>
      <c r="K192" s="233">
        <f t="shared" si="88"/>
        <v>0</v>
      </c>
      <c r="L192" s="233">
        <f t="shared" si="88"/>
        <v>410</v>
      </c>
      <c r="M192" s="317">
        <f>SUM(M187:M191)</f>
        <v>42800</v>
      </c>
      <c r="N192" s="107"/>
      <c r="O192" s="107"/>
      <c r="P192" s="107"/>
      <c r="Q192" s="235">
        <f>SUM(Q187:Q191)</f>
        <v>0.47897196261682251</v>
      </c>
      <c r="R192" s="235">
        <f>SUM(R187:R191)</f>
        <v>82</v>
      </c>
      <c r="T192" s="231">
        <f>SUM(T187:T191)</f>
        <v>210</v>
      </c>
      <c r="U192" s="231">
        <f>SUM(U187:U191)</f>
        <v>200</v>
      </c>
      <c r="V192" s="413">
        <f>T192/(T192+U192)</f>
        <v>0.51219512195121952</v>
      </c>
    </row>
    <row r="193" spans="1:22" ht="12" x14ac:dyDescent="0.3">
      <c r="A193" s="269">
        <v>8.4</v>
      </c>
      <c r="B193" s="270" t="s">
        <v>198</v>
      </c>
      <c r="C193" s="446" t="str">
        <f>'6. Staff Loading'!C193</f>
        <v>Cloud Engineer-Onshore</v>
      </c>
      <c r="D193" s="447">
        <f>'6. Staff Loading'!D193</f>
        <v>130</v>
      </c>
      <c r="E193" s="448" t="str">
        <f>'6. Staff Loading'!E193</f>
        <v>N</v>
      </c>
      <c r="F193" s="154">
        <v>80</v>
      </c>
      <c r="G193" s="154">
        <v>80</v>
      </c>
      <c r="H193" s="154">
        <v>80</v>
      </c>
      <c r="I193" s="154">
        <v>80</v>
      </c>
      <c r="J193" s="154">
        <v>80</v>
      </c>
      <c r="K193" s="154"/>
      <c r="L193" s="276">
        <f>SUM(F193:K193)</f>
        <v>400</v>
      </c>
      <c r="M193" s="316">
        <f>D193*L193</f>
        <v>52000</v>
      </c>
      <c r="N193" s="107"/>
      <c r="O193" s="107"/>
      <c r="P193" s="107"/>
      <c r="Q193" s="452">
        <f>R193/$O$7</f>
        <v>0.46728971962616828</v>
      </c>
      <c r="R193" s="452">
        <f>L193/5</f>
        <v>80</v>
      </c>
      <c r="T193" s="452">
        <f>IF($E193="Y",$L193,0)</f>
        <v>0</v>
      </c>
      <c r="U193" s="452">
        <f>IF($E193="N",$L193,0)</f>
        <v>400</v>
      </c>
      <c r="V193" s="453">
        <f>T193/(U193+T193)</f>
        <v>0</v>
      </c>
    </row>
    <row r="194" spans="1:22" s="110" customFormat="1" ht="12" x14ac:dyDescent="0.3">
      <c r="A194" s="269"/>
      <c r="B194" s="270"/>
      <c r="C194" s="446">
        <f>'6. Staff Loading'!C194</f>
        <v>0</v>
      </c>
      <c r="D194" s="447">
        <f>'6. Staff Loading'!D194</f>
        <v>0</v>
      </c>
      <c r="E194" s="448">
        <f>'6. Staff Loading'!E194</f>
        <v>0</v>
      </c>
      <c r="F194" s="154"/>
      <c r="G194" s="154"/>
      <c r="H194" s="154"/>
      <c r="I194" s="154"/>
      <c r="J194" s="154"/>
      <c r="K194" s="154"/>
      <c r="L194" s="276">
        <f>SUM(F194:K194)</f>
        <v>0</v>
      </c>
      <c r="M194" s="316">
        <f>D194*L194</f>
        <v>0</v>
      </c>
      <c r="N194" s="107"/>
      <c r="O194" s="107"/>
      <c r="P194" s="107"/>
      <c r="Q194" s="452">
        <f t="shared" ref="Q194:Q197" si="89">R194/$O$7</f>
        <v>0</v>
      </c>
      <c r="R194" s="452">
        <f>L194/5</f>
        <v>0</v>
      </c>
      <c r="T194" s="452">
        <f>IF($E194="Y",$L194,0)</f>
        <v>0</v>
      </c>
      <c r="U194" s="452">
        <f>IF($E194="N",$L194,0)</f>
        <v>0</v>
      </c>
      <c r="V194" s="453" t="e">
        <f t="shared" ref="V194:V197" si="90">T194/(U194+T194)</f>
        <v>#DIV/0!</v>
      </c>
    </row>
    <row r="195" spans="1:22" s="110" customFormat="1" ht="12" x14ac:dyDescent="0.3">
      <c r="A195" s="269"/>
      <c r="B195" s="270"/>
      <c r="C195" s="446">
        <f>'6. Staff Loading'!C195</f>
        <v>0</v>
      </c>
      <c r="D195" s="447">
        <f>'6. Staff Loading'!D195</f>
        <v>0</v>
      </c>
      <c r="E195" s="448">
        <f>'6. Staff Loading'!E195</f>
        <v>0</v>
      </c>
      <c r="F195" s="154"/>
      <c r="G195" s="154"/>
      <c r="H195" s="154"/>
      <c r="I195" s="154"/>
      <c r="J195" s="154"/>
      <c r="K195" s="154"/>
      <c r="L195" s="276">
        <f>SUM(F195:K195)</f>
        <v>0</v>
      </c>
      <c r="M195" s="316">
        <f>D195*L195</f>
        <v>0</v>
      </c>
      <c r="N195" s="107"/>
      <c r="O195" s="107"/>
      <c r="P195" s="107"/>
      <c r="Q195" s="452">
        <f t="shared" si="89"/>
        <v>0</v>
      </c>
      <c r="R195" s="452">
        <f>L195/5</f>
        <v>0</v>
      </c>
      <c r="T195" s="452">
        <f>IF($E195="Y",$L195,0)</f>
        <v>0</v>
      </c>
      <c r="U195" s="452">
        <f>IF($E195="N",$L195,0)</f>
        <v>0</v>
      </c>
      <c r="V195" s="453" t="e">
        <f t="shared" si="90"/>
        <v>#DIV/0!</v>
      </c>
    </row>
    <row r="196" spans="1:22" ht="12" x14ac:dyDescent="0.3">
      <c r="A196" s="269"/>
      <c r="B196" s="270"/>
      <c r="C196" s="446">
        <f>'6. Staff Loading'!C196</f>
        <v>0</v>
      </c>
      <c r="D196" s="447">
        <f>'6. Staff Loading'!D196</f>
        <v>0</v>
      </c>
      <c r="E196" s="448">
        <f>'6. Staff Loading'!E196</f>
        <v>0</v>
      </c>
      <c r="F196" s="154"/>
      <c r="G196" s="154"/>
      <c r="H196" s="154"/>
      <c r="I196" s="154"/>
      <c r="J196" s="154"/>
      <c r="K196" s="154"/>
      <c r="L196" s="276">
        <f>SUM(F196:K196)</f>
        <v>0</v>
      </c>
      <c r="M196" s="316">
        <f>D196*L196</f>
        <v>0</v>
      </c>
      <c r="N196" s="107"/>
      <c r="O196" s="107"/>
      <c r="P196" s="107"/>
      <c r="Q196" s="452">
        <f t="shared" si="89"/>
        <v>0</v>
      </c>
      <c r="R196" s="452">
        <f>L196/5</f>
        <v>0</v>
      </c>
      <c r="T196" s="452">
        <f>IF($E196="Y",$L196,0)</f>
        <v>0</v>
      </c>
      <c r="U196" s="452">
        <f>IF($E196="N",$L196,0)</f>
        <v>0</v>
      </c>
      <c r="V196" s="453" t="e">
        <f t="shared" si="90"/>
        <v>#DIV/0!</v>
      </c>
    </row>
    <row r="197" spans="1:22" ht="12" x14ac:dyDescent="0.3">
      <c r="A197" s="269"/>
      <c r="B197" s="270"/>
      <c r="C197" s="446">
        <f>'6. Staff Loading'!C197</f>
        <v>0</v>
      </c>
      <c r="D197" s="447">
        <f>'6. Staff Loading'!D197</f>
        <v>0</v>
      </c>
      <c r="E197" s="448">
        <f>'6. Staff Loading'!E197</f>
        <v>0</v>
      </c>
      <c r="F197" s="154"/>
      <c r="G197" s="154"/>
      <c r="H197" s="154"/>
      <c r="I197" s="154"/>
      <c r="J197" s="154"/>
      <c r="K197" s="154"/>
      <c r="L197" s="276">
        <f>SUM(F197:K197)</f>
        <v>0</v>
      </c>
      <c r="M197" s="316">
        <f>D197*L197</f>
        <v>0</v>
      </c>
      <c r="N197" s="107"/>
      <c r="O197" s="107"/>
      <c r="P197" s="107"/>
      <c r="Q197" s="452">
        <f t="shared" si="89"/>
        <v>0</v>
      </c>
      <c r="R197" s="452">
        <f>L197/5</f>
        <v>0</v>
      </c>
      <c r="T197" s="452">
        <f>IF($E197="Y",$L197,0)</f>
        <v>0</v>
      </c>
      <c r="U197" s="452">
        <f>IF($E197="N",$L197,0)</f>
        <v>0</v>
      </c>
      <c r="V197" s="453" t="e">
        <f t="shared" si="90"/>
        <v>#DIV/0!</v>
      </c>
    </row>
    <row r="198" spans="1:22" ht="12.5" thickBot="1" x14ac:dyDescent="0.35">
      <c r="A198" s="228"/>
      <c r="B198" s="229" t="s">
        <v>199</v>
      </c>
      <c r="C198" s="230"/>
      <c r="D198" s="438"/>
      <c r="E198" s="427"/>
      <c r="F198" s="233">
        <f>SUM(F193:F197)</f>
        <v>80</v>
      </c>
      <c r="G198" s="233">
        <f t="shared" ref="G198:L198" si="91">SUM(G193:G197)</f>
        <v>80</v>
      </c>
      <c r="H198" s="233">
        <f t="shared" si="91"/>
        <v>80</v>
      </c>
      <c r="I198" s="233">
        <f t="shared" si="91"/>
        <v>80</v>
      </c>
      <c r="J198" s="233">
        <f t="shared" si="91"/>
        <v>80</v>
      </c>
      <c r="K198" s="233">
        <f t="shared" si="91"/>
        <v>0</v>
      </c>
      <c r="L198" s="233">
        <f t="shared" si="91"/>
        <v>400</v>
      </c>
      <c r="M198" s="317">
        <f>SUM(M193:M197)</f>
        <v>52000</v>
      </c>
      <c r="N198" s="107"/>
      <c r="O198" s="107"/>
      <c r="P198" s="107"/>
      <c r="Q198" s="235">
        <f>SUM(Q193:Q197)</f>
        <v>0.46728971962616828</v>
      </c>
      <c r="R198" s="235">
        <f>SUM(R193:R197)</f>
        <v>80</v>
      </c>
      <c r="T198" s="231">
        <f>SUM(T193:T197)</f>
        <v>0</v>
      </c>
      <c r="U198" s="231">
        <f>SUM(U193:U197)</f>
        <v>400</v>
      </c>
      <c r="V198" s="413">
        <f>T198/(T198+U198)</f>
        <v>0</v>
      </c>
    </row>
    <row r="199" spans="1:22" ht="12" x14ac:dyDescent="0.3">
      <c r="A199" s="269">
        <v>8.5</v>
      </c>
      <c r="B199" s="270" t="s">
        <v>200</v>
      </c>
      <c r="C199" s="446" t="str">
        <f>'6. Staff Loading'!C199</f>
        <v>Programmer Analyst-Offshore</v>
      </c>
      <c r="D199" s="447">
        <f>'6. Staff Loading'!D199</f>
        <v>80</v>
      </c>
      <c r="E199" s="448" t="str">
        <f>'6. Staff Loading'!E199</f>
        <v>Y</v>
      </c>
      <c r="F199" s="154">
        <v>40</v>
      </c>
      <c r="G199" s="154">
        <v>40</v>
      </c>
      <c r="H199" s="154">
        <v>40</v>
      </c>
      <c r="I199" s="154">
        <v>40</v>
      </c>
      <c r="J199" s="154">
        <v>40</v>
      </c>
      <c r="K199" s="154"/>
      <c r="L199" s="276">
        <f>SUM(F199:K199)</f>
        <v>200</v>
      </c>
      <c r="M199" s="316">
        <f>D199*L199</f>
        <v>16000</v>
      </c>
      <c r="N199" s="107"/>
      <c r="O199" s="107"/>
      <c r="P199" s="107"/>
      <c r="Q199" s="452">
        <f>R199/$O$7</f>
        <v>0.23364485981308414</v>
      </c>
      <c r="R199" s="452">
        <f>L199/5</f>
        <v>40</v>
      </c>
      <c r="T199" s="452">
        <f>IF($E199="Y",$L199,0)</f>
        <v>200</v>
      </c>
      <c r="U199" s="452">
        <f>IF($E199="N",$L199,0)</f>
        <v>0</v>
      </c>
      <c r="V199" s="453">
        <f>T199/(U199+T199)</f>
        <v>1</v>
      </c>
    </row>
    <row r="200" spans="1:22" s="110" customFormat="1" ht="12" x14ac:dyDescent="0.3">
      <c r="A200" s="269"/>
      <c r="B200" s="270"/>
      <c r="C200" s="446">
        <f>'6. Staff Loading'!C200</f>
        <v>0</v>
      </c>
      <c r="D200" s="447">
        <f>'6. Staff Loading'!D200</f>
        <v>0</v>
      </c>
      <c r="E200" s="448">
        <f>'6. Staff Loading'!E200</f>
        <v>0</v>
      </c>
      <c r="F200" s="154"/>
      <c r="G200" s="154"/>
      <c r="H200" s="154"/>
      <c r="I200" s="154"/>
      <c r="J200" s="154"/>
      <c r="K200" s="154"/>
      <c r="L200" s="276">
        <f>SUM(F200:K200)</f>
        <v>0</v>
      </c>
      <c r="M200" s="316">
        <f>D200*L200</f>
        <v>0</v>
      </c>
      <c r="N200" s="107"/>
      <c r="O200" s="107"/>
      <c r="P200" s="107"/>
      <c r="Q200" s="452">
        <f t="shared" ref="Q200:Q203" si="92">R200/$O$7</f>
        <v>0</v>
      </c>
      <c r="R200" s="452">
        <f>L200/5</f>
        <v>0</v>
      </c>
      <c r="T200" s="452">
        <f>IF($E200="Y",$L200,0)</f>
        <v>0</v>
      </c>
      <c r="U200" s="452">
        <f>IF($E200="N",$L200,0)</f>
        <v>0</v>
      </c>
      <c r="V200" s="453" t="e">
        <f t="shared" ref="V200:V203" si="93">T200/(U200+T200)</f>
        <v>#DIV/0!</v>
      </c>
    </row>
    <row r="201" spans="1:22" s="110" customFormat="1" ht="12" x14ac:dyDescent="0.3">
      <c r="A201" s="269"/>
      <c r="B201" s="270"/>
      <c r="C201" s="446">
        <f>'6. Staff Loading'!C201</f>
        <v>0</v>
      </c>
      <c r="D201" s="447">
        <f>'6. Staff Loading'!D201</f>
        <v>0</v>
      </c>
      <c r="E201" s="448">
        <f>'6. Staff Loading'!E201</f>
        <v>0</v>
      </c>
      <c r="F201" s="154"/>
      <c r="G201" s="154"/>
      <c r="H201" s="154"/>
      <c r="I201" s="154"/>
      <c r="J201" s="154"/>
      <c r="K201" s="154"/>
      <c r="L201" s="276">
        <f>SUM(F201:K201)</f>
        <v>0</v>
      </c>
      <c r="M201" s="316">
        <f>D201*L201</f>
        <v>0</v>
      </c>
      <c r="N201" s="107"/>
      <c r="O201" s="107"/>
      <c r="P201" s="107"/>
      <c r="Q201" s="452">
        <f t="shared" si="92"/>
        <v>0</v>
      </c>
      <c r="R201" s="452">
        <f>L201/5</f>
        <v>0</v>
      </c>
      <c r="T201" s="452">
        <f>IF($E201="Y",$L201,0)</f>
        <v>0</v>
      </c>
      <c r="U201" s="452">
        <f>IF($E201="N",$L201,0)</f>
        <v>0</v>
      </c>
      <c r="V201" s="453" t="e">
        <f t="shared" si="93"/>
        <v>#DIV/0!</v>
      </c>
    </row>
    <row r="202" spans="1:22" s="110" customFormat="1" ht="12" x14ac:dyDescent="0.3">
      <c r="A202" s="269"/>
      <c r="B202" s="270"/>
      <c r="C202" s="446">
        <f>'6. Staff Loading'!C202</f>
        <v>0</v>
      </c>
      <c r="D202" s="447">
        <f>'6. Staff Loading'!D202</f>
        <v>0</v>
      </c>
      <c r="E202" s="448">
        <f>'6. Staff Loading'!E202</f>
        <v>0</v>
      </c>
      <c r="F202" s="154"/>
      <c r="G202" s="154"/>
      <c r="H202" s="154"/>
      <c r="I202" s="154"/>
      <c r="J202" s="154"/>
      <c r="K202" s="154"/>
      <c r="L202" s="276">
        <f>SUM(F202:K202)</f>
        <v>0</v>
      </c>
      <c r="M202" s="316">
        <f>D202*L202</f>
        <v>0</v>
      </c>
      <c r="N202" s="107"/>
      <c r="O202" s="107"/>
      <c r="P202" s="107"/>
      <c r="Q202" s="452">
        <f t="shared" si="92"/>
        <v>0</v>
      </c>
      <c r="R202" s="452">
        <f>L202/5</f>
        <v>0</v>
      </c>
      <c r="T202" s="452">
        <f>IF($E202="Y",$L202,0)</f>
        <v>0</v>
      </c>
      <c r="U202" s="452">
        <f>IF($E202="N",$L202,0)</f>
        <v>0</v>
      </c>
      <c r="V202" s="453" t="e">
        <f t="shared" si="93"/>
        <v>#DIV/0!</v>
      </c>
    </row>
    <row r="203" spans="1:22" ht="12" x14ac:dyDescent="0.3">
      <c r="A203" s="269"/>
      <c r="B203" s="270"/>
      <c r="C203" s="446">
        <f>'6. Staff Loading'!C203</f>
        <v>0</v>
      </c>
      <c r="D203" s="447">
        <f>'6. Staff Loading'!D203</f>
        <v>0</v>
      </c>
      <c r="E203" s="448">
        <f>'6. Staff Loading'!E203</f>
        <v>0</v>
      </c>
      <c r="F203" s="154"/>
      <c r="G203" s="154"/>
      <c r="H203" s="154"/>
      <c r="I203" s="154"/>
      <c r="J203" s="154"/>
      <c r="K203" s="154"/>
      <c r="L203" s="276">
        <f>SUM(F203:K203)</f>
        <v>0</v>
      </c>
      <c r="M203" s="316">
        <f>D203*L203</f>
        <v>0</v>
      </c>
      <c r="N203" s="107"/>
      <c r="O203" s="107"/>
      <c r="P203" s="107"/>
      <c r="Q203" s="452">
        <f t="shared" si="92"/>
        <v>0</v>
      </c>
      <c r="R203" s="452">
        <f>L203/5</f>
        <v>0</v>
      </c>
      <c r="T203" s="452">
        <f>IF($E203="Y",$L203,0)</f>
        <v>0</v>
      </c>
      <c r="U203" s="452">
        <f>IF($E203="N",$L203,0)</f>
        <v>0</v>
      </c>
      <c r="V203" s="453" t="e">
        <f t="shared" si="93"/>
        <v>#DIV/0!</v>
      </c>
    </row>
    <row r="204" spans="1:22" s="122" customFormat="1" ht="13.5" thickBot="1" x14ac:dyDescent="0.35">
      <c r="A204" s="228"/>
      <c r="B204" s="229" t="s">
        <v>201</v>
      </c>
      <c r="C204" s="230"/>
      <c r="D204" s="438"/>
      <c r="E204" s="427"/>
      <c r="F204" s="233">
        <f>SUM(F199:F203)</f>
        <v>40</v>
      </c>
      <c r="G204" s="233">
        <f t="shared" ref="G204:L204" si="94">SUM(G199:G203)</f>
        <v>40</v>
      </c>
      <c r="H204" s="233">
        <f t="shared" si="94"/>
        <v>40</v>
      </c>
      <c r="I204" s="233">
        <f t="shared" si="94"/>
        <v>40</v>
      </c>
      <c r="J204" s="233">
        <f t="shared" si="94"/>
        <v>40</v>
      </c>
      <c r="K204" s="233">
        <f t="shared" si="94"/>
        <v>0</v>
      </c>
      <c r="L204" s="233">
        <f t="shared" si="94"/>
        <v>200</v>
      </c>
      <c r="M204" s="317">
        <f>SUM(M199:M203)</f>
        <v>16000</v>
      </c>
      <c r="N204" s="107"/>
      <c r="O204" s="107"/>
      <c r="P204" s="107"/>
      <c r="Q204" s="235">
        <f>SUM(Q199:Q203)</f>
        <v>0.23364485981308414</v>
      </c>
      <c r="R204" s="235">
        <f>SUM(R199:R203)</f>
        <v>40</v>
      </c>
      <c r="T204" s="231">
        <f>SUM(T199:T203)</f>
        <v>200</v>
      </c>
      <c r="U204" s="231">
        <f>SUM(U199:U203)</f>
        <v>0</v>
      </c>
      <c r="V204" s="413">
        <f>T204/(T204+U204)</f>
        <v>1</v>
      </c>
    </row>
    <row r="205" spans="1:22" ht="10.15" customHeight="1" x14ac:dyDescent="0.3">
      <c r="A205" s="149"/>
      <c r="B205" s="150"/>
      <c r="C205" s="158"/>
      <c r="D205" s="437"/>
      <c r="E205" s="426"/>
      <c r="F205" s="154"/>
      <c r="G205" s="154"/>
      <c r="H205" s="154"/>
      <c r="I205" s="154"/>
      <c r="J205" s="154"/>
      <c r="K205" s="154"/>
      <c r="L205" s="154"/>
      <c r="M205" s="322"/>
      <c r="N205" s="107"/>
      <c r="O205" s="107"/>
      <c r="P205" s="107"/>
      <c r="Q205" s="152"/>
      <c r="R205" s="152"/>
      <c r="T205" s="152"/>
      <c r="U205" s="152"/>
      <c r="V205" s="412"/>
    </row>
    <row r="206" spans="1:22" ht="13.5" thickBot="1" x14ac:dyDescent="0.35">
      <c r="A206" s="251"/>
      <c r="B206" s="252" t="s">
        <v>202</v>
      </c>
      <c r="C206" s="253"/>
      <c r="D206" s="440"/>
      <c r="E206" s="429"/>
      <c r="F206" s="254">
        <f>SUM(F180,F186,F192,F204,F198)</f>
        <v>1223</v>
      </c>
      <c r="G206" s="254">
        <f t="shared" ref="G206:M206" si="95">SUM(G180,G186,G192,G204,G198)</f>
        <v>1223</v>
      </c>
      <c r="H206" s="254">
        <f t="shared" si="95"/>
        <v>1223</v>
      </c>
      <c r="I206" s="254">
        <f t="shared" si="95"/>
        <v>1223</v>
      </c>
      <c r="J206" s="254">
        <f t="shared" si="95"/>
        <v>1223</v>
      </c>
      <c r="K206" s="254">
        <f t="shared" si="95"/>
        <v>0</v>
      </c>
      <c r="L206" s="254">
        <f t="shared" si="95"/>
        <v>6115</v>
      </c>
      <c r="M206" s="319">
        <f t="shared" si="95"/>
        <v>674700</v>
      </c>
      <c r="N206" s="107"/>
      <c r="O206" s="107"/>
      <c r="P206" s="107"/>
      <c r="Q206" s="254">
        <f t="shared" ref="Q206:R206" si="96">SUM(Q180,Q186,Q192,Q204,Q198)</f>
        <v>7.143691588785047</v>
      </c>
      <c r="R206" s="254">
        <f t="shared" si="96"/>
        <v>1223</v>
      </c>
      <c r="T206" s="254">
        <f t="shared" ref="T206:U206" si="97">SUM(T180,T186,T192,T204,T198)</f>
        <v>2495</v>
      </c>
      <c r="U206" s="254">
        <f t="shared" si="97"/>
        <v>3620</v>
      </c>
      <c r="V206" s="418">
        <f>T206/(T206+U206)</f>
        <v>0.4080130825838103</v>
      </c>
    </row>
    <row r="207" spans="1:22" ht="12" x14ac:dyDescent="0.3">
      <c r="A207" s="160"/>
      <c r="B207" s="150"/>
      <c r="C207" s="161"/>
      <c r="D207" s="437"/>
      <c r="E207" s="432"/>
      <c r="F207" s="154"/>
      <c r="G207" s="154"/>
      <c r="H207" s="154"/>
      <c r="I207" s="154"/>
      <c r="J207" s="154"/>
      <c r="K207" s="154"/>
      <c r="L207" s="154"/>
      <c r="M207" s="322"/>
      <c r="N207" s="107"/>
      <c r="O207" s="107"/>
      <c r="P207" s="107"/>
      <c r="Q207" s="151"/>
      <c r="R207" s="151"/>
      <c r="T207" s="151"/>
      <c r="U207" s="151"/>
      <c r="V207" s="412"/>
    </row>
    <row r="208" spans="1:22" ht="13" x14ac:dyDescent="0.3">
      <c r="A208" s="247"/>
      <c r="B208" s="248" t="s">
        <v>203</v>
      </c>
      <c r="C208" s="249"/>
      <c r="D208" s="443"/>
      <c r="E208" s="433"/>
      <c r="F208" s="250">
        <f t="shared" ref="F208:M208" si="98">SUM(F28,F74,F84,F144,F122,F94,F206,F172)</f>
        <v>5881</v>
      </c>
      <c r="G208" s="250">
        <f t="shared" si="98"/>
        <v>5874</v>
      </c>
      <c r="H208" s="250">
        <f t="shared" si="98"/>
        <v>5874</v>
      </c>
      <c r="I208" s="250">
        <f t="shared" si="98"/>
        <v>5874</v>
      </c>
      <c r="J208" s="250">
        <f t="shared" si="98"/>
        <v>5874</v>
      </c>
      <c r="K208" s="250">
        <f t="shared" si="98"/>
        <v>0</v>
      </c>
      <c r="L208" s="250">
        <f t="shared" si="98"/>
        <v>29377</v>
      </c>
      <c r="M208" s="324">
        <f t="shared" si="98"/>
        <v>3141640</v>
      </c>
      <c r="N208" s="107"/>
      <c r="O208" s="107"/>
      <c r="P208" s="107"/>
      <c r="Q208" s="250">
        <f>SUM(Q28,Q74,Q84,Q144,Q122,Q94,Q206,Q172)</f>
        <v>34.961448598130843</v>
      </c>
      <c r="R208" s="250">
        <f>SUM(R28,R74,R84,R144,R52,R94,R25,R172)</f>
        <v>4379.3999999999996</v>
      </c>
      <c r="T208" s="250">
        <f>SUM(T28,T74,T84,T144,T122,T94,T206,T172)</f>
        <v>11718</v>
      </c>
      <c r="U208" s="250">
        <f>SUM(U28,U74,U84,U144,U122,U94,U206,U172)</f>
        <v>17659</v>
      </c>
      <c r="V208" s="474">
        <f>T208/(T208+U208)</f>
        <v>0.39888348027368348</v>
      </c>
    </row>
    <row r="209" spans="1:21" ht="12" x14ac:dyDescent="0.3">
      <c r="A209" s="162"/>
      <c r="B209" s="163"/>
      <c r="C209" s="164"/>
      <c r="D209" s="164"/>
      <c r="E209" s="164"/>
      <c r="F209" s="165"/>
      <c r="G209" s="165"/>
      <c r="H209" s="165"/>
      <c r="I209" s="165"/>
      <c r="J209" s="165"/>
      <c r="K209" s="165"/>
      <c r="L209" s="165"/>
      <c r="M209" s="299"/>
      <c r="N209" s="107"/>
      <c r="O209" s="107"/>
      <c r="P209" s="107"/>
      <c r="Q209" s="108"/>
      <c r="R209" s="108"/>
      <c r="T209" s="108"/>
      <c r="U209" s="108"/>
    </row>
    <row r="210" spans="1:21" ht="14.25" customHeight="1" x14ac:dyDescent="0.3">
      <c r="A210" s="162"/>
      <c r="B210" s="163"/>
      <c r="C210" s="164"/>
      <c r="D210" s="164"/>
      <c r="E210" s="164"/>
      <c r="F210" s="165"/>
      <c r="G210" s="165"/>
      <c r="H210" s="165"/>
      <c r="I210" s="165"/>
      <c r="J210" s="610" t="s">
        <v>204</v>
      </c>
      <c r="K210" s="612"/>
      <c r="L210" s="611"/>
      <c r="M210" s="300">
        <f>M208/L208</f>
        <v>106.94216563978623</v>
      </c>
      <c r="N210" s="107"/>
      <c r="O210" s="107"/>
      <c r="P210" s="107"/>
      <c r="Q210" s="108"/>
      <c r="R210" s="108"/>
      <c r="T210" s="108"/>
      <c r="U210" s="108"/>
    </row>
    <row r="211" spans="1:21" x14ac:dyDescent="0.3">
      <c r="Q211" s="112"/>
      <c r="R211" s="112"/>
      <c r="T211" s="112"/>
      <c r="U211" s="112"/>
    </row>
    <row r="212" spans="1:21" ht="13" x14ac:dyDescent="0.3">
      <c r="A212" s="19"/>
      <c r="B212" s="541" t="s">
        <v>32</v>
      </c>
      <c r="C212" s="542"/>
      <c r="D212" s="542"/>
      <c r="E212" s="543"/>
    </row>
    <row r="213" spans="1:21" ht="12.5" x14ac:dyDescent="0.3">
      <c r="A213" s="21">
        <v>1</v>
      </c>
      <c r="B213" s="560"/>
      <c r="C213" s="561"/>
      <c r="D213" s="561"/>
      <c r="E213" s="562"/>
    </row>
    <row r="214" spans="1:21" ht="12.5" x14ac:dyDescent="0.3">
      <c r="A214" s="22">
        <v>2</v>
      </c>
      <c r="B214" s="557"/>
      <c r="C214" s="558"/>
      <c r="D214" s="558"/>
      <c r="E214" s="559"/>
    </row>
    <row r="215" spans="1:21" ht="12.5" x14ac:dyDescent="0.3">
      <c r="A215" s="22">
        <v>3</v>
      </c>
      <c r="B215" s="557"/>
      <c r="C215" s="558"/>
      <c r="D215" s="558"/>
      <c r="E215" s="559"/>
    </row>
    <row r="216" spans="1:21" ht="12.5" x14ac:dyDescent="0.3">
      <c r="A216" s="22">
        <v>4</v>
      </c>
      <c r="B216" s="557"/>
      <c r="C216" s="558"/>
      <c r="D216" s="558"/>
      <c r="E216" s="559"/>
    </row>
    <row r="217" spans="1:21" ht="12.5" x14ac:dyDescent="0.3">
      <c r="A217" s="22">
        <v>5</v>
      </c>
      <c r="B217" s="557"/>
      <c r="C217" s="558"/>
      <c r="D217" s="558"/>
      <c r="E217" s="559"/>
    </row>
    <row r="218" spans="1:21" ht="12.5" x14ac:dyDescent="0.3">
      <c r="A218" s="22">
        <v>6</v>
      </c>
      <c r="B218" s="557"/>
      <c r="C218" s="558"/>
      <c r="D218" s="558"/>
      <c r="E218" s="559"/>
    </row>
    <row r="219" spans="1:21" ht="12.5" x14ac:dyDescent="0.3">
      <c r="A219" s="22">
        <v>7</v>
      </c>
      <c r="B219" s="560"/>
      <c r="C219" s="561"/>
      <c r="D219" s="561"/>
      <c r="E219" s="562"/>
    </row>
    <row r="220" spans="1:21" ht="12.5" x14ac:dyDescent="0.3">
      <c r="A220" s="22">
        <v>8</v>
      </c>
      <c r="B220" s="557"/>
      <c r="C220" s="558"/>
      <c r="D220" s="558"/>
      <c r="E220" s="559"/>
    </row>
    <row r="221" spans="1:21" ht="12.5" x14ac:dyDescent="0.3">
      <c r="A221" s="22">
        <v>9</v>
      </c>
      <c r="B221" s="557"/>
      <c r="C221" s="558"/>
      <c r="D221" s="558"/>
      <c r="E221" s="559"/>
    </row>
    <row r="222" spans="1:21" ht="12.5" x14ac:dyDescent="0.3">
      <c r="A222" s="22">
        <v>10</v>
      </c>
      <c r="B222" s="557"/>
      <c r="C222" s="558"/>
      <c r="D222" s="558"/>
      <c r="E222" s="559"/>
    </row>
  </sheetData>
  <mergeCells count="30">
    <mergeCell ref="B220:E220"/>
    <mergeCell ref="B221:E221"/>
    <mergeCell ref="B222:E222"/>
    <mergeCell ref="B214:E214"/>
    <mergeCell ref="B215:E215"/>
    <mergeCell ref="B216:E216"/>
    <mergeCell ref="B217:E217"/>
    <mergeCell ref="B218:E218"/>
    <mergeCell ref="B219:E219"/>
    <mergeCell ref="U5:U7"/>
    <mergeCell ref="V5:V7"/>
    <mergeCell ref="B212:E212"/>
    <mergeCell ref="B213:E213"/>
    <mergeCell ref="L5:L6"/>
    <mergeCell ref="M5:M7"/>
    <mergeCell ref="Q5:Q7"/>
    <mergeCell ref="R5:R7"/>
    <mergeCell ref="T5:T7"/>
    <mergeCell ref="D4:D7"/>
    <mergeCell ref="J210:L210"/>
    <mergeCell ref="A1:M1"/>
    <mergeCell ref="A2:M2"/>
    <mergeCell ref="A3:M3"/>
    <mergeCell ref="O3:O6"/>
    <mergeCell ref="F4:K4"/>
    <mergeCell ref="L4:M4"/>
    <mergeCell ref="A5:A7"/>
    <mergeCell ref="B5:B7"/>
    <mergeCell ref="C5:C7"/>
    <mergeCell ref="E4:E7"/>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L14:M73 Q14:R14 T14:U73 L86:M192 Q86:R86 T86:U192 Q20:R20 Q15 Q16 Q17 Q18 Q19 Q26:R30 Q21 Q22 Q23 Q24 Q25 Q36:R36 Q31 Q32 Q33 Q34 Q35 Q42:R42 Q37 Q38 Q39 Q40 Q41 Q48:R48 Q43 Q44 Q45 Q46 Q47 Q54:R54 Q49 Q50 Q51 Q52 Q53 Q60:R60 Q55 Q56 Q57 Q58 Q59 Q66:R66 Q61 Q62 Q63 Q64 Q65 Q72:R73 Q67 Q68 Q69 Q70 Q71 Q82:R85 Q77 Q78 Q79 Q80 Q81 Q92:R96 Q87 Q88 Q89 Q90 Q91 Q102:R102 Q97 Q98 Q99 Q100 Q101 Q108:R108 Q103 Q104 Q105 Q106 Q107 Q114:R114 Q109 Q110 Q111 Q112:R112 Q113 Q120:R121 Q115 Q116 Q117 Q118 Q119 Q123:R124 Q122 Q136:R136 Q125 Q126 Q127 Q128 Q129 Q130 Q131 Q132 Q133 Q134 Q135 Q142:R146 Q137 Q138 Q139 Q140 Q141 Q152:R152 Q147 Q148 Q149 Q150 Q151 Q158:R158 Q153 Q154 Q155 Q156 Q157 Q164:R164 Q159 Q160 Q161 Q162 Q163 Q170:R174 Q165 Q166 Q167 Q168 Q169 Q180:R180 Q175 Q176 Q177 Q178 Q179 Q186:R186 Q181 Q182 Q183 Q184 Q185 Q192:R192 Q187 Q188 Q189 Q190 Q191 Q198:R198 Q193 Q194 Q195 Q196 Q197 Q204:R205 Q199 Q200 Q201 Q202 Q203 L193:M205 T193:U205 L75:M85 Q75:R76 T75:U85 U74 K74" formula="1"/>
    <ignoredError sqref="V9:V19 V21:V26 V28 V31:V35 V37:V41 V43:V47 V49:V53 V55:V59 V61:V65 V67:V72 V74 V77:V82 V84 V87:V92 V94 V97:V101 V103:V107 V109:V113 V115:V120 V122 V125:V129 V131:V135 V137:V142 V144 V147:V151 V153:V157 V159:V163 V165:V170 V172 V175:V179 V181:V185 V187:V191 V193:V197 V199:V204 V206 M210 V208" evalError="1"/>
    <ignoredError sqref="V20 V36 V42 V48 V54 V60 V66 V102 V108 V114 V130 V136 V152 V158 V164 V180 V186 V192 V198" evalError="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CD4D-492A-41BF-9737-8F2A72F9E6A3}">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A5" sqref="A5"/>
    </sheetView>
  </sheetViews>
  <sheetFormatPr defaultColWidth="9.1796875" defaultRowHeight="11.5" x14ac:dyDescent="0.25"/>
  <cols>
    <col min="1" max="1" width="5.7265625" style="68" customWidth="1"/>
    <col min="2" max="2" width="55.7265625" style="32" customWidth="1"/>
    <col min="3" max="3" width="16.7265625" style="69" customWidth="1"/>
    <col min="4" max="4" width="14.7265625" style="69" customWidth="1"/>
    <col min="5" max="7" width="15.7265625" style="32" customWidth="1"/>
    <col min="8" max="10" width="13.7265625" style="32" customWidth="1"/>
    <col min="11" max="16384" width="9.1796875" style="32"/>
  </cols>
  <sheetData>
    <row r="1" spans="1:8" s="26" customFormat="1" ht="20.25" customHeight="1" x14ac:dyDescent="0.35">
      <c r="A1" s="547" t="s">
        <v>355</v>
      </c>
      <c r="B1" s="547"/>
      <c r="C1" s="547"/>
      <c r="D1" s="547"/>
      <c r="E1" s="547"/>
      <c r="F1" s="547"/>
      <c r="G1" s="547"/>
    </row>
    <row r="2" spans="1:8" s="26" customFormat="1" ht="24" customHeight="1" x14ac:dyDescent="0.35">
      <c r="A2" s="547" t="s">
        <v>356</v>
      </c>
      <c r="B2" s="547"/>
      <c r="C2" s="547"/>
      <c r="D2" s="547"/>
      <c r="E2" s="547"/>
      <c r="F2" s="547"/>
      <c r="G2" s="547"/>
    </row>
    <row r="3" spans="1:8" s="26" customFormat="1" ht="24" customHeight="1" x14ac:dyDescent="0.35">
      <c r="A3" s="505"/>
      <c r="B3" s="547" t="s">
        <v>357</v>
      </c>
      <c r="C3" s="547"/>
      <c r="D3" s="547"/>
      <c r="E3" s="547"/>
      <c r="F3" s="547"/>
      <c r="G3" s="547"/>
    </row>
    <row r="4" spans="1:8" s="26" customFormat="1" ht="23.25" customHeight="1" thickBot="1" x14ac:dyDescent="0.4">
      <c r="A4" s="27"/>
      <c r="B4" s="547" t="s">
        <v>358</v>
      </c>
      <c r="C4" s="593"/>
      <c r="D4" s="593"/>
      <c r="E4" s="593"/>
      <c r="F4" s="593"/>
      <c r="G4" s="593"/>
    </row>
    <row r="5" spans="1:8" s="28" customFormat="1" ht="80.25" customHeight="1" thickBot="1" x14ac:dyDescent="0.35">
      <c r="A5" s="88" t="s">
        <v>47</v>
      </c>
      <c r="B5" s="88" t="s">
        <v>359</v>
      </c>
      <c r="C5" s="90" t="s">
        <v>360</v>
      </c>
      <c r="D5" s="189" t="s">
        <v>361</v>
      </c>
      <c r="E5" s="86" t="s">
        <v>276</v>
      </c>
      <c r="F5" s="86" t="s">
        <v>362</v>
      </c>
      <c r="G5" s="90" t="s">
        <v>363</v>
      </c>
    </row>
    <row r="6" spans="1:8" s="28" customFormat="1" ht="10.15" customHeight="1" x14ac:dyDescent="0.3">
      <c r="A6" s="184"/>
      <c r="B6" s="185"/>
      <c r="C6" s="483"/>
      <c r="D6" s="188"/>
      <c r="E6" s="188"/>
      <c r="F6" s="619"/>
      <c r="G6" s="620"/>
    </row>
    <row r="7" spans="1:8" ht="12.5" x14ac:dyDescent="0.25">
      <c r="A7" s="82"/>
      <c r="B7" s="83" t="s">
        <v>279</v>
      </c>
      <c r="C7" s="259">
        <f>'5. Services'!G10</f>
        <v>884160</v>
      </c>
      <c r="D7" s="190">
        <v>0.1</v>
      </c>
      <c r="E7" s="255">
        <f>$G7*(9/12)</f>
        <v>729432</v>
      </c>
      <c r="F7" s="255">
        <f>$G7*(3/12)</f>
        <v>243144</v>
      </c>
      <c r="G7" s="31">
        <f>SUM(C7,(C7*D7))</f>
        <v>972576</v>
      </c>
      <c r="H7" s="36"/>
    </row>
    <row r="8" spans="1:8" ht="12.5" x14ac:dyDescent="0.25">
      <c r="A8" s="82"/>
      <c r="B8" s="83" t="s">
        <v>152</v>
      </c>
      <c r="C8" s="259">
        <f>'5. Services'!G20</f>
        <v>3003120</v>
      </c>
      <c r="D8" s="190">
        <v>0.1</v>
      </c>
      <c r="E8" s="255">
        <f t="shared" ref="E8:E14" si="0">$G8*(9/12)</f>
        <v>2477574</v>
      </c>
      <c r="F8" s="255">
        <f t="shared" ref="F8:F14" si="1">$G8*(3/12)</f>
        <v>825858</v>
      </c>
      <c r="G8" s="31">
        <f t="shared" ref="G8:G14" si="2">SUM(C8,(C8*D8))</f>
        <v>3303432</v>
      </c>
      <c r="H8" s="36"/>
    </row>
    <row r="9" spans="1:8" ht="12.5" x14ac:dyDescent="0.25">
      <c r="A9" s="82"/>
      <c r="B9" s="83" t="s">
        <v>282</v>
      </c>
      <c r="C9" s="259">
        <f>'5. Services'!G24</f>
        <v>243840</v>
      </c>
      <c r="D9" s="190">
        <v>0.1</v>
      </c>
      <c r="E9" s="255">
        <f t="shared" si="0"/>
        <v>201168</v>
      </c>
      <c r="F9" s="255">
        <f t="shared" si="1"/>
        <v>67056</v>
      </c>
      <c r="G9" s="31">
        <f t="shared" ref="G9" si="3">SUM(C9,(C9*D9))</f>
        <v>268224</v>
      </c>
      <c r="H9" s="36"/>
    </row>
    <row r="10" spans="1:8" ht="12.5" x14ac:dyDescent="0.25">
      <c r="A10" s="84"/>
      <c r="B10" s="83" t="s">
        <v>160</v>
      </c>
      <c r="C10" s="259">
        <f>'5. Services'!G28</f>
        <v>800400</v>
      </c>
      <c r="D10" s="190">
        <v>0.1</v>
      </c>
      <c r="E10" s="255">
        <f t="shared" si="0"/>
        <v>660330</v>
      </c>
      <c r="F10" s="255">
        <f t="shared" si="1"/>
        <v>220110</v>
      </c>
      <c r="G10" s="31">
        <f t="shared" ref="G10" si="4">SUM(C10,(C10*D10))</f>
        <v>880440</v>
      </c>
      <c r="H10" s="36"/>
    </row>
    <row r="11" spans="1:8" ht="12.5" x14ac:dyDescent="0.25">
      <c r="A11" s="84"/>
      <c r="B11" s="83" t="s">
        <v>164</v>
      </c>
      <c r="C11" s="259">
        <f>'5. Services'!G35</f>
        <v>482640</v>
      </c>
      <c r="D11" s="190">
        <v>0.1</v>
      </c>
      <c r="E11" s="255">
        <f t="shared" si="0"/>
        <v>398178</v>
      </c>
      <c r="F11" s="255">
        <f t="shared" si="1"/>
        <v>132726</v>
      </c>
      <c r="G11" s="31">
        <f t="shared" si="2"/>
        <v>530904</v>
      </c>
      <c r="H11" s="36"/>
    </row>
    <row r="12" spans="1:8" ht="12.5" x14ac:dyDescent="0.25">
      <c r="A12" s="84"/>
      <c r="B12" s="83" t="s">
        <v>178</v>
      </c>
      <c r="C12" s="259">
        <f>'5. Services'!G41</f>
        <v>412800</v>
      </c>
      <c r="D12" s="190">
        <v>0.1</v>
      </c>
      <c r="E12" s="255">
        <f t="shared" si="0"/>
        <v>340560</v>
      </c>
      <c r="F12" s="255">
        <f t="shared" si="1"/>
        <v>113520</v>
      </c>
      <c r="G12" s="31">
        <f t="shared" ref="G12:G13" si="5">SUM(C12,(C12*D12))</f>
        <v>454080</v>
      </c>
      <c r="H12" s="36"/>
    </row>
    <row r="13" spans="1:8" ht="12.5" x14ac:dyDescent="0.25">
      <c r="A13" s="84"/>
      <c r="B13" s="83" t="s">
        <v>190</v>
      </c>
      <c r="C13" s="259">
        <f>'5. Services'!G48</f>
        <v>93755.076923076922</v>
      </c>
      <c r="D13" s="190">
        <v>0.1</v>
      </c>
      <c r="E13" s="255">
        <f t="shared" si="0"/>
        <v>77347.938461538462</v>
      </c>
      <c r="F13" s="255">
        <f t="shared" si="1"/>
        <v>25782.646153846152</v>
      </c>
      <c r="G13" s="31">
        <f t="shared" si="5"/>
        <v>103130.58461538461</v>
      </c>
      <c r="H13" s="36"/>
    </row>
    <row r="14" spans="1:8" ht="12.5" x14ac:dyDescent="0.25">
      <c r="A14" s="84"/>
      <c r="B14" s="83" t="s">
        <v>202</v>
      </c>
      <c r="C14" s="259">
        <f>'5. Services'!G56</f>
        <v>1619280</v>
      </c>
      <c r="D14" s="190">
        <v>0.1</v>
      </c>
      <c r="E14" s="255">
        <f t="shared" si="0"/>
        <v>1335906</v>
      </c>
      <c r="F14" s="255">
        <f t="shared" si="1"/>
        <v>445302</v>
      </c>
      <c r="G14" s="31">
        <f t="shared" si="2"/>
        <v>1781208</v>
      </c>
      <c r="H14" s="36"/>
    </row>
    <row r="15" spans="1:8" ht="14" x14ac:dyDescent="0.3">
      <c r="A15" s="40"/>
      <c r="B15" s="41" t="s">
        <v>364</v>
      </c>
      <c r="C15" s="168">
        <f>SUM(C7:C14)</f>
        <v>7539995.076923077</v>
      </c>
      <c r="D15" s="168"/>
      <c r="E15" s="186">
        <f>SUM(E7:E14)</f>
        <v>6220495.9384615384</v>
      </c>
      <c r="F15" s="81">
        <f>SUM(F7:F14)</f>
        <v>2073498.6461538461</v>
      </c>
      <c r="G15" s="81">
        <f>SUM(G7:G14)</f>
        <v>8293994.5846153842</v>
      </c>
      <c r="H15" s="36"/>
    </row>
    <row r="16" spans="1:8" ht="10.15" customHeight="1" x14ac:dyDescent="0.25">
      <c r="A16" s="82"/>
      <c r="B16" s="83"/>
      <c r="C16" s="335"/>
      <c r="D16" s="333"/>
      <c r="E16" s="256"/>
      <c r="F16" s="617"/>
      <c r="G16" s="618"/>
      <c r="H16" s="36"/>
    </row>
    <row r="17" spans="1:227" ht="14" x14ac:dyDescent="0.3">
      <c r="A17" s="184"/>
      <c r="B17" s="185" t="s">
        <v>365</v>
      </c>
      <c r="C17" s="336"/>
      <c r="D17" s="334"/>
      <c r="E17" s="257"/>
      <c r="F17" s="615"/>
      <c r="G17" s="616"/>
      <c r="H17" s="36"/>
    </row>
    <row r="18" spans="1:227" ht="12.5" x14ac:dyDescent="0.25">
      <c r="A18" s="82"/>
      <c r="B18" s="83" t="s">
        <v>366</v>
      </c>
      <c r="C18" s="259">
        <v>0</v>
      </c>
      <c r="D18" s="190">
        <v>0</v>
      </c>
      <c r="E18" s="31">
        <f>$G18</f>
        <v>0</v>
      </c>
      <c r="F18" s="31">
        <v>0</v>
      </c>
      <c r="G18" s="31">
        <f t="shared" ref="G18:G19" si="6">SUM(C18,(C18*D18))</f>
        <v>0</v>
      </c>
      <c r="H18" s="36"/>
    </row>
    <row r="19" spans="1:227" ht="12.5" x14ac:dyDescent="0.25">
      <c r="A19" s="82"/>
      <c r="B19" s="83" t="s">
        <v>367</v>
      </c>
      <c r="C19" s="259">
        <f>'4. Software'!L55</f>
        <v>167043.27918810991</v>
      </c>
      <c r="D19" s="190">
        <v>0.05</v>
      </c>
      <c r="E19" s="31">
        <f t="shared" ref="E19" si="7">$G19</f>
        <v>175395.44314751541</v>
      </c>
      <c r="F19" s="31">
        <v>0</v>
      </c>
      <c r="G19" s="31">
        <f t="shared" si="6"/>
        <v>175395.44314751541</v>
      </c>
      <c r="H19" s="36"/>
    </row>
    <row r="20" spans="1:227" ht="14" x14ac:dyDescent="0.3">
      <c r="A20" s="40"/>
      <c r="B20" s="41" t="s">
        <v>368</v>
      </c>
      <c r="C20" s="168">
        <f>SUM(C18:C19)</f>
        <v>167043.27918810991</v>
      </c>
      <c r="D20" s="168"/>
      <c r="E20" s="186">
        <f>SUM(E18:E19)</f>
        <v>175395.44314751541</v>
      </c>
      <c r="F20" s="81">
        <f>SUM(F18:F19)</f>
        <v>0</v>
      </c>
      <c r="G20" s="81">
        <f>SUM(G18:G19)</f>
        <v>175395.44314751541</v>
      </c>
      <c r="H20" s="36"/>
    </row>
    <row r="21" spans="1:227" ht="10.15" customHeight="1" x14ac:dyDescent="0.25">
      <c r="A21" s="82"/>
      <c r="B21" s="85"/>
      <c r="C21" s="335"/>
      <c r="D21" s="333"/>
      <c r="E21" s="256"/>
      <c r="F21" s="617"/>
      <c r="G21" s="618"/>
      <c r="H21" s="36"/>
    </row>
    <row r="22" spans="1:227" ht="14" x14ac:dyDescent="0.3">
      <c r="A22" s="184"/>
      <c r="B22" s="185" t="s">
        <v>369</v>
      </c>
      <c r="C22" s="336"/>
      <c r="D22" s="334"/>
      <c r="E22" s="257"/>
      <c r="F22" s="615"/>
      <c r="G22" s="616"/>
      <c r="H22" s="36"/>
    </row>
    <row r="23" spans="1:227" ht="12.5" x14ac:dyDescent="0.25">
      <c r="A23" s="82"/>
      <c r="B23" s="83" t="s">
        <v>370</v>
      </c>
      <c r="C23" s="259">
        <f>'11. Other'!L10</f>
        <v>0</v>
      </c>
      <c r="D23" s="190">
        <v>0</v>
      </c>
      <c r="E23" s="31">
        <f>$G23</f>
        <v>0</v>
      </c>
      <c r="F23" s="31">
        <v>0</v>
      </c>
      <c r="G23" s="31">
        <f t="shared" ref="G23" si="8">SUM(C23,(C23*D23))</f>
        <v>0</v>
      </c>
      <c r="H23" s="36"/>
    </row>
    <row r="24" spans="1:227" ht="12.5" x14ac:dyDescent="0.25">
      <c r="A24" s="82"/>
      <c r="B24" s="83" t="s">
        <v>371</v>
      </c>
      <c r="C24" s="259">
        <f>'11. Other'!L16</f>
        <v>34895</v>
      </c>
      <c r="D24" s="190">
        <v>0.05</v>
      </c>
      <c r="E24" s="31">
        <f t="shared" ref="E24:E25" si="9">$G24</f>
        <v>36639.75</v>
      </c>
      <c r="F24" s="31">
        <v>0</v>
      </c>
      <c r="G24" s="31">
        <f t="shared" ref="G24:G25" si="10">SUM(C24,(C24*D24))</f>
        <v>36639.75</v>
      </c>
      <c r="H24" s="36"/>
    </row>
    <row r="25" spans="1:227" ht="12.5" x14ac:dyDescent="0.25">
      <c r="A25" s="82"/>
      <c r="B25" s="83" t="s">
        <v>372</v>
      </c>
      <c r="C25" s="259">
        <f>'11. Other'!L22</f>
        <v>0</v>
      </c>
      <c r="D25" s="190">
        <v>0</v>
      </c>
      <c r="E25" s="31">
        <f t="shared" si="9"/>
        <v>0</v>
      </c>
      <c r="F25" s="31">
        <v>0</v>
      </c>
      <c r="G25" s="31">
        <f t="shared" si="10"/>
        <v>0</v>
      </c>
      <c r="H25" s="36"/>
    </row>
    <row r="26" spans="1:227" ht="14" x14ac:dyDescent="0.3">
      <c r="A26" s="40"/>
      <c r="B26" s="41" t="s">
        <v>373</v>
      </c>
      <c r="C26" s="479">
        <f>SUM(C23:C25)</f>
        <v>34895</v>
      </c>
      <c r="D26" s="479"/>
      <c r="E26" s="479">
        <f>SUM(E23:E25)</f>
        <v>36639.75</v>
      </c>
      <c r="F26" s="479">
        <f>SUM(F23:F25)</f>
        <v>0</v>
      </c>
      <c r="G26" s="479">
        <f>SUM(G23:G25)</f>
        <v>36639.75</v>
      </c>
      <c r="H26" s="36"/>
    </row>
    <row r="27" spans="1:227" ht="10.15" customHeight="1" x14ac:dyDescent="0.25">
      <c r="A27" s="82"/>
      <c r="B27" s="83"/>
      <c r="C27" s="335"/>
      <c r="D27" s="333"/>
      <c r="E27" s="256"/>
      <c r="F27" s="613"/>
      <c r="G27" s="614"/>
    </row>
    <row r="28" spans="1:227" s="43" customFormat="1" ht="16.5" customHeight="1" x14ac:dyDescent="0.3">
      <c r="A28" s="40"/>
      <c r="B28" s="41" t="s">
        <v>374</v>
      </c>
      <c r="C28" s="168">
        <f>SUM(C15,C20,C26)</f>
        <v>7741933.3561111866</v>
      </c>
      <c r="D28" s="168"/>
      <c r="E28" s="168">
        <f>SUM(E15,E20,E26)</f>
        <v>6432531.1316090543</v>
      </c>
      <c r="F28" s="168">
        <f>SUM(F15,F20,F26)</f>
        <v>2073498.6461538461</v>
      </c>
      <c r="G28" s="168">
        <f>SUM(G15,G20,G26)</f>
        <v>8506029.7777628992</v>
      </c>
    </row>
    <row r="29" spans="1:227" ht="22.5" customHeight="1" x14ac:dyDescent="0.3">
      <c r="A29" s="45"/>
      <c r="B29" s="46"/>
      <c r="C29" s="48"/>
      <c r="D29" s="48"/>
      <c r="E29" s="210"/>
      <c r="F29" s="210"/>
    </row>
    <row r="30" spans="1:227" ht="12.4" customHeight="1" x14ac:dyDescent="0.3">
      <c r="A30" s="45"/>
      <c r="B30" s="47"/>
      <c r="C30" s="51"/>
      <c r="D30" s="51"/>
      <c r="E30" s="210"/>
      <c r="F30" s="210"/>
    </row>
    <row r="31" spans="1:227" ht="12.5" x14ac:dyDescent="0.25">
      <c r="A31" s="54"/>
      <c r="B31" s="211"/>
      <c r="C31" s="55"/>
      <c r="D31" s="55"/>
      <c r="E31" s="264"/>
      <c r="F31" s="264"/>
      <c r="G31" s="17"/>
      <c r="H31" s="56"/>
      <c r="I31" s="50"/>
      <c r="J31" s="50"/>
      <c r="K31" s="50"/>
      <c r="L31" s="50"/>
      <c r="M31" s="50"/>
      <c r="N31" s="50"/>
      <c r="O31" s="264"/>
      <c r="P31" s="57"/>
      <c r="Q31" s="17"/>
      <c r="R31" s="17"/>
      <c r="S31" s="56"/>
      <c r="T31" s="50"/>
      <c r="U31" s="50"/>
      <c r="V31" s="50"/>
      <c r="W31" s="50"/>
      <c r="X31" s="50"/>
      <c r="Y31" s="50"/>
      <c r="Z31" s="264"/>
      <c r="AA31" s="57"/>
      <c r="AB31" s="17"/>
      <c r="AC31" s="17"/>
      <c r="AD31" s="56"/>
      <c r="AE31" s="50"/>
      <c r="AF31" s="50"/>
      <c r="AG31" s="50"/>
      <c r="AH31" s="50"/>
      <c r="AI31" s="50"/>
      <c r="AJ31" s="50"/>
      <c r="AK31" s="264"/>
      <c r="AL31" s="57"/>
      <c r="AM31" s="17"/>
      <c r="AN31" s="17"/>
      <c r="AO31" s="56"/>
      <c r="AP31" s="50"/>
      <c r="AQ31" s="50"/>
      <c r="AR31" s="50"/>
      <c r="AS31" s="50"/>
      <c r="AT31" s="50"/>
      <c r="AU31" s="50"/>
      <c r="AV31" s="264"/>
      <c r="AW31" s="57"/>
      <c r="AX31" s="17"/>
      <c r="AY31" s="17"/>
      <c r="AZ31" s="56"/>
      <c r="BA31" s="50"/>
      <c r="BB31" s="50"/>
      <c r="BC31" s="50"/>
      <c r="BD31" s="50"/>
      <c r="BE31" s="50"/>
      <c r="BF31" s="50"/>
      <c r="BG31" s="264"/>
      <c r="BH31" s="57"/>
      <c r="BI31" s="17"/>
      <c r="BJ31" s="17"/>
      <c r="BK31" s="56"/>
      <c r="BL31" s="50"/>
      <c r="BM31" s="50"/>
      <c r="BN31" s="50"/>
      <c r="BO31" s="50"/>
      <c r="BP31" s="50"/>
      <c r="BQ31" s="50"/>
      <c r="BR31" s="264"/>
      <c r="BS31" s="57"/>
      <c r="BT31" s="17"/>
      <c r="BU31" s="17"/>
      <c r="BV31" s="56"/>
      <c r="BW31" s="50"/>
      <c r="BX31" s="50"/>
      <c r="BY31" s="50"/>
      <c r="BZ31" s="50"/>
      <c r="CA31" s="50"/>
      <c r="CB31" s="50"/>
      <c r="CC31" s="264"/>
      <c r="CD31" s="57"/>
      <c r="CE31" s="17"/>
      <c r="CF31" s="17"/>
      <c r="CG31" s="56"/>
      <c r="CH31" s="50"/>
      <c r="CI31" s="50"/>
      <c r="CJ31" s="50"/>
      <c r="CK31" s="50"/>
      <c r="CL31" s="50"/>
      <c r="CM31" s="50"/>
      <c r="CN31" s="264"/>
      <c r="CO31" s="57"/>
      <c r="CP31" s="17"/>
      <c r="CQ31" s="17"/>
      <c r="CR31" s="56"/>
      <c r="CS31" s="50"/>
      <c r="CT31" s="50"/>
      <c r="CU31" s="50"/>
      <c r="CV31" s="50"/>
      <c r="CW31" s="50"/>
      <c r="CX31" s="50"/>
      <c r="CY31" s="264"/>
      <c r="CZ31" s="57"/>
      <c r="DA31" s="17"/>
      <c r="DB31" s="17"/>
      <c r="DC31" s="56"/>
      <c r="DD31" s="50"/>
      <c r="DE31" s="50"/>
      <c r="DF31" s="50"/>
      <c r="DG31" s="50"/>
      <c r="DH31" s="50"/>
      <c r="DI31" s="50"/>
      <c r="DJ31" s="264"/>
      <c r="DK31" s="57"/>
      <c r="DL31" s="17"/>
      <c r="DM31" s="17"/>
      <c r="DN31" s="56"/>
      <c r="DO31" s="50"/>
      <c r="DP31" s="50"/>
      <c r="DQ31" s="50"/>
      <c r="DR31" s="50"/>
      <c r="DS31" s="50"/>
      <c r="DT31" s="50"/>
      <c r="DU31" s="264"/>
      <c r="DV31" s="57"/>
      <c r="DW31" s="17"/>
      <c r="DX31" s="17"/>
      <c r="DY31" s="56"/>
      <c r="DZ31" s="50"/>
      <c r="EA31" s="50"/>
      <c r="EB31" s="50"/>
      <c r="EC31" s="50"/>
      <c r="ED31" s="50"/>
      <c r="EE31" s="50"/>
      <c r="EF31" s="264"/>
      <c r="EG31" s="57"/>
      <c r="EH31" s="17"/>
      <c r="EI31" s="17"/>
      <c r="EJ31" s="56"/>
      <c r="EK31" s="50"/>
      <c r="EL31" s="50"/>
      <c r="EM31" s="50"/>
      <c r="EN31" s="50"/>
      <c r="EO31" s="50"/>
      <c r="EP31" s="50"/>
      <c r="EQ31" s="264"/>
      <c r="ER31" s="57"/>
      <c r="ES31" s="17"/>
      <c r="ET31" s="17"/>
      <c r="EU31" s="56"/>
      <c r="EV31" s="50"/>
      <c r="EW31" s="50"/>
      <c r="EX31" s="50"/>
      <c r="EY31" s="50"/>
      <c r="EZ31" s="50"/>
      <c r="FA31" s="50"/>
      <c r="FB31" s="264"/>
      <c r="FC31" s="57"/>
      <c r="FD31" s="17"/>
      <c r="FE31" s="17"/>
      <c r="FF31" s="56"/>
      <c r="FG31" s="50"/>
      <c r="FH31" s="50"/>
      <c r="FI31" s="50"/>
      <c r="FJ31" s="50"/>
      <c r="FK31" s="50"/>
      <c r="FL31" s="50"/>
      <c r="FM31" s="264"/>
      <c r="FN31" s="57"/>
      <c r="FO31" s="17"/>
      <c r="FP31" s="17"/>
      <c r="FQ31" s="56"/>
      <c r="FR31" s="50"/>
      <c r="FS31" s="50"/>
      <c r="FT31" s="50"/>
      <c r="FU31" s="50"/>
      <c r="FV31" s="50"/>
      <c r="FW31" s="50"/>
      <c r="FX31" s="264"/>
      <c r="FY31" s="57"/>
      <c r="FZ31" s="17"/>
      <c r="GA31" s="17"/>
      <c r="GB31" s="56"/>
      <c r="GC31" s="50"/>
      <c r="GD31" s="50"/>
      <c r="GE31" s="50"/>
      <c r="GF31" s="50"/>
      <c r="GG31" s="50"/>
      <c r="GH31" s="50"/>
      <c r="GI31" s="264"/>
      <c r="GJ31" s="57"/>
      <c r="GK31" s="17"/>
      <c r="GL31" s="17"/>
      <c r="GM31" s="56"/>
      <c r="GN31" s="50"/>
      <c r="GO31" s="50"/>
      <c r="GP31" s="50"/>
      <c r="GQ31" s="50"/>
      <c r="GR31" s="50"/>
      <c r="GS31" s="50"/>
      <c r="GT31" s="264"/>
      <c r="GU31" s="57"/>
      <c r="GV31" s="17"/>
      <c r="GW31" s="17"/>
      <c r="GX31" s="56"/>
      <c r="GY31" s="50"/>
      <c r="GZ31" s="50"/>
      <c r="HA31" s="50"/>
      <c r="HB31" s="50"/>
      <c r="HC31" s="50"/>
      <c r="HD31" s="50"/>
      <c r="HE31" s="264"/>
      <c r="HF31" s="57"/>
      <c r="HG31" s="17"/>
      <c r="HH31" s="17"/>
      <c r="HI31" s="56"/>
      <c r="HJ31" s="50"/>
      <c r="HK31" s="50"/>
      <c r="HL31" s="50"/>
      <c r="HM31" s="50"/>
      <c r="HN31" s="50"/>
      <c r="HO31" s="50"/>
      <c r="HP31" s="264"/>
      <c r="HQ31" s="57"/>
      <c r="HR31" s="17"/>
      <c r="HS31" s="17"/>
    </row>
    <row r="32" spans="1:227" ht="12.5" x14ac:dyDescent="0.25">
      <c r="A32" s="93"/>
      <c r="B32" s="504" t="s">
        <v>32</v>
      </c>
      <c r="C32" s="55"/>
      <c r="D32" s="55"/>
      <c r="E32" s="264"/>
      <c r="F32" s="264"/>
      <c r="G32" s="17"/>
      <c r="H32" s="56"/>
      <c r="I32" s="50"/>
      <c r="J32" s="50"/>
      <c r="K32" s="50"/>
      <c r="L32" s="50"/>
      <c r="M32" s="50"/>
      <c r="N32" s="50"/>
      <c r="O32" s="264"/>
      <c r="P32" s="57"/>
      <c r="Q32" s="17"/>
      <c r="R32" s="17"/>
      <c r="S32" s="56"/>
      <c r="T32" s="50"/>
      <c r="U32" s="50"/>
      <c r="V32" s="50"/>
      <c r="W32" s="50"/>
      <c r="X32" s="50"/>
      <c r="Y32" s="50"/>
      <c r="Z32" s="264"/>
      <c r="AA32" s="57"/>
      <c r="AB32" s="17"/>
      <c r="AC32" s="17"/>
      <c r="AD32" s="56"/>
      <c r="AE32" s="50"/>
      <c r="AF32" s="50"/>
      <c r="AG32" s="50"/>
      <c r="AH32" s="50"/>
      <c r="AI32" s="50"/>
      <c r="AJ32" s="50"/>
      <c r="AK32" s="264"/>
      <c r="AL32" s="57"/>
      <c r="AM32" s="17"/>
      <c r="AN32" s="17"/>
      <c r="AO32" s="56"/>
      <c r="AP32" s="50"/>
      <c r="AQ32" s="50"/>
      <c r="AR32" s="50"/>
      <c r="AS32" s="50"/>
      <c r="AT32" s="50"/>
      <c r="AU32" s="50"/>
      <c r="AV32" s="264"/>
      <c r="AW32" s="57"/>
      <c r="AX32" s="17"/>
      <c r="AY32" s="17"/>
      <c r="AZ32" s="56"/>
      <c r="BA32" s="50"/>
      <c r="BB32" s="50"/>
      <c r="BC32" s="50"/>
      <c r="BD32" s="50"/>
      <c r="BE32" s="50"/>
      <c r="BF32" s="50"/>
      <c r="BG32" s="264"/>
      <c r="BH32" s="57"/>
      <c r="BI32" s="17"/>
      <c r="BJ32" s="17"/>
      <c r="BK32" s="56"/>
      <c r="BL32" s="50"/>
      <c r="BM32" s="50"/>
      <c r="BN32" s="50"/>
      <c r="BO32" s="50"/>
      <c r="BP32" s="50"/>
      <c r="BQ32" s="50"/>
      <c r="BR32" s="264"/>
      <c r="BS32" s="57"/>
      <c r="BT32" s="17"/>
      <c r="BU32" s="17"/>
      <c r="BV32" s="56"/>
      <c r="BW32" s="50"/>
      <c r="BX32" s="50"/>
      <c r="BY32" s="50"/>
      <c r="BZ32" s="50"/>
      <c r="CA32" s="50"/>
      <c r="CB32" s="50"/>
      <c r="CC32" s="264"/>
      <c r="CD32" s="57"/>
      <c r="CE32" s="17"/>
      <c r="CF32" s="17"/>
      <c r="CG32" s="56"/>
      <c r="CH32" s="50"/>
      <c r="CI32" s="50"/>
      <c r="CJ32" s="50"/>
      <c r="CK32" s="50"/>
      <c r="CL32" s="50"/>
      <c r="CM32" s="50"/>
      <c r="CN32" s="264"/>
      <c r="CO32" s="57"/>
      <c r="CP32" s="17"/>
      <c r="CQ32" s="17"/>
      <c r="CR32" s="56"/>
      <c r="CS32" s="50"/>
      <c r="CT32" s="50"/>
      <c r="CU32" s="50"/>
      <c r="CV32" s="50"/>
      <c r="CW32" s="50"/>
      <c r="CX32" s="50"/>
      <c r="CY32" s="264"/>
      <c r="CZ32" s="57"/>
      <c r="DA32" s="17"/>
      <c r="DB32" s="17"/>
      <c r="DC32" s="56"/>
      <c r="DD32" s="50"/>
      <c r="DE32" s="50"/>
      <c r="DF32" s="50"/>
      <c r="DG32" s="50"/>
      <c r="DH32" s="50"/>
      <c r="DI32" s="50"/>
      <c r="DJ32" s="264"/>
      <c r="DK32" s="57"/>
      <c r="DL32" s="17"/>
      <c r="DM32" s="17"/>
      <c r="DN32" s="56"/>
      <c r="DO32" s="50"/>
      <c r="DP32" s="50"/>
      <c r="DQ32" s="50"/>
      <c r="DR32" s="50"/>
      <c r="DS32" s="50"/>
      <c r="DT32" s="50"/>
      <c r="DU32" s="264"/>
      <c r="DV32" s="57"/>
      <c r="DW32" s="17"/>
      <c r="DX32" s="17"/>
      <c r="DY32" s="56"/>
      <c r="DZ32" s="50"/>
      <c r="EA32" s="50"/>
      <c r="EB32" s="50"/>
      <c r="EC32" s="50"/>
      <c r="ED32" s="50"/>
      <c r="EE32" s="50"/>
      <c r="EF32" s="264"/>
      <c r="EG32" s="57"/>
      <c r="EH32" s="17"/>
      <c r="EI32" s="17"/>
      <c r="EJ32" s="56"/>
      <c r="EK32" s="50"/>
      <c r="EL32" s="50"/>
      <c r="EM32" s="50"/>
      <c r="EN32" s="50"/>
      <c r="EO32" s="50"/>
      <c r="EP32" s="50"/>
      <c r="EQ32" s="264"/>
      <c r="ER32" s="57"/>
      <c r="ES32" s="17"/>
      <c r="ET32" s="17"/>
      <c r="EU32" s="56"/>
      <c r="EV32" s="50"/>
      <c r="EW32" s="50"/>
      <c r="EX32" s="50"/>
      <c r="EY32" s="50"/>
      <c r="EZ32" s="50"/>
      <c r="FA32" s="50"/>
      <c r="FB32" s="264"/>
      <c r="FC32" s="57"/>
      <c r="FD32" s="17"/>
      <c r="FE32" s="17"/>
      <c r="FF32" s="56"/>
      <c r="FG32" s="50"/>
      <c r="FH32" s="50"/>
      <c r="FI32" s="50"/>
      <c r="FJ32" s="50"/>
      <c r="FK32" s="50"/>
      <c r="FL32" s="50"/>
      <c r="FM32" s="264"/>
      <c r="FN32" s="57"/>
      <c r="FO32" s="17"/>
      <c r="FP32" s="17"/>
      <c r="FQ32" s="56"/>
      <c r="FR32" s="50"/>
      <c r="FS32" s="50"/>
      <c r="FT32" s="50"/>
      <c r="FU32" s="50"/>
      <c r="FV32" s="50"/>
      <c r="FW32" s="50"/>
      <c r="FX32" s="264"/>
      <c r="FY32" s="57"/>
      <c r="FZ32" s="17"/>
      <c r="GA32" s="17"/>
      <c r="GB32" s="56"/>
      <c r="GC32" s="50"/>
      <c r="GD32" s="50"/>
      <c r="GE32" s="50"/>
      <c r="GF32" s="50"/>
      <c r="GG32" s="50"/>
      <c r="GH32" s="50"/>
      <c r="GI32" s="264"/>
      <c r="GJ32" s="57"/>
      <c r="GK32" s="17"/>
      <c r="GL32" s="17"/>
      <c r="GM32" s="56"/>
      <c r="GN32" s="50"/>
      <c r="GO32" s="50"/>
      <c r="GP32" s="50"/>
      <c r="GQ32" s="50"/>
      <c r="GR32" s="50"/>
      <c r="GS32" s="50"/>
      <c r="GT32" s="264"/>
      <c r="GU32" s="57"/>
      <c r="GV32" s="17"/>
      <c r="GW32" s="17"/>
      <c r="GX32" s="56"/>
      <c r="GY32" s="50"/>
      <c r="GZ32" s="50"/>
      <c r="HA32" s="50"/>
      <c r="HB32" s="50"/>
      <c r="HC32" s="50"/>
      <c r="HD32" s="50"/>
      <c r="HE32" s="264"/>
      <c r="HF32" s="57"/>
      <c r="HG32" s="17"/>
      <c r="HH32" s="17"/>
      <c r="HI32" s="56"/>
      <c r="HJ32" s="50"/>
      <c r="HK32" s="50"/>
      <c r="HL32" s="50"/>
      <c r="HM32" s="50"/>
      <c r="HN32" s="50"/>
      <c r="HO32" s="50"/>
      <c r="HP32" s="264"/>
      <c r="HQ32" s="57"/>
      <c r="HR32" s="17"/>
      <c r="HS32" s="17"/>
    </row>
    <row r="33" spans="1:227" ht="12.5" x14ac:dyDescent="0.25">
      <c r="A33" s="212">
        <v>1</v>
      </c>
      <c r="B33" s="503"/>
      <c r="C33" s="55"/>
      <c r="D33" s="55"/>
      <c r="E33" s="264"/>
      <c r="F33" s="264"/>
      <c r="G33" s="17"/>
      <c r="H33" s="56"/>
      <c r="I33" s="50"/>
      <c r="J33" s="50"/>
      <c r="K33" s="50"/>
      <c r="L33" s="50"/>
      <c r="M33" s="50"/>
      <c r="N33" s="50"/>
      <c r="O33" s="264"/>
      <c r="P33" s="57"/>
      <c r="Q33" s="17"/>
      <c r="R33" s="17"/>
      <c r="S33" s="56"/>
      <c r="T33" s="50"/>
      <c r="U33" s="50"/>
      <c r="V33" s="50"/>
      <c r="W33" s="50"/>
      <c r="X33" s="50"/>
      <c r="Y33" s="50"/>
      <c r="Z33" s="264"/>
      <c r="AA33" s="57"/>
      <c r="AB33" s="17"/>
      <c r="AC33" s="17"/>
      <c r="AD33" s="56"/>
      <c r="AE33" s="50"/>
      <c r="AF33" s="50"/>
      <c r="AG33" s="50"/>
      <c r="AH33" s="50"/>
      <c r="AI33" s="50"/>
      <c r="AJ33" s="50"/>
      <c r="AK33" s="264"/>
      <c r="AL33" s="57"/>
      <c r="AM33" s="17"/>
      <c r="AN33" s="17"/>
      <c r="AO33" s="56"/>
      <c r="AP33" s="50"/>
      <c r="AQ33" s="50"/>
      <c r="AR33" s="50"/>
      <c r="AS33" s="50"/>
      <c r="AT33" s="50"/>
      <c r="AU33" s="50"/>
      <c r="AV33" s="264"/>
      <c r="AW33" s="57"/>
      <c r="AX33" s="17"/>
      <c r="AY33" s="17"/>
      <c r="AZ33" s="56"/>
      <c r="BA33" s="50"/>
      <c r="BB33" s="50"/>
      <c r="BC33" s="50"/>
      <c r="BD33" s="50"/>
      <c r="BE33" s="50"/>
      <c r="BF33" s="50"/>
      <c r="BG33" s="264"/>
      <c r="BH33" s="57"/>
      <c r="BI33" s="17"/>
      <c r="BJ33" s="17"/>
      <c r="BK33" s="56"/>
      <c r="BL33" s="50"/>
      <c r="BM33" s="50"/>
      <c r="BN33" s="50"/>
      <c r="BO33" s="50"/>
      <c r="BP33" s="50"/>
      <c r="BQ33" s="50"/>
      <c r="BR33" s="264"/>
      <c r="BS33" s="57"/>
      <c r="BT33" s="17"/>
      <c r="BU33" s="17"/>
      <c r="BV33" s="56"/>
      <c r="BW33" s="50"/>
      <c r="BX33" s="50"/>
      <c r="BY33" s="50"/>
      <c r="BZ33" s="50"/>
      <c r="CA33" s="50"/>
      <c r="CB33" s="50"/>
      <c r="CC33" s="264"/>
      <c r="CD33" s="57"/>
      <c r="CE33" s="17"/>
      <c r="CF33" s="17"/>
      <c r="CG33" s="56"/>
      <c r="CH33" s="50"/>
      <c r="CI33" s="50"/>
      <c r="CJ33" s="50"/>
      <c r="CK33" s="50"/>
      <c r="CL33" s="50"/>
      <c r="CM33" s="50"/>
      <c r="CN33" s="264"/>
      <c r="CO33" s="57"/>
      <c r="CP33" s="17"/>
      <c r="CQ33" s="17"/>
      <c r="CR33" s="56"/>
      <c r="CS33" s="50"/>
      <c r="CT33" s="50"/>
      <c r="CU33" s="50"/>
      <c r="CV33" s="50"/>
      <c r="CW33" s="50"/>
      <c r="CX33" s="50"/>
      <c r="CY33" s="264"/>
      <c r="CZ33" s="57"/>
      <c r="DA33" s="17"/>
      <c r="DB33" s="17"/>
      <c r="DC33" s="56"/>
      <c r="DD33" s="50"/>
      <c r="DE33" s="50"/>
      <c r="DF33" s="50"/>
      <c r="DG33" s="50"/>
      <c r="DH33" s="50"/>
      <c r="DI33" s="50"/>
      <c r="DJ33" s="264"/>
      <c r="DK33" s="57"/>
      <c r="DL33" s="17"/>
      <c r="DM33" s="17"/>
      <c r="DN33" s="56"/>
      <c r="DO33" s="50"/>
      <c r="DP33" s="50"/>
      <c r="DQ33" s="50"/>
      <c r="DR33" s="50"/>
      <c r="DS33" s="50"/>
      <c r="DT33" s="50"/>
      <c r="DU33" s="264"/>
      <c r="DV33" s="57"/>
      <c r="DW33" s="17"/>
      <c r="DX33" s="17"/>
      <c r="DY33" s="56"/>
      <c r="DZ33" s="50"/>
      <c r="EA33" s="50"/>
      <c r="EB33" s="50"/>
      <c r="EC33" s="50"/>
      <c r="ED33" s="50"/>
      <c r="EE33" s="50"/>
      <c r="EF33" s="264"/>
      <c r="EG33" s="57"/>
      <c r="EH33" s="17"/>
      <c r="EI33" s="17"/>
      <c r="EJ33" s="56"/>
      <c r="EK33" s="50"/>
      <c r="EL33" s="50"/>
      <c r="EM33" s="50"/>
      <c r="EN33" s="50"/>
      <c r="EO33" s="50"/>
      <c r="EP33" s="50"/>
      <c r="EQ33" s="264"/>
      <c r="ER33" s="57"/>
      <c r="ES33" s="17"/>
      <c r="ET33" s="17"/>
      <c r="EU33" s="56"/>
      <c r="EV33" s="50"/>
      <c r="EW33" s="50"/>
      <c r="EX33" s="50"/>
      <c r="EY33" s="50"/>
      <c r="EZ33" s="50"/>
      <c r="FA33" s="50"/>
      <c r="FB33" s="264"/>
      <c r="FC33" s="57"/>
      <c r="FD33" s="17"/>
      <c r="FE33" s="17"/>
      <c r="FF33" s="56"/>
      <c r="FG33" s="50"/>
      <c r="FH33" s="50"/>
      <c r="FI33" s="50"/>
      <c r="FJ33" s="50"/>
      <c r="FK33" s="50"/>
      <c r="FL33" s="50"/>
      <c r="FM33" s="264"/>
      <c r="FN33" s="57"/>
      <c r="FO33" s="17"/>
      <c r="FP33" s="17"/>
      <c r="FQ33" s="56"/>
      <c r="FR33" s="50"/>
      <c r="FS33" s="50"/>
      <c r="FT33" s="50"/>
      <c r="FU33" s="50"/>
      <c r="FV33" s="50"/>
      <c r="FW33" s="50"/>
      <c r="FX33" s="264"/>
      <c r="FY33" s="57"/>
      <c r="FZ33" s="17"/>
      <c r="GA33" s="17"/>
      <c r="GB33" s="56"/>
      <c r="GC33" s="50"/>
      <c r="GD33" s="50"/>
      <c r="GE33" s="50"/>
      <c r="GF33" s="50"/>
      <c r="GG33" s="50"/>
      <c r="GH33" s="50"/>
      <c r="GI33" s="264"/>
      <c r="GJ33" s="57"/>
      <c r="GK33" s="17"/>
      <c r="GL33" s="17"/>
      <c r="GM33" s="56"/>
      <c r="GN33" s="50"/>
      <c r="GO33" s="50"/>
      <c r="GP33" s="50"/>
      <c r="GQ33" s="50"/>
      <c r="GR33" s="50"/>
      <c r="GS33" s="50"/>
      <c r="GT33" s="264"/>
      <c r="GU33" s="57"/>
      <c r="GV33" s="17"/>
      <c r="GW33" s="17"/>
      <c r="GX33" s="56"/>
      <c r="GY33" s="50"/>
      <c r="GZ33" s="50"/>
      <c r="HA33" s="50"/>
      <c r="HB33" s="50"/>
      <c r="HC33" s="50"/>
      <c r="HD33" s="50"/>
      <c r="HE33" s="264"/>
      <c r="HF33" s="57"/>
      <c r="HG33" s="17"/>
      <c r="HH33" s="17"/>
      <c r="HI33" s="56"/>
      <c r="HJ33" s="50"/>
      <c r="HK33" s="50"/>
      <c r="HL33" s="50"/>
      <c r="HM33" s="50"/>
      <c r="HN33" s="50"/>
      <c r="HO33" s="50"/>
      <c r="HP33" s="264"/>
      <c r="HQ33" s="57"/>
      <c r="HR33" s="17"/>
      <c r="HS33" s="17"/>
    </row>
    <row r="34" spans="1:227" ht="12.5" x14ac:dyDescent="0.25">
      <c r="A34" s="212">
        <v>2</v>
      </c>
      <c r="B34" s="503"/>
      <c r="C34" s="55"/>
      <c r="D34" s="55"/>
      <c r="E34" s="264"/>
      <c r="F34" s="264"/>
      <c r="G34" s="17"/>
      <c r="H34" s="56"/>
      <c r="I34" s="50"/>
      <c r="J34" s="50"/>
      <c r="K34" s="50"/>
      <c r="L34" s="50"/>
      <c r="M34" s="50"/>
      <c r="N34" s="50"/>
      <c r="O34" s="264"/>
      <c r="P34" s="57"/>
      <c r="Q34" s="17"/>
      <c r="R34" s="17"/>
      <c r="S34" s="56"/>
      <c r="T34" s="50"/>
      <c r="U34" s="50"/>
      <c r="V34" s="50"/>
      <c r="W34" s="50"/>
      <c r="X34" s="50"/>
      <c r="Y34" s="50"/>
      <c r="Z34" s="264"/>
      <c r="AA34" s="57"/>
      <c r="AB34" s="17"/>
      <c r="AC34" s="17"/>
      <c r="AD34" s="56"/>
      <c r="AE34" s="50"/>
      <c r="AF34" s="50"/>
      <c r="AG34" s="50"/>
      <c r="AH34" s="50"/>
      <c r="AI34" s="50"/>
      <c r="AJ34" s="50"/>
      <c r="AK34" s="264"/>
      <c r="AL34" s="57"/>
      <c r="AM34" s="17"/>
      <c r="AN34" s="17"/>
      <c r="AO34" s="56"/>
      <c r="AP34" s="50"/>
      <c r="AQ34" s="50"/>
      <c r="AR34" s="50"/>
      <c r="AS34" s="50"/>
      <c r="AT34" s="50"/>
      <c r="AU34" s="50"/>
      <c r="AV34" s="264"/>
      <c r="AW34" s="57"/>
      <c r="AX34" s="17"/>
      <c r="AY34" s="17"/>
      <c r="AZ34" s="56"/>
      <c r="BA34" s="50"/>
      <c r="BB34" s="50"/>
      <c r="BC34" s="50"/>
      <c r="BD34" s="50"/>
      <c r="BE34" s="50"/>
      <c r="BF34" s="50"/>
      <c r="BG34" s="264"/>
      <c r="BH34" s="57"/>
      <c r="BI34" s="17"/>
      <c r="BJ34" s="17"/>
      <c r="BK34" s="56"/>
      <c r="BL34" s="50"/>
      <c r="BM34" s="50"/>
      <c r="BN34" s="50"/>
      <c r="BO34" s="50"/>
      <c r="BP34" s="50"/>
      <c r="BQ34" s="50"/>
      <c r="BR34" s="264"/>
      <c r="BS34" s="57"/>
      <c r="BT34" s="17"/>
      <c r="BU34" s="17"/>
      <c r="BV34" s="56"/>
      <c r="BW34" s="50"/>
      <c r="BX34" s="50"/>
      <c r="BY34" s="50"/>
      <c r="BZ34" s="50"/>
      <c r="CA34" s="50"/>
      <c r="CB34" s="50"/>
      <c r="CC34" s="264"/>
      <c r="CD34" s="57"/>
      <c r="CE34" s="17"/>
      <c r="CF34" s="17"/>
      <c r="CG34" s="56"/>
      <c r="CH34" s="50"/>
      <c r="CI34" s="50"/>
      <c r="CJ34" s="50"/>
      <c r="CK34" s="50"/>
      <c r="CL34" s="50"/>
      <c r="CM34" s="50"/>
      <c r="CN34" s="264"/>
      <c r="CO34" s="57"/>
      <c r="CP34" s="17"/>
      <c r="CQ34" s="17"/>
      <c r="CR34" s="56"/>
      <c r="CS34" s="50"/>
      <c r="CT34" s="50"/>
      <c r="CU34" s="50"/>
      <c r="CV34" s="50"/>
      <c r="CW34" s="50"/>
      <c r="CX34" s="50"/>
      <c r="CY34" s="264"/>
      <c r="CZ34" s="57"/>
      <c r="DA34" s="17"/>
      <c r="DB34" s="17"/>
      <c r="DC34" s="56"/>
      <c r="DD34" s="50"/>
      <c r="DE34" s="50"/>
      <c r="DF34" s="50"/>
      <c r="DG34" s="50"/>
      <c r="DH34" s="50"/>
      <c r="DI34" s="50"/>
      <c r="DJ34" s="264"/>
      <c r="DK34" s="57"/>
      <c r="DL34" s="17"/>
      <c r="DM34" s="17"/>
      <c r="DN34" s="56"/>
      <c r="DO34" s="50"/>
      <c r="DP34" s="50"/>
      <c r="DQ34" s="50"/>
      <c r="DR34" s="50"/>
      <c r="DS34" s="50"/>
      <c r="DT34" s="50"/>
      <c r="DU34" s="264"/>
      <c r="DV34" s="57"/>
      <c r="DW34" s="17"/>
      <c r="DX34" s="17"/>
      <c r="DY34" s="56"/>
      <c r="DZ34" s="50"/>
      <c r="EA34" s="50"/>
      <c r="EB34" s="50"/>
      <c r="EC34" s="50"/>
      <c r="ED34" s="50"/>
      <c r="EE34" s="50"/>
      <c r="EF34" s="264"/>
      <c r="EG34" s="57"/>
      <c r="EH34" s="17"/>
      <c r="EI34" s="17"/>
      <c r="EJ34" s="56"/>
      <c r="EK34" s="50"/>
      <c r="EL34" s="50"/>
      <c r="EM34" s="50"/>
      <c r="EN34" s="50"/>
      <c r="EO34" s="50"/>
      <c r="EP34" s="50"/>
      <c r="EQ34" s="264"/>
      <c r="ER34" s="57"/>
      <c r="ES34" s="17"/>
      <c r="ET34" s="17"/>
      <c r="EU34" s="56"/>
      <c r="EV34" s="50"/>
      <c r="EW34" s="50"/>
      <c r="EX34" s="50"/>
      <c r="EY34" s="50"/>
      <c r="EZ34" s="50"/>
      <c r="FA34" s="50"/>
      <c r="FB34" s="264"/>
      <c r="FC34" s="57"/>
      <c r="FD34" s="17"/>
      <c r="FE34" s="17"/>
      <c r="FF34" s="56"/>
      <c r="FG34" s="50"/>
      <c r="FH34" s="50"/>
      <c r="FI34" s="50"/>
      <c r="FJ34" s="50"/>
      <c r="FK34" s="50"/>
      <c r="FL34" s="50"/>
      <c r="FM34" s="264"/>
      <c r="FN34" s="57"/>
      <c r="FO34" s="17"/>
      <c r="FP34" s="17"/>
      <c r="FQ34" s="56"/>
      <c r="FR34" s="50"/>
      <c r="FS34" s="50"/>
      <c r="FT34" s="50"/>
      <c r="FU34" s="50"/>
      <c r="FV34" s="50"/>
      <c r="FW34" s="50"/>
      <c r="FX34" s="264"/>
      <c r="FY34" s="57"/>
      <c r="FZ34" s="17"/>
      <c r="GA34" s="17"/>
      <c r="GB34" s="56"/>
      <c r="GC34" s="50"/>
      <c r="GD34" s="50"/>
      <c r="GE34" s="50"/>
      <c r="GF34" s="50"/>
      <c r="GG34" s="50"/>
      <c r="GH34" s="50"/>
      <c r="GI34" s="264"/>
      <c r="GJ34" s="57"/>
      <c r="GK34" s="17"/>
      <c r="GL34" s="17"/>
      <c r="GM34" s="56"/>
      <c r="GN34" s="50"/>
      <c r="GO34" s="50"/>
      <c r="GP34" s="50"/>
      <c r="GQ34" s="50"/>
      <c r="GR34" s="50"/>
      <c r="GS34" s="50"/>
      <c r="GT34" s="264"/>
      <c r="GU34" s="57"/>
      <c r="GV34" s="17"/>
      <c r="GW34" s="17"/>
      <c r="GX34" s="56"/>
      <c r="GY34" s="50"/>
      <c r="GZ34" s="50"/>
      <c r="HA34" s="50"/>
      <c r="HB34" s="50"/>
      <c r="HC34" s="50"/>
      <c r="HD34" s="50"/>
      <c r="HE34" s="264"/>
      <c r="HF34" s="57"/>
      <c r="HG34" s="17"/>
      <c r="HH34" s="17"/>
      <c r="HI34" s="56"/>
      <c r="HJ34" s="50"/>
      <c r="HK34" s="50"/>
      <c r="HL34" s="50"/>
      <c r="HM34" s="50"/>
      <c r="HN34" s="50"/>
      <c r="HO34" s="50"/>
      <c r="HP34" s="264"/>
      <c r="HQ34" s="57"/>
      <c r="HR34" s="17"/>
      <c r="HS34" s="17"/>
    </row>
    <row r="35" spans="1:227" ht="12.5" x14ac:dyDescent="0.25">
      <c r="A35" s="212">
        <v>3</v>
      </c>
      <c r="B35" s="503"/>
      <c r="C35" s="55"/>
      <c r="D35" s="55"/>
      <c r="E35" s="264"/>
      <c r="F35" s="264"/>
      <c r="G35" s="17"/>
      <c r="H35" s="56"/>
      <c r="I35" s="50"/>
      <c r="J35" s="50"/>
      <c r="K35" s="50"/>
      <c r="L35" s="50"/>
      <c r="M35" s="50"/>
      <c r="N35" s="50"/>
      <c r="O35" s="264"/>
      <c r="P35" s="57"/>
      <c r="Q35" s="17"/>
      <c r="R35" s="17"/>
      <c r="S35" s="56"/>
      <c r="T35" s="50"/>
      <c r="U35" s="50"/>
      <c r="V35" s="50"/>
      <c r="W35" s="50"/>
      <c r="X35" s="50"/>
      <c r="Y35" s="50"/>
      <c r="Z35" s="264"/>
      <c r="AA35" s="57"/>
      <c r="AB35" s="17"/>
      <c r="AC35" s="17"/>
      <c r="AD35" s="56"/>
      <c r="AE35" s="50"/>
      <c r="AF35" s="50"/>
      <c r="AG35" s="50"/>
      <c r="AH35" s="50"/>
      <c r="AI35" s="50"/>
      <c r="AJ35" s="50"/>
      <c r="AK35" s="264"/>
      <c r="AL35" s="57"/>
      <c r="AM35" s="17"/>
      <c r="AN35" s="17"/>
      <c r="AO35" s="56"/>
      <c r="AP35" s="50"/>
      <c r="AQ35" s="50"/>
      <c r="AR35" s="50"/>
      <c r="AS35" s="50"/>
      <c r="AT35" s="50"/>
      <c r="AU35" s="50"/>
      <c r="AV35" s="264"/>
      <c r="AW35" s="57"/>
      <c r="AX35" s="17"/>
      <c r="AY35" s="17"/>
      <c r="AZ35" s="56"/>
      <c r="BA35" s="50"/>
      <c r="BB35" s="50"/>
      <c r="BC35" s="50"/>
      <c r="BD35" s="50"/>
      <c r="BE35" s="50"/>
      <c r="BF35" s="50"/>
      <c r="BG35" s="264"/>
      <c r="BH35" s="57"/>
      <c r="BI35" s="17"/>
      <c r="BJ35" s="17"/>
      <c r="BK35" s="56"/>
      <c r="BL35" s="50"/>
      <c r="BM35" s="50"/>
      <c r="BN35" s="50"/>
      <c r="BO35" s="50"/>
      <c r="BP35" s="50"/>
      <c r="BQ35" s="50"/>
      <c r="BR35" s="264"/>
      <c r="BS35" s="57"/>
      <c r="BT35" s="17"/>
      <c r="BU35" s="17"/>
      <c r="BV35" s="56"/>
      <c r="BW35" s="50"/>
      <c r="BX35" s="50"/>
      <c r="BY35" s="50"/>
      <c r="BZ35" s="50"/>
      <c r="CA35" s="50"/>
      <c r="CB35" s="50"/>
      <c r="CC35" s="264"/>
      <c r="CD35" s="57"/>
      <c r="CE35" s="17"/>
      <c r="CF35" s="17"/>
      <c r="CG35" s="56"/>
      <c r="CH35" s="50"/>
      <c r="CI35" s="50"/>
      <c r="CJ35" s="50"/>
      <c r="CK35" s="50"/>
      <c r="CL35" s="50"/>
      <c r="CM35" s="50"/>
      <c r="CN35" s="264"/>
      <c r="CO35" s="57"/>
      <c r="CP35" s="17"/>
      <c r="CQ35" s="17"/>
      <c r="CR35" s="56"/>
      <c r="CS35" s="50"/>
      <c r="CT35" s="50"/>
      <c r="CU35" s="50"/>
      <c r="CV35" s="50"/>
      <c r="CW35" s="50"/>
      <c r="CX35" s="50"/>
      <c r="CY35" s="264"/>
      <c r="CZ35" s="57"/>
      <c r="DA35" s="17"/>
      <c r="DB35" s="17"/>
      <c r="DC35" s="56"/>
      <c r="DD35" s="50"/>
      <c r="DE35" s="50"/>
      <c r="DF35" s="50"/>
      <c r="DG35" s="50"/>
      <c r="DH35" s="50"/>
      <c r="DI35" s="50"/>
      <c r="DJ35" s="264"/>
      <c r="DK35" s="57"/>
      <c r="DL35" s="17"/>
      <c r="DM35" s="17"/>
      <c r="DN35" s="56"/>
      <c r="DO35" s="50"/>
      <c r="DP35" s="50"/>
      <c r="DQ35" s="50"/>
      <c r="DR35" s="50"/>
      <c r="DS35" s="50"/>
      <c r="DT35" s="50"/>
      <c r="DU35" s="264"/>
      <c r="DV35" s="57"/>
      <c r="DW35" s="17"/>
      <c r="DX35" s="17"/>
      <c r="DY35" s="56"/>
      <c r="DZ35" s="50"/>
      <c r="EA35" s="50"/>
      <c r="EB35" s="50"/>
      <c r="EC35" s="50"/>
      <c r="ED35" s="50"/>
      <c r="EE35" s="50"/>
      <c r="EF35" s="264"/>
      <c r="EG35" s="57"/>
      <c r="EH35" s="17"/>
      <c r="EI35" s="17"/>
      <c r="EJ35" s="56"/>
      <c r="EK35" s="50"/>
      <c r="EL35" s="50"/>
      <c r="EM35" s="50"/>
      <c r="EN35" s="50"/>
      <c r="EO35" s="50"/>
      <c r="EP35" s="50"/>
      <c r="EQ35" s="264"/>
      <c r="ER35" s="57"/>
      <c r="ES35" s="17"/>
      <c r="ET35" s="17"/>
      <c r="EU35" s="56"/>
      <c r="EV35" s="50"/>
      <c r="EW35" s="50"/>
      <c r="EX35" s="50"/>
      <c r="EY35" s="50"/>
      <c r="EZ35" s="50"/>
      <c r="FA35" s="50"/>
      <c r="FB35" s="264"/>
      <c r="FC35" s="57"/>
      <c r="FD35" s="17"/>
      <c r="FE35" s="17"/>
      <c r="FF35" s="56"/>
      <c r="FG35" s="50"/>
      <c r="FH35" s="50"/>
      <c r="FI35" s="50"/>
      <c r="FJ35" s="50"/>
      <c r="FK35" s="50"/>
      <c r="FL35" s="50"/>
      <c r="FM35" s="264"/>
      <c r="FN35" s="57"/>
      <c r="FO35" s="17"/>
      <c r="FP35" s="17"/>
      <c r="FQ35" s="56"/>
      <c r="FR35" s="50"/>
      <c r="FS35" s="50"/>
      <c r="FT35" s="50"/>
      <c r="FU35" s="50"/>
      <c r="FV35" s="50"/>
      <c r="FW35" s="50"/>
      <c r="FX35" s="264"/>
      <c r="FY35" s="57"/>
      <c r="FZ35" s="17"/>
      <c r="GA35" s="17"/>
      <c r="GB35" s="56"/>
      <c r="GC35" s="50"/>
      <c r="GD35" s="50"/>
      <c r="GE35" s="50"/>
      <c r="GF35" s="50"/>
      <c r="GG35" s="50"/>
      <c r="GH35" s="50"/>
      <c r="GI35" s="264"/>
      <c r="GJ35" s="57"/>
      <c r="GK35" s="17"/>
      <c r="GL35" s="17"/>
      <c r="GM35" s="56"/>
      <c r="GN35" s="50"/>
      <c r="GO35" s="50"/>
      <c r="GP35" s="50"/>
      <c r="GQ35" s="50"/>
      <c r="GR35" s="50"/>
      <c r="GS35" s="50"/>
      <c r="GT35" s="264"/>
      <c r="GU35" s="57"/>
      <c r="GV35" s="17"/>
      <c r="GW35" s="17"/>
      <c r="GX35" s="56"/>
      <c r="GY35" s="50"/>
      <c r="GZ35" s="50"/>
      <c r="HA35" s="50"/>
      <c r="HB35" s="50"/>
      <c r="HC35" s="50"/>
      <c r="HD35" s="50"/>
      <c r="HE35" s="264"/>
      <c r="HF35" s="57"/>
      <c r="HG35" s="17"/>
      <c r="HH35" s="17"/>
      <c r="HI35" s="56"/>
      <c r="HJ35" s="50"/>
      <c r="HK35" s="50"/>
      <c r="HL35" s="50"/>
      <c r="HM35" s="50"/>
      <c r="HN35" s="50"/>
      <c r="HO35" s="50"/>
      <c r="HP35" s="264"/>
      <c r="HQ35" s="57"/>
      <c r="HR35" s="17"/>
      <c r="HS35" s="17"/>
    </row>
    <row r="36" spans="1:227" ht="12.5" x14ac:dyDescent="0.25">
      <c r="A36" s="212">
        <v>4</v>
      </c>
      <c r="B36" s="503"/>
      <c r="C36" s="55"/>
      <c r="D36" s="55"/>
      <c r="E36" s="264"/>
      <c r="F36" s="264"/>
      <c r="G36" s="17"/>
      <c r="H36" s="56"/>
      <c r="I36" s="50"/>
      <c r="J36" s="50"/>
      <c r="K36" s="50"/>
      <c r="L36" s="50"/>
      <c r="M36" s="50"/>
      <c r="N36" s="50"/>
      <c r="O36" s="264"/>
      <c r="P36" s="57"/>
      <c r="Q36" s="17"/>
      <c r="R36" s="17"/>
      <c r="S36" s="56"/>
      <c r="T36" s="50"/>
      <c r="U36" s="50"/>
      <c r="V36" s="50"/>
      <c r="W36" s="50"/>
      <c r="X36" s="50"/>
      <c r="Y36" s="50"/>
      <c r="Z36" s="264"/>
      <c r="AA36" s="57"/>
      <c r="AB36" s="17"/>
      <c r="AC36" s="17"/>
      <c r="AD36" s="56"/>
      <c r="AE36" s="50"/>
      <c r="AF36" s="50"/>
      <c r="AG36" s="50"/>
      <c r="AH36" s="50"/>
      <c r="AI36" s="50"/>
      <c r="AJ36" s="50"/>
      <c r="AK36" s="264"/>
      <c r="AL36" s="57"/>
      <c r="AM36" s="17"/>
      <c r="AN36" s="17"/>
      <c r="AO36" s="56"/>
      <c r="AP36" s="50"/>
      <c r="AQ36" s="50"/>
      <c r="AR36" s="50"/>
      <c r="AS36" s="50"/>
      <c r="AT36" s="50"/>
      <c r="AU36" s="50"/>
      <c r="AV36" s="264"/>
      <c r="AW36" s="57"/>
      <c r="AX36" s="17"/>
      <c r="AY36" s="17"/>
      <c r="AZ36" s="56"/>
      <c r="BA36" s="50"/>
      <c r="BB36" s="50"/>
      <c r="BC36" s="50"/>
      <c r="BD36" s="50"/>
      <c r="BE36" s="50"/>
      <c r="BF36" s="50"/>
      <c r="BG36" s="264"/>
      <c r="BH36" s="57"/>
      <c r="BI36" s="17"/>
      <c r="BJ36" s="17"/>
      <c r="BK36" s="56"/>
      <c r="BL36" s="50"/>
      <c r="BM36" s="50"/>
      <c r="BN36" s="50"/>
      <c r="BO36" s="50"/>
      <c r="BP36" s="50"/>
      <c r="BQ36" s="50"/>
      <c r="BR36" s="264"/>
      <c r="BS36" s="57"/>
      <c r="BT36" s="17"/>
      <c r="BU36" s="17"/>
      <c r="BV36" s="56"/>
      <c r="BW36" s="50"/>
      <c r="BX36" s="50"/>
      <c r="BY36" s="50"/>
      <c r="BZ36" s="50"/>
      <c r="CA36" s="50"/>
      <c r="CB36" s="50"/>
      <c r="CC36" s="264"/>
      <c r="CD36" s="57"/>
      <c r="CE36" s="17"/>
      <c r="CF36" s="17"/>
      <c r="CG36" s="56"/>
      <c r="CH36" s="50"/>
      <c r="CI36" s="50"/>
      <c r="CJ36" s="50"/>
      <c r="CK36" s="50"/>
      <c r="CL36" s="50"/>
      <c r="CM36" s="50"/>
      <c r="CN36" s="264"/>
      <c r="CO36" s="57"/>
      <c r="CP36" s="17"/>
      <c r="CQ36" s="17"/>
      <c r="CR36" s="56"/>
      <c r="CS36" s="50"/>
      <c r="CT36" s="50"/>
      <c r="CU36" s="50"/>
      <c r="CV36" s="50"/>
      <c r="CW36" s="50"/>
      <c r="CX36" s="50"/>
      <c r="CY36" s="264"/>
      <c r="CZ36" s="57"/>
      <c r="DA36" s="17"/>
      <c r="DB36" s="17"/>
      <c r="DC36" s="56"/>
      <c r="DD36" s="50"/>
      <c r="DE36" s="50"/>
      <c r="DF36" s="50"/>
      <c r="DG36" s="50"/>
      <c r="DH36" s="50"/>
      <c r="DI36" s="50"/>
      <c r="DJ36" s="264"/>
      <c r="DK36" s="57"/>
      <c r="DL36" s="17"/>
      <c r="DM36" s="17"/>
      <c r="DN36" s="56"/>
      <c r="DO36" s="50"/>
      <c r="DP36" s="50"/>
      <c r="DQ36" s="50"/>
      <c r="DR36" s="50"/>
      <c r="DS36" s="50"/>
      <c r="DT36" s="50"/>
      <c r="DU36" s="264"/>
      <c r="DV36" s="57"/>
      <c r="DW36" s="17"/>
      <c r="DX36" s="17"/>
      <c r="DY36" s="56"/>
      <c r="DZ36" s="50"/>
      <c r="EA36" s="50"/>
      <c r="EB36" s="50"/>
      <c r="EC36" s="50"/>
      <c r="ED36" s="50"/>
      <c r="EE36" s="50"/>
      <c r="EF36" s="264"/>
      <c r="EG36" s="57"/>
      <c r="EH36" s="17"/>
      <c r="EI36" s="17"/>
      <c r="EJ36" s="56"/>
      <c r="EK36" s="50"/>
      <c r="EL36" s="50"/>
      <c r="EM36" s="50"/>
      <c r="EN36" s="50"/>
      <c r="EO36" s="50"/>
      <c r="EP36" s="50"/>
      <c r="EQ36" s="264"/>
      <c r="ER36" s="57"/>
      <c r="ES36" s="17"/>
      <c r="ET36" s="17"/>
      <c r="EU36" s="56"/>
      <c r="EV36" s="50"/>
      <c r="EW36" s="50"/>
      <c r="EX36" s="50"/>
      <c r="EY36" s="50"/>
      <c r="EZ36" s="50"/>
      <c r="FA36" s="50"/>
      <c r="FB36" s="264"/>
      <c r="FC36" s="57"/>
      <c r="FD36" s="17"/>
      <c r="FE36" s="17"/>
      <c r="FF36" s="56"/>
      <c r="FG36" s="50"/>
      <c r="FH36" s="50"/>
      <c r="FI36" s="50"/>
      <c r="FJ36" s="50"/>
      <c r="FK36" s="50"/>
      <c r="FL36" s="50"/>
      <c r="FM36" s="264"/>
      <c r="FN36" s="57"/>
      <c r="FO36" s="17"/>
      <c r="FP36" s="17"/>
      <c r="FQ36" s="56"/>
      <c r="FR36" s="50"/>
      <c r="FS36" s="50"/>
      <c r="FT36" s="50"/>
      <c r="FU36" s="50"/>
      <c r="FV36" s="50"/>
      <c r="FW36" s="50"/>
      <c r="FX36" s="264"/>
      <c r="FY36" s="57"/>
      <c r="FZ36" s="17"/>
      <c r="GA36" s="17"/>
      <c r="GB36" s="56"/>
      <c r="GC36" s="50"/>
      <c r="GD36" s="50"/>
      <c r="GE36" s="50"/>
      <c r="GF36" s="50"/>
      <c r="GG36" s="50"/>
      <c r="GH36" s="50"/>
      <c r="GI36" s="264"/>
      <c r="GJ36" s="57"/>
      <c r="GK36" s="17"/>
      <c r="GL36" s="17"/>
      <c r="GM36" s="56"/>
      <c r="GN36" s="50"/>
      <c r="GO36" s="50"/>
      <c r="GP36" s="50"/>
      <c r="GQ36" s="50"/>
      <c r="GR36" s="50"/>
      <c r="GS36" s="50"/>
      <c r="GT36" s="264"/>
      <c r="GU36" s="57"/>
      <c r="GV36" s="17"/>
      <c r="GW36" s="17"/>
      <c r="GX36" s="56"/>
      <c r="GY36" s="50"/>
      <c r="GZ36" s="50"/>
      <c r="HA36" s="50"/>
      <c r="HB36" s="50"/>
      <c r="HC36" s="50"/>
      <c r="HD36" s="50"/>
      <c r="HE36" s="264"/>
      <c r="HF36" s="57"/>
      <c r="HG36" s="17"/>
      <c r="HH36" s="17"/>
      <c r="HI36" s="56"/>
      <c r="HJ36" s="50"/>
      <c r="HK36" s="50"/>
      <c r="HL36" s="50"/>
      <c r="HM36" s="50"/>
      <c r="HN36" s="50"/>
      <c r="HO36" s="50"/>
      <c r="HP36" s="264"/>
      <c r="HQ36" s="57"/>
      <c r="HR36" s="17"/>
      <c r="HS36" s="17"/>
    </row>
    <row r="37" spans="1:227" ht="12.5" x14ac:dyDescent="0.25">
      <c r="A37" s="212">
        <v>5</v>
      </c>
      <c r="B37" s="503"/>
      <c r="C37" s="55"/>
      <c r="D37" s="55"/>
      <c r="E37" s="264"/>
      <c r="F37" s="264"/>
      <c r="G37" s="17"/>
      <c r="H37" s="56"/>
      <c r="I37" s="50"/>
      <c r="J37" s="50"/>
      <c r="K37" s="50"/>
      <c r="L37" s="50"/>
      <c r="M37" s="50"/>
      <c r="N37" s="50"/>
      <c r="O37" s="264"/>
      <c r="P37" s="57"/>
      <c r="Q37" s="17"/>
      <c r="R37" s="17"/>
      <c r="S37" s="56"/>
      <c r="T37" s="50"/>
      <c r="U37" s="50"/>
      <c r="V37" s="50"/>
      <c r="W37" s="50"/>
      <c r="X37" s="50"/>
      <c r="Y37" s="50"/>
      <c r="Z37" s="264"/>
      <c r="AA37" s="57"/>
      <c r="AB37" s="17"/>
      <c r="AC37" s="17"/>
      <c r="AD37" s="56"/>
      <c r="AE37" s="50"/>
      <c r="AF37" s="50"/>
      <c r="AG37" s="50"/>
      <c r="AH37" s="50"/>
      <c r="AI37" s="50"/>
      <c r="AJ37" s="50"/>
      <c r="AK37" s="264"/>
      <c r="AL37" s="57"/>
      <c r="AM37" s="17"/>
      <c r="AN37" s="17"/>
      <c r="AO37" s="56"/>
      <c r="AP37" s="50"/>
      <c r="AQ37" s="50"/>
      <c r="AR37" s="50"/>
      <c r="AS37" s="50"/>
      <c r="AT37" s="50"/>
      <c r="AU37" s="50"/>
      <c r="AV37" s="264"/>
      <c r="AW37" s="57"/>
      <c r="AX37" s="17"/>
      <c r="AY37" s="17"/>
      <c r="AZ37" s="56"/>
      <c r="BA37" s="50"/>
      <c r="BB37" s="50"/>
      <c r="BC37" s="50"/>
      <c r="BD37" s="50"/>
      <c r="BE37" s="50"/>
      <c r="BF37" s="50"/>
      <c r="BG37" s="264"/>
      <c r="BH37" s="57"/>
      <c r="BI37" s="17"/>
      <c r="BJ37" s="17"/>
      <c r="BK37" s="56"/>
      <c r="BL37" s="50"/>
      <c r="BM37" s="50"/>
      <c r="BN37" s="50"/>
      <c r="BO37" s="50"/>
      <c r="BP37" s="50"/>
      <c r="BQ37" s="50"/>
      <c r="BR37" s="264"/>
      <c r="BS37" s="57"/>
      <c r="BT37" s="17"/>
      <c r="BU37" s="17"/>
      <c r="BV37" s="56"/>
      <c r="BW37" s="50"/>
      <c r="BX37" s="50"/>
      <c r="BY37" s="50"/>
      <c r="BZ37" s="50"/>
      <c r="CA37" s="50"/>
      <c r="CB37" s="50"/>
      <c r="CC37" s="264"/>
      <c r="CD37" s="57"/>
      <c r="CE37" s="17"/>
      <c r="CF37" s="17"/>
      <c r="CG37" s="56"/>
      <c r="CH37" s="50"/>
      <c r="CI37" s="50"/>
      <c r="CJ37" s="50"/>
      <c r="CK37" s="50"/>
      <c r="CL37" s="50"/>
      <c r="CM37" s="50"/>
      <c r="CN37" s="264"/>
      <c r="CO37" s="57"/>
      <c r="CP37" s="17"/>
      <c r="CQ37" s="17"/>
      <c r="CR37" s="56"/>
      <c r="CS37" s="50"/>
      <c r="CT37" s="50"/>
      <c r="CU37" s="50"/>
      <c r="CV37" s="50"/>
      <c r="CW37" s="50"/>
      <c r="CX37" s="50"/>
      <c r="CY37" s="264"/>
      <c r="CZ37" s="57"/>
      <c r="DA37" s="17"/>
      <c r="DB37" s="17"/>
      <c r="DC37" s="56"/>
      <c r="DD37" s="50"/>
      <c r="DE37" s="50"/>
      <c r="DF37" s="50"/>
      <c r="DG37" s="50"/>
      <c r="DH37" s="50"/>
      <c r="DI37" s="50"/>
      <c r="DJ37" s="264"/>
      <c r="DK37" s="57"/>
      <c r="DL37" s="17"/>
      <c r="DM37" s="17"/>
      <c r="DN37" s="56"/>
      <c r="DO37" s="50"/>
      <c r="DP37" s="50"/>
      <c r="DQ37" s="50"/>
      <c r="DR37" s="50"/>
      <c r="DS37" s="50"/>
      <c r="DT37" s="50"/>
      <c r="DU37" s="264"/>
      <c r="DV37" s="57"/>
      <c r="DW37" s="17"/>
      <c r="DX37" s="17"/>
      <c r="DY37" s="56"/>
      <c r="DZ37" s="50"/>
      <c r="EA37" s="50"/>
      <c r="EB37" s="50"/>
      <c r="EC37" s="50"/>
      <c r="ED37" s="50"/>
      <c r="EE37" s="50"/>
      <c r="EF37" s="264"/>
      <c r="EG37" s="57"/>
      <c r="EH37" s="17"/>
      <c r="EI37" s="17"/>
      <c r="EJ37" s="56"/>
      <c r="EK37" s="50"/>
      <c r="EL37" s="50"/>
      <c r="EM37" s="50"/>
      <c r="EN37" s="50"/>
      <c r="EO37" s="50"/>
      <c r="EP37" s="50"/>
      <c r="EQ37" s="264"/>
      <c r="ER37" s="57"/>
      <c r="ES37" s="17"/>
      <c r="ET37" s="17"/>
      <c r="EU37" s="56"/>
      <c r="EV37" s="50"/>
      <c r="EW37" s="50"/>
      <c r="EX37" s="50"/>
      <c r="EY37" s="50"/>
      <c r="EZ37" s="50"/>
      <c r="FA37" s="50"/>
      <c r="FB37" s="264"/>
      <c r="FC37" s="57"/>
      <c r="FD37" s="17"/>
      <c r="FE37" s="17"/>
      <c r="FF37" s="56"/>
      <c r="FG37" s="50"/>
      <c r="FH37" s="50"/>
      <c r="FI37" s="50"/>
      <c r="FJ37" s="50"/>
      <c r="FK37" s="50"/>
      <c r="FL37" s="50"/>
      <c r="FM37" s="264"/>
      <c r="FN37" s="57"/>
      <c r="FO37" s="17"/>
      <c r="FP37" s="17"/>
      <c r="FQ37" s="56"/>
      <c r="FR37" s="50"/>
      <c r="FS37" s="50"/>
      <c r="FT37" s="50"/>
      <c r="FU37" s="50"/>
      <c r="FV37" s="50"/>
      <c r="FW37" s="50"/>
      <c r="FX37" s="264"/>
      <c r="FY37" s="57"/>
      <c r="FZ37" s="17"/>
      <c r="GA37" s="17"/>
      <c r="GB37" s="56"/>
      <c r="GC37" s="50"/>
      <c r="GD37" s="50"/>
      <c r="GE37" s="50"/>
      <c r="GF37" s="50"/>
      <c r="GG37" s="50"/>
      <c r="GH37" s="50"/>
      <c r="GI37" s="264"/>
      <c r="GJ37" s="57"/>
      <c r="GK37" s="17"/>
      <c r="GL37" s="17"/>
      <c r="GM37" s="56"/>
      <c r="GN37" s="50"/>
      <c r="GO37" s="50"/>
      <c r="GP37" s="50"/>
      <c r="GQ37" s="50"/>
      <c r="GR37" s="50"/>
      <c r="GS37" s="50"/>
      <c r="GT37" s="264"/>
      <c r="GU37" s="57"/>
      <c r="GV37" s="17"/>
      <c r="GW37" s="17"/>
      <c r="GX37" s="56"/>
      <c r="GY37" s="50"/>
      <c r="GZ37" s="50"/>
      <c r="HA37" s="50"/>
      <c r="HB37" s="50"/>
      <c r="HC37" s="50"/>
      <c r="HD37" s="50"/>
      <c r="HE37" s="264"/>
      <c r="HF37" s="57"/>
      <c r="HG37" s="17"/>
      <c r="HH37" s="17"/>
      <c r="HI37" s="56"/>
      <c r="HJ37" s="50"/>
      <c r="HK37" s="50"/>
      <c r="HL37" s="50"/>
      <c r="HM37" s="50"/>
      <c r="HN37" s="50"/>
      <c r="HO37" s="50"/>
      <c r="HP37" s="264"/>
      <c r="HQ37" s="57"/>
      <c r="HR37" s="17"/>
      <c r="HS37" s="17"/>
    </row>
    <row r="38" spans="1:227" ht="12.5" x14ac:dyDescent="0.25">
      <c r="A38" s="54"/>
      <c r="B38" s="213"/>
      <c r="C38" s="55"/>
      <c r="D38" s="55"/>
      <c r="E38" s="264"/>
      <c r="F38" s="264"/>
      <c r="G38" s="17"/>
      <c r="H38" s="56"/>
      <c r="I38" s="50"/>
      <c r="J38" s="50"/>
      <c r="K38" s="50"/>
      <c r="L38" s="50"/>
      <c r="M38" s="50"/>
      <c r="N38" s="50"/>
      <c r="O38" s="264"/>
      <c r="P38" s="57"/>
      <c r="Q38" s="17"/>
      <c r="R38" s="17"/>
      <c r="S38" s="56"/>
      <c r="T38" s="50"/>
      <c r="U38" s="50"/>
      <c r="V38" s="50"/>
      <c r="W38" s="50"/>
      <c r="X38" s="50"/>
      <c r="Y38" s="50"/>
      <c r="Z38" s="264"/>
      <c r="AA38" s="57"/>
      <c r="AB38" s="17"/>
      <c r="AC38" s="17"/>
      <c r="AD38" s="56"/>
      <c r="AE38" s="50"/>
      <c r="AF38" s="50"/>
      <c r="AG38" s="50"/>
      <c r="AH38" s="50"/>
      <c r="AI38" s="50"/>
      <c r="AJ38" s="50"/>
      <c r="AK38" s="264"/>
      <c r="AL38" s="57"/>
      <c r="AM38" s="17"/>
      <c r="AN38" s="17"/>
      <c r="AO38" s="56"/>
      <c r="AP38" s="50"/>
      <c r="AQ38" s="50"/>
      <c r="AR38" s="50"/>
      <c r="AS38" s="50"/>
      <c r="AT38" s="50"/>
      <c r="AU38" s="50"/>
      <c r="AV38" s="264"/>
      <c r="AW38" s="57"/>
      <c r="AX38" s="17"/>
      <c r="AY38" s="17"/>
      <c r="AZ38" s="56"/>
      <c r="BA38" s="50"/>
      <c r="BB38" s="50"/>
      <c r="BC38" s="50"/>
      <c r="BD38" s="50"/>
      <c r="BE38" s="50"/>
      <c r="BF38" s="50"/>
      <c r="BG38" s="264"/>
      <c r="BH38" s="57"/>
      <c r="BI38" s="17"/>
      <c r="BJ38" s="17"/>
      <c r="BK38" s="56"/>
      <c r="BL38" s="50"/>
      <c r="BM38" s="50"/>
      <c r="BN38" s="50"/>
      <c r="BO38" s="50"/>
      <c r="BP38" s="50"/>
      <c r="BQ38" s="50"/>
      <c r="BR38" s="264"/>
      <c r="BS38" s="57"/>
      <c r="BT38" s="17"/>
      <c r="BU38" s="17"/>
      <c r="BV38" s="56"/>
      <c r="BW38" s="50"/>
      <c r="BX38" s="50"/>
      <c r="BY38" s="50"/>
      <c r="BZ38" s="50"/>
      <c r="CA38" s="50"/>
      <c r="CB38" s="50"/>
      <c r="CC38" s="264"/>
      <c r="CD38" s="57"/>
      <c r="CE38" s="17"/>
      <c r="CF38" s="17"/>
      <c r="CG38" s="56"/>
      <c r="CH38" s="50"/>
      <c r="CI38" s="50"/>
      <c r="CJ38" s="50"/>
      <c r="CK38" s="50"/>
      <c r="CL38" s="50"/>
      <c r="CM38" s="50"/>
      <c r="CN38" s="264"/>
      <c r="CO38" s="57"/>
      <c r="CP38" s="17"/>
      <c r="CQ38" s="17"/>
      <c r="CR38" s="56"/>
      <c r="CS38" s="50"/>
      <c r="CT38" s="50"/>
      <c r="CU38" s="50"/>
      <c r="CV38" s="50"/>
      <c r="CW38" s="50"/>
      <c r="CX38" s="50"/>
      <c r="CY38" s="264"/>
      <c r="CZ38" s="57"/>
      <c r="DA38" s="17"/>
      <c r="DB38" s="17"/>
      <c r="DC38" s="56"/>
      <c r="DD38" s="50"/>
      <c r="DE38" s="50"/>
      <c r="DF38" s="50"/>
      <c r="DG38" s="50"/>
      <c r="DH38" s="50"/>
      <c r="DI38" s="50"/>
      <c r="DJ38" s="264"/>
      <c r="DK38" s="57"/>
      <c r="DL38" s="17"/>
      <c r="DM38" s="17"/>
      <c r="DN38" s="56"/>
      <c r="DO38" s="50"/>
      <c r="DP38" s="50"/>
      <c r="DQ38" s="50"/>
      <c r="DR38" s="50"/>
      <c r="DS38" s="50"/>
      <c r="DT38" s="50"/>
      <c r="DU38" s="264"/>
      <c r="DV38" s="57"/>
      <c r="DW38" s="17"/>
      <c r="DX38" s="17"/>
      <c r="DY38" s="56"/>
      <c r="DZ38" s="50"/>
      <c r="EA38" s="50"/>
      <c r="EB38" s="50"/>
      <c r="EC38" s="50"/>
      <c r="ED38" s="50"/>
      <c r="EE38" s="50"/>
      <c r="EF38" s="264"/>
      <c r="EG38" s="57"/>
      <c r="EH38" s="17"/>
      <c r="EI38" s="17"/>
      <c r="EJ38" s="56"/>
      <c r="EK38" s="50"/>
      <c r="EL38" s="50"/>
      <c r="EM38" s="50"/>
      <c r="EN38" s="50"/>
      <c r="EO38" s="50"/>
      <c r="EP38" s="50"/>
      <c r="EQ38" s="264"/>
      <c r="ER38" s="57"/>
      <c r="ES38" s="17"/>
      <c r="ET38" s="17"/>
      <c r="EU38" s="56"/>
      <c r="EV38" s="50"/>
      <c r="EW38" s="50"/>
      <c r="EX38" s="50"/>
      <c r="EY38" s="50"/>
      <c r="EZ38" s="50"/>
      <c r="FA38" s="50"/>
      <c r="FB38" s="264"/>
      <c r="FC38" s="57"/>
      <c r="FD38" s="17"/>
      <c r="FE38" s="17"/>
      <c r="FF38" s="56"/>
      <c r="FG38" s="50"/>
      <c r="FH38" s="50"/>
      <c r="FI38" s="50"/>
      <c r="FJ38" s="50"/>
      <c r="FK38" s="50"/>
      <c r="FL38" s="50"/>
      <c r="FM38" s="264"/>
      <c r="FN38" s="57"/>
      <c r="FO38" s="17"/>
      <c r="FP38" s="17"/>
      <c r="FQ38" s="56"/>
      <c r="FR38" s="50"/>
      <c r="FS38" s="50"/>
      <c r="FT38" s="50"/>
      <c r="FU38" s="50"/>
      <c r="FV38" s="50"/>
      <c r="FW38" s="50"/>
      <c r="FX38" s="264"/>
      <c r="FY38" s="57"/>
      <c r="FZ38" s="17"/>
      <c r="GA38" s="17"/>
      <c r="GB38" s="56"/>
      <c r="GC38" s="50"/>
      <c r="GD38" s="50"/>
      <c r="GE38" s="50"/>
      <c r="GF38" s="50"/>
      <c r="GG38" s="50"/>
      <c r="GH38" s="50"/>
      <c r="GI38" s="264"/>
      <c r="GJ38" s="57"/>
      <c r="GK38" s="17"/>
      <c r="GL38" s="17"/>
      <c r="GM38" s="56"/>
      <c r="GN38" s="50"/>
      <c r="GO38" s="50"/>
      <c r="GP38" s="50"/>
      <c r="GQ38" s="50"/>
      <c r="GR38" s="50"/>
      <c r="GS38" s="50"/>
      <c r="GT38" s="264"/>
      <c r="GU38" s="57"/>
      <c r="GV38" s="17"/>
      <c r="GW38" s="17"/>
      <c r="GX38" s="56"/>
      <c r="GY38" s="50"/>
      <c r="GZ38" s="50"/>
      <c r="HA38" s="50"/>
      <c r="HB38" s="50"/>
      <c r="HC38" s="50"/>
      <c r="HD38" s="50"/>
      <c r="HE38" s="264"/>
      <c r="HF38" s="57"/>
      <c r="HG38" s="17"/>
      <c r="HH38" s="17"/>
      <c r="HI38" s="56"/>
      <c r="HJ38" s="50"/>
      <c r="HK38" s="50"/>
      <c r="HL38" s="50"/>
      <c r="HM38" s="50"/>
      <c r="HN38" s="50"/>
      <c r="HO38" s="50"/>
      <c r="HP38" s="264"/>
      <c r="HQ38" s="57"/>
      <c r="HR38" s="17"/>
      <c r="HS38" s="17"/>
    </row>
    <row r="39" spans="1:227" ht="12.5" x14ac:dyDescent="0.25">
      <c r="A39" s="54"/>
      <c r="B39" s="214"/>
      <c r="C39" s="55"/>
      <c r="D39" s="55"/>
      <c r="E39" s="264"/>
      <c r="F39" s="264"/>
      <c r="G39" s="17"/>
      <c r="H39" s="56"/>
      <c r="I39" s="50"/>
      <c r="J39" s="50"/>
      <c r="K39" s="50"/>
      <c r="L39" s="50"/>
      <c r="M39" s="50"/>
      <c r="N39" s="50"/>
      <c r="O39" s="264"/>
      <c r="P39" s="57"/>
      <c r="Q39" s="17"/>
      <c r="R39" s="17"/>
      <c r="S39" s="56"/>
      <c r="T39" s="50"/>
      <c r="U39" s="50"/>
      <c r="V39" s="50"/>
      <c r="W39" s="50"/>
      <c r="X39" s="50"/>
      <c r="Y39" s="50"/>
      <c r="Z39" s="264"/>
      <c r="AA39" s="57"/>
      <c r="AB39" s="17"/>
      <c r="AC39" s="17"/>
      <c r="AD39" s="56"/>
      <c r="AE39" s="50"/>
      <c r="AF39" s="50"/>
      <c r="AG39" s="50"/>
      <c r="AH39" s="50"/>
      <c r="AI39" s="50"/>
      <c r="AJ39" s="50"/>
      <c r="AK39" s="264"/>
      <c r="AL39" s="57"/>
      <c r="AM39" s="17"/>
      <c r="AN39" s="17"/>
      <c r="AO39" s="56"/>
      <c r="AP39" s="50"/>
      <c r="AQ39" s="50"/>
      <c r="AR39" s="50"/>
      <c r="AS39" s="50"/>
      <c r="AT39" s="50"/>
      <c r="AU39" s="50"/>
      <c r="AV39" s="264"/>
      <c r="AW39" s="57"/>
      <c r="AX39" s="17"/>
      <c r="AY39" s="17"/>
      <c r="AZ39" s="56"/>
      <c r="BA39" s="50"/>
      <c r="BB39" s="50"/>
      <c r="BC39" s="50"/>
      <c r="BD39" s="50"/>
      <c r="BE39" s="50"/>
      <c r="BF39" s="50"/>
      <c r="BG39" s="264"/>
      <c r="BH39" s="57"/>
      <c r="BI39" s="17"/>
      <c r="BJ39" s="17"/>
      <c r="BK39" s="56"/>
      <c r="BL39" s="50"/>
      <c r="BM39" s="50"/>
      <c r="BN39" s="50"/>
      <c r="BO39" s="50"/>
      <c r="BP39" s="50"/>
      <c r="BQ39" s="50"/>
      <c r="BR39" s="264"/>
      <c r="BS39" s="57"/>
      <c r="BT39" s="17"/>
      <c r="BU39" s="17"/>
      <c r="BV39" s="56"/>
      <c r="BW39" s="50"/>
      <c r="BX39" s="50"/>
      <c r="BY39" s="50"/>
      <c r="BZ39" s="50"/>
      <c r="CA39" s="50"/>
      <c r="CB39" s="50"/>
      <c r="CC39" s="264"/>
      <c r="CD39" s="57"/>
      <c r="CE39" s="17"/>
      <c r="CF39" s="17"/>
      <c r="CG39" s="56"/>
      <c r="CH39" s="50"/>
      <c r="CI39" s="50"/>
      <c r="CJ39" s="50"/>
      <c r="CK39" s="50"/>
      <c r="CL39" s="50"/>
      <c r="CM39" s="50"/>
      <c r="CN39" s="264"/>
      <c r="CO39" s="57"/>
      <c r="CP39" s="17"/>
      <c r="CQ39" s="17"/>
      <c r="CR39" s="56"/>
      <c r="CS39" s="50"/>
      <c r="CT39" s="50"/>
      <c r="CU39" s="50"/>
      <c r="CV39" s="50"/>
      <c r="CW39" s="50"/>
      <c r="CX39" s="50"/>
      <c r="CY39" s="264"/>
      <c r="CZ39" s="57"/>
      <c r="DA39" s="17"/>
      <c r="DB39" s="17"/>
      <c r="DC39" s="56"/>
      <c r="DD39" s="50"/>
      <c r="DE39" s="50"/>
      <c r="DF39" s="50"/>
      <c r="DG39" s="50"/>
      <c r="DH39" s="50"/>
      <c r="DI39" s="50"/>
      <c r="DJ39" s="264"/>
      <c r="DK39" s="57"/>
      <c r="DL39" s="17"/>
      <c r="DM39" s="17"/>
      <c r="DN39" s="56"/>
      <c r="DO39" s="50"/>
      <c r="DP39" s="50"/>
      <c r="DQ39" s="50"/>
      <c r="DR39" s="50"/>
      <c r="DS39" s="50"/>
      <c r="DT39" s="50"/>
      <c r="DU39" s="264"/>
      <c r="DV39" s="57"/>
      <c r="DW39" s="17"/>
      <c r="DX39" s="17"/>
      <c r="DY39" s="56"/>
      <c r="DZ39" s="50"/>
      <c r="EA39" s="50"/>
      <c r="EB39" s="50"/>
      <c r="EC39" s="50"/>
      <c r="ED39" s="50"/>
      <c r="EE39" s="50"/>
      <c r="EF39" s="264"/>
      <c r="EG39" s="57"/>
      <c r="EH39" s="17"/>
      <c r="EI39" s="17"/>
      <c r="EJ39" s="56"/>
      <c r="EK39" s="50"/>
      <c r="EL39" s="50"/>
      <c r="EM39" s="50"/>
      <c r="EN39" s="50"/>
      <c r="EO39" s="50"/>
      <c r="EP39" s="50"/>
      <c r="EQ39" s="264"/>
      <c r="ER39" s="57"/>
      <c r="ES39" s="17"/>
      <c r="ET39" s="17"/>
      <c r="EU39" s="56"/>
      <c r="EV39" s="50"/>
      <c r="EW39" s="50"/>
      <c r="EX39" s="50"/>
      <c r="EY39" s="50"/>
      <c r="EZ39" s="50"/>
      <c r="FA39" s="50"/>
      <c r="FB39" s="264"/>
      <c r="FC39" s="57"/>
      <c r="FD39" s="17"/>
      <c r="FE39" s="17"/>
      <c r="FF39" s="56"/>
      <c r="FG39" s="50"/>
      <c r="FH39" s="50"/>
      <c r="FI39" s="50"/>
      <c r="FJ39" s="50"/>
      <c r="FK39" s="50"/>
      <c r="FL39" s="50"/>
      <c r="FM39" s="264"/>
      <c r="FN39" s="57"/>
      <c r="FO39" s="17"/>
      <c r="FP39" s="17"/>
      <c r="FQ39" s="56"/>
      <c r="FR39" s="50"/>
      <c r="FS39" s="50"/>
      <c r="FT39" s="50"/>
      <c r="FU39" s="50"/>
      <c r="FV39" s="50"/>
      <c r="FW39" s="50"/>
      <c r="FX39" s="264"/>
      <c r="FY39" s="57"/>
      <c r="FZ39" s="17"/>
      <c r="GA39" s="17"/>
      <c r="GB39" s="56"/>
      <c r="GC39" s="50"/>
      <c r="GD39" s="50"/>
      <c r="GE39" s="50"/>
      <c r="GF39" s="50"/>
      <c r="GG39" s="50"/>
      <c r="GH39" s="50"/>
      <c r="GI39" s="264"/>
      <c r="GJ39" s="57"/>
      <c r="GK39" s="17"/>
      <c r="GL39" s="17"/>
      <c r="GM39" s="56"/>
      <c r="GN39" s="50"/>
      <c r="GO39" s="50"/>
      <c r="GP39" s="50"/>
      <c r="GQ39" s="50"/>
      <c r="GR39" s="50"/>
      <c r="GS39" s="50"/>
      <c r="GT39" s="264"/>
      <c r="GU39" s="57"/>
      <c r="GV39" s="17"/>
      <c r="GW39" s="17"/>
      <c r="GX39" s="56"/>
      <c r="GY39" s="50"/>
      <c r="GZ39" s="50"/>
      <c r="HA39" s="50"/>
      <c r="HB39" s="50"/>
      <c r="HC39" s="50"/>
      <c r="HD39" s="50"/>
      <c r="HE39" s="264"/>
      <c r="HF39" s="57"/>
      <c r="HG39" s="17"/>
      <c r="HH39" s="17"/>
      <c r="HI39" s="56"/>
      <c r="HJ39" s="50"/>
      <c r="HK39" s="50"/>
      <c r="HL39" s="50"/>
      <c r="HM39" s="50"/>
      <c r="HN39" s="50"/>
      <c r="HO39" s="50"/>
      <c r="HP39" s="264"/>
      <c r="HQ39" s="57"/>
      <c r="HR39" s="17"/>
      <c r="HS39" s="17"/>
    </row>
    <row r="40" spans="1:227" ht="12.5" x14ac:dyDescent="0.25">
      <c r="A40" s="54"/>
      <c r="B40" s="211"/>
      <c r="C40" s="55"/>
      <c r="D40" s="55"/>
      <c r="E40" s="264"/>
      <c r="F40" s="264"/>
      <c r="G40" s="17"/>
      <c r="H40" s="56"/>
      <c r="I40" s="50"/>
      <c r="J40" s="50"/>
      <c r="K40" s="50"/>
      <c r="L40" s="50"/>
      <c r="M40" s="50"/>
      <c r="N40" s="50"/>
      <c r="O40" s="264"/>
      <c r="P40" s="57"/>
      <c r="Q40" s="17"/>
      <c r="R40" s="17"/>
      <c r="S40" s="56"/>
      <c r="T40" s="50"/>
      <c r="U40" s="50"/>
      <c r="V40" s="50"/>
      <c r="W40" s="50"/>
      <c r="X40" s="50"/>
      <c r="Y40" s="50"/>
      <c r="Z40" s="264"/>
      <c r="AA40" s="57"/>
      <c r="AB40" s="17"/>
      <c r="AC40" s="17"/>
      <c r="AD40" s="56"/>
      <c r="AE40" s="50"/>
      <c r="AF40" s="50"/>
      <c r="AG40" s="50"/>
      <c r="AH40" s="50"/>
      <c r="AI40" s="50"/>
      <c r="AJ40" s="50"/>
      <c r="AK40" s="264"/>
      <c r="AL40" s="57"/>
      <c r="AM40" s="17"/>
      <c r="AN40" s="17"/>
      <c r="AO40" s="56"/>
      <c r="AP40" s="50"/>
      <c r="AQ40" s="50"/>
      <c r="AR40" s="50"/>
      <c r="AS40" s="50"/>
      <c r="AT40" s="50"/>
      <c r="AU40" s="50"/>
      <c r="AV40" s="264"/>
      <c r="AW40" s="57"/>
      <c r="AX40" s="17"/>
      <c r="AY40" s="17"/>
      <c r="AZ40" s="56"/>
      <c r="BA40" s="50"/>
      <c r="BB40" s="50"/>
      <c r="BC40" s="50"/>
      <c r="BD40" s="50"/>
      <c r="BE40" s="50"/>
      <c r="BF40" s="50"/>
      <c r="BG40" s="264"/>
      <c r="BH40" s="57"/>
      <c r="BI40" s="17"/>
      <c r="BJ40" s="17"/>
      <c r="BK40" s="56"/>
      <c r="BL40" s="50"/>
      <c r="BM40" s="50"/>
      <c r="BN40" s="50"/>
      <c r="BO40" s="50"/>
      <c r="BP40" s="50"/>
      <c r="BQ40" s="50"/>
      <c r="BR40" s="264"/>
      <c r="BS40" s="57"/>
      <c r="BT40" s="17"/>
      <c r="BU40" s="17"/>
      <c r="BV40" s="56"/>
      <c r="BW40" s="50"/>
      <c r="BX40" s="50"/>
      <c r="BY40" s="50"/>
      <c r="BZ40" s="50"/>
      <c r="CA40" s="50"/>
      <c r="CB40" s="50"/>
      <c r="CC40" s="264"/>
      <c r="CD40" s="57"/>
      <c r="CE40" s="17"/>
      <c r="CF40" s="17"/>
      <c r="CG40" s="56"/>
      <c r="CH40" s="50"/>
      <c r="CI40" s="50"/>
      <c r="CJ40" s="50"/>
      <c r="CK40" s="50"/>
      <c r="CL40" s="50"/>
      <c r="CM40" s="50"/>
      <c r="CN40" s="264"/>
      <c r="CO40" s="57"/>
      <c r="CP40" s="17"/>
      <c r="CQ40" s="17"/>
      <c r="CR40" s="56"/>
      <c r="CS40" s="50"/>
      <c r="CT40" s="50"/>
      <c r="CU40" s="50"/>
      <c r="CV40" s="50"/>
      <c r="CW40" s="50"/>
      <c r="CX40" s="50"/>
      <c r="CY40" s="264"/>
      <c r="CZ40" s="57"/>
      <c r="DA40" s="17"/>
      <c r="DB40" s="17"/>
      <c r="DC40" s="56"/>
      <c r="DD40" s="50"/>
      <c r="DE40" s="50"/>
      <c r="DF40" s="50"/>
      <c r="DG40" s="50"/>
      <c r="DH40" s="50"/>
      <c r="DI40" s="50"/>
      <c r="DJ40" s="264"/>
      <c r="DK40" s="57"/>
      <c r="DL40" s="17"/>
      <c r="DM40" s="17"/>
      <c r="DN40" s="56"/>
      <c r="DO40" s="50"/>
      <c r="DP40" s="50"/>
      <c r="DQ40" s="50"/>
      <c r="DR40" s="50"/>
      <c r="DS40" s="50"/>
      <c r="DT40" s="50"/>
      <c r="DU40" s="264"/>
      <c r="DV40" s="57"/>
      <c r="DW40" s="17"/>
      <c r="DX40" s="17"/>
      <c r="DY40" s="56"/>
      <c r="DZ40" s="50"/>
      <c r="EA40" s="50"/>
      <c r="EB40" s="50"/>
      <c r="EC40" s="50"/>
      <c r="ED40" s="50"/>
      <c r="EE40" s="50"/>
      <c r="EF40" s="264"/>
      <c r="EG40" s="57"/>
      <c r="EH40" s="17"/>
      <c r="EI40" s="17"/>
      <c r="EJ40" s="56"/>
      <c r="EK40" s="50"/>
      <c r="EL40" s="50"/>
      <c r="EM40" s="50"/>
      <c r="EN40" s="50"/>
      <c r="EO40" s="50"/>
      <c r="EP40" s="50"/>
      <c r="EQ40" s="264"/>
      <c r="ER40" s="57"/>
      <c r="ES40" s="17"/>
      <c r="ET40" s="17"/>
      <c r="EU40" s="56"/>
      <c r="EV40" s="50"/>
      <c r="EW40" s="50"/>
      <c r="EX40" s="50"/>
      <c r="EY40" s="50"/>
      <c r="EZ40" s="50"/>
      <c r="FA40" s="50"/>
      <c r="FB40" s="264"/>
      <c r="FC40" s="57"/>
      <c r="FD40" s="17"/>
      <c r="FE40" s="17"/>
      <c r="FF40" s="56"/>
      <c r="FG40" s="50"/>
      <c r="FH40" s="50"/>
      <c r="FI40" s="50"/>
      <c r="FJ40" s="50"/>
      <c r="FK40" s="50"/>
      <c r="FL40" s="50"/>
      <c r="FM40" s="264"/>
      <c r="FN40" s="57"/>
      <c r="FO40" s="17"/>
      <c r="FP40" s="17"/>
      <c r="FQ40" s="56"/>
      <c r="FR40" s="50"/>
      <c r="FS40" s="50"/>
      <c r="FT40" s="50"/>
      <c r="FU40" s="50"/>
      <c r="FV40" s="50"/>
      <c r="FW40" s="50"/>
      <c r="FX40" s="264"/>
      <c r="FY40" s="57"/>
      <c r="FZ40" s="17"/>
      <c r="GA40" s="17"/>
      <c r="GB40" s="56"/>
      <c r="GC40" s="50"/>
      <c r="GD40" s="50"/>
      <c r="GE40" s="50"/>
      <c r="GF40" s="50"/>
      <c r="GG40" s="50"/>
      <c r="GH40" s="50"/>
      <c r="GI40" s="264"/>
      <c r="GJ40" s="57"/>
      <c r="GK40" s="17"/>
      <c r="GL40" s="17"/>
      <c r="GM40" s="56"/>
      <c r="GN40" s="50"/>
      <c r="GO40" s="50"/>
      <c r="GP40" s="50"/>
      <c r="GQ40" s="50"/>
      <c r="GR40" s="50"/>
      <c r="GS40" s="50"/>
      <c r="GT40" s="264"/>
      <c r="GU40" s="57"/>
      <c r="GV40" s="17"/>
      <c r="GW40" s="17"/>
      <c r="GX40" s="56"/>
      <c r="GY40" s="50"/>
      <c r="GZ40" s="50"/>
      <c r="HA40" s="50"/>
      <c r="HB40" s="50"/>
      <c r="HC40" s="50"/>
      <c r="HD40" s="50"/>
      <c r="HE40" s="264"/>
      <c r="HF40" s="57"/>
      <c r="HG40" s="17"/>
      <c r="HH40" s="17"/>
      <c r="HI40" s="56"/>
      <c r="HJ40" s="50"/>
      <c r="HK40" s="50"/>
      <c r="HL40" s="50"/>
      <c r="HM40" s="50"/>
      <c r="HN40" s="50"/>
      <c r="HO40" s="50"/>
      <c r="HP40" s="264"/>
      <c r="HQ40" s="57"/>
      <c r="HR40" s="17"/>
      <c r="HS40" s="17"/>
    </row>
    <row r="41" spans="1:227" ht="12.5" x14ac:dyDescent="0.25">
      <c r="A41" s="54"/>
      <c r="B41" s="211"/>
      <c r="C41" s="55"/>
      <c r="D41" s="55"/>
      <c r="E41" s="264"/>
      <c r="F41" s="264"/>
      <c r="G41" s="17"/>
      <c r="H41" s="56"/>
      <c r="I41" s="50"/>
      <c r="J41" s="50"/>
      <c r="K41" s="50"/>
      <c r="L41" s="50"/>
      <c r="M41" s="50"/>
      <c r="N41" s="50"/>
      <c r="O41" s="264"/>
      <c r="P41" s="57"/>
      <c r="Q41" s="17"/>
      <c r="R41" s="17"/>
      <c r="S41" s="56"/>
      <c r="T41" s="50"/>
      <c r="U41" s="50"/>
      <c r="V41" s="50"/>
      <c r="W41" s="50"/>
      <c r="X41" s="50"/>
      <c r="Y41" s="50"/>
      <c r="Z41" s="264"/>
      <c r="AA41" s="57"/>
      <c r="AB41" s="17"/>
      <c r="AC41" s="17"/>
      <c r="AD41" s="56"/>
      <c r="AE41" s="50"/>
      <c r="AF41" s="50"/>
      <c r="AG41" s="50"/>
      <c r="AH41" s="50"/>
      <c r="AI41" s="50"/>
      <c r="AJ41" s="50"/>
      <c r="AK41" s="264"/>
      <c r="AL41" s="57"/>
      <c r="AM41" s="17"/>
      <c r="AN41" s="17"/>
      <c r="AO41" s="56"/>
      <c r="AP41" s="50"/>
      <c r="AQ41" s="50"/>
      <c r="AR41" s="50"/>
      <c r="AS41" s="50"/>
      <c r="AT41" s="50"/>
      <c r="AU41" s="50"/>
      <c r="AV41" s="264"/>
      <c r="AW41" s="57"/>
      <c r="AX41" s="17"/>
      <c r="AY41" s="17"/>
      <c r="AZ41" s="56"/>
      <c r="BA41" s="50"/>
      <c r="BB41" s="50"/>
      <c r="BC41" s="50"/>
      <c r="BD41" s="50"/>
      <c r="BE41" s="50"/>
      <c r="BF41" s="50"/>
      <c r="BG41" s="264"/>
      <c r="BH41" s="57"/>
      <c r="BI41" s="17"/>
      <c r="BJ41" s="17"/>
      <c r="BK41" s="56"/>
      <c r="BL41" s="50"/>
      <c r="BM41" s="50"/>
      <c r="BN41" s="50"/>
      <c r="BO41" s="50"/>
      <c r="BP41" s="50"/>
      <c r="BQ41" s="50"/>
      <c r="BR41" s="264"/>
      <c r="BS41" s="57"/>
      <c r="BT41" s="17"/>
      <c r="BU41" s="17"/>
      <c r="BV41" s="56"/>
      <c r="BW41" s="50"/>
      <c r="BX41" s="50"/>
      <c r="BY41" s="50"/>
      <c r="BZ41" s="50"/>
      <c r="CA41" s="50"/>
      <c r="CB41" s="50"/>
      <c r="CC41" s="264"/>
      <c r="CD41" s="57"/>
      <c r="CE41" s="17"/>
      <c r="CF41" s="17"/>
      <c r="CG41" s="56"/>
      <c r="CH41" s="50"/>
      <c r="CI41" s="50"/>
      <c r="CJ41" s="50"/>
      <c r="CK41" s="50"/>
      <c r="CL41" s="50"/>
      <c r="CM41" s="50"/>
      <c r="CN41" s="264"/>
      <c r="CO41" s="57"/>
      <c r="CP41" s="17"/>
      <c r="CQ41" s="17"/>
      <c r="CR41" s="56"/>
      <c r="CS41" s="50"/>
      <c r="CT41" s="50"/>
      <c r="CU41" s="50"/>
      <c r="CV41" s="50"/>
      <c r="CW41" s="50"/>
      <c r="CX41" s="50"/>
      <c r="CY41" s="264"/>
      <c r="CZ41" s="57"/>
      <c r="DA41" s="17"/>
      <c r="DB41" s="17"/>
      <c r="DC41" s="56"/>
      <c r="DD41" s="50"/>
      <c r="DE41" s="50"/>
      <c r="DF41" s="50"/>
      <c r="DG41" s="50"/>
      <c r="DH41" s="50"/>
      <c r="DI41" s="50"/>
      <c r="DJ41" s="264"/>
      <c r="DK41" s="57"/>
      <c r="DL41" s="17"/>
      <c r="DM41" s="17"/>
      <c r="DN41" s="56"/>
      <c r="DO41" s="50"/>
      <c r="DP41" s="50"/>
      <c r="DQ41" s="50"/>
      <c r="DR41" s="50"/>
      <c r="DS41" s="50"/>
      <c r="DT41" s="50"/>
      <c r="DU41" s="264"/>
      <c r="DV41" s="57"/>
      <c r="DW41" s="17"/>
      <c r="DX41" s="17"/>
      <c r="DY41" s="56"/>
      <c r="DZ41" s="50"/>
      <c r="EA41" s="50"/>
      <c r="EB41" s="50"/>
      <c r="EC41" s="50"/>
      <c r="ED41" s="50"/>
      <c r="EE41" s="50"/>
      <c r="EF41" s="264"/>
      <c r="EG41" s="57"/>
      <c r="EH41" s="17"/>
      <c r="EI41" s="17"/>
      <c r="EJ41" s="56"/>
      <c r="EK41" s="50"/>
      <c r="EL41" s="50"/>
      <c r="EM41" s="50"/>
      <c r="EN41" s="50"/>
      <c r="EO41" s="50"/>
      <c r="EP41" s="50"/>
      <c r="EQ41" s="264"/>
      <c r="ER41" s="57"/>
      <c r="ES41" s="17"/>
      <c r="ET41" s="17"/>
      <c r="EU41" s="56"/>
      <c r="EV41" s="50"/>
      <c r="EW41" s="50"/>
      <c r="EX41" s="50"/>
      <c r="EY41" s="50"/>
      <c r="EZ41" s="50"/>
      <c r="FA41" s="50"/>
      <c r="FB41" s="264"/>
      <c r="FC41" s="57"/>
      <c r="FD41" s="17"/>
      <c r="FE41" s="17"/>
      <c r="FF41" s="56"/>
      <c r="FG41" s="50"/>
      <c r="FH41" s="50"/>
      <c r="FI41" s="50"/>
      <c r="FJ41" s="50"/>
      <c r="FK41" s="50"/>
      <c r="FL41" s="50"/>
      <c r="FM41" s="264"/>
      <c r="FN41" s="57"/>
      <c r="FO41" s="17"/>
      <c r="FP41" s="17"/>
      <c r="FQ41" s="56"/>
      <c r="FR41" s="50"/>
      <c r="FS41" s="50"/>
      <c r="FT41" s="50"/>
      <c r="FU41" s="50"/>
      <c r="FV41" s="50"/>
      <c r="FW41" s="50"/>
      <c r="FX41" s="264"/>
      <c r="FY41" s="57"/>
      <c r="FZ41" s="17"/>
      <c r="GA41" s="17"/>
      <c r="GB41" s="56"/>
      <c r="GC41" s="50"/>
      <c r="GD41" s="50"/>
      <c r="GE41" s="50"/>
      <c r="GF41" s="50"/>
      <c r="GG41" s="50"/>
      <c r="GH41" s="50"/>
      <c r="GI41" s="264"/>
      <c r="GJ41" s="57"/>
      <c r="GK41" s="17"/>
      <c r="GL41" s="17"/>
      <c r="GM41" s="56"/>
      <c r="GN41" s="50"/>
      <c r="GO41" s="50"/>
      <c r="GP41" s="50"/>
      <c r="GQ41" s="50"/>
      <c r="GR41" s="50"/>
      <c r="GS41" s="50"/>
      <c r="GT41" s="264"/>
      <c r="GU41" s="57"/>
      <c r="GV41" s="17"/>
      <c r="GW41" s="17"/>
      <c r="GX41" s="56"/>
      <c r="GY41" s="50"/>
      <c r="GZ41" s="50"/>
      <c r="HA41" s="50"/>
      <c r="HB41" s="50"/>
      <c r="HC41" s="50"/>
      <c r="HD41" s="50"/>
      <c r="HE41" s="264"/>
      <c r="HF41" s="57"/>
      <c r="HG41" s="17"/>
      <c r="HH41" s="17"/>
      <c r="HI41" s="56"/>
      <c r="HJ41" s="50"/>
      <c r="HK41" s="50"/>
      <c r="HL41" s="50"/>
      <c r="HM41" s="50"/>
      <c r="HN41" s="50"/>
      <c r="HO41" s="50"/>
      <c r="HP41" s="264"/>
      <c r="HQ41" s="57"/>
      <c r="HR41" s="17"/>
      <c r="HS41" s="17"/>
    </row>
    <row r="42" spans="1:227" ht="12.5" x14ac:dyDescent="0.25">
      <c r="A42" s="54"/>
      <c r="B42" s="211"/>
      <c r="C42" s="55"/>
      <c r="D42" s="55"/>
      <c r="E42" s="264"/>
      <c r="F42" s="264"/>
      <c r="G42" s="17"/>
      <c r="H42" s="56"/>
      <c r="I42" s="50"/>
      <c r="J42" s="50"/>
      <c r="K42" s="50"/>
      <c r="L42" s="50"/>
      <c r="M42" s="50"/>
      <c r="N42" s="50"/>
      <c r="O42" s="264"/>
      <c r="P42" s="57"/>
      <c r="Q42" s="17"/>
      <c r="R42" s="17"/>
      <c r="S42" s="56"/>
      <c r="T42" s="50"/>
      <c r="U42" s="50"/>
      <c r="V42" s="50"/>
      <c r="W42" s="50"/>
      <c r="X42" s="50"/>
      <c r="Y42" s="50"/>
      <c r="Z42" s="264"/>
      <c r="AA42" s="57"/>
      <c r="AB42" s="17"/>
      <c r="AC42" s="17"/>
      <c r="AD42" s="56"/>
      <c r="AE42" s="50"/>
      <c r="AF42" s="50"/>
      <c r="AG42" s="50"/>
      <c r="AH42" s="50"/>
      <c r="AI42" s="50"/>
      <c r="AJ42" s="50"/>
      <c r="AK42" s="264"/>
      <c r="AL42" s="57"/>
      <c r="AM42" s="17"/>
      <c r="AN42" s="17"/>
      <c r="AO42" s="56"/>
      <c r="AP42" s="50"/>
      <c r="AQ42" s="50"/>
      <c r="AR42" s="50"/>
      <c r="AS42" s="50"/>
      <c r="AT42" s="50"/>
      <c r="AU42" s="50"/>
      <c r="AV42" s="264"/>
      <c r="AW42" s="57"/>
      <c r="AX42" s="17"/>
      <c r="AY42" s="17"/>
      <c r="AZ42" s="56"/>
      <c r="BA42" s="50"/>
      <c r="BB42" s="50"/>
      <c r="BC42" s="50"/>
      <c r="BD42" s="50"/>
      <c r="BE42" s="50"/>
      <c r="BF42" s="50"/>
      <c r="BG42" s="264"/>
      <c r="BH42" s="57"/>
      <c r="BI42" s="17"/>
      <c r="BJ42" s="17"/>
      <c r="BK42" s="56"/>
      <c r="BL42" s="50"/>
      <c r="BM42" s="50"/>
      <c r="BN42" s="50"/>
      <c r="BO42" s="50"/>
      <c r="BP42" s="50"/>
      <c r="BQ42" s="50"/>
      <c r="BR42" s="264"/>
      <c r="BS42" s="57"/>
      <c r="BT42" s="17"/>
      <c r="BU42" s="17"/>
      <c r="BV42" s="56"/>
      <c r="BW42" s="50"/>
      <c r="BX42" s="50"/>
      <c r="BY42" s="50"/>
      <c r="BZ42" s="50"/>
      <c r="CA42" s="50"/>
      <c r="CB42" s="50"/>
      <c r="CC42" s="264"/>
      <c r="CD42" s="57"/>
      <c r="CE42" s="17"/>
      <c r="CF42" s="17"/>
      <c r="CG42" s="56"/>
      <c r="CH42" s="50"/>
      <c r="CI42" s="50"/>
      <c r="CJ42" s="50"/>
      <c r="CK42" s="50"/>
      <c r="CL42" s="50"/>
      <c r="CM42" s="50"/>
      <c r="CN42" s="264"/>
      <c r="CO42" s="57"/>
      <c r="CP42" s="17"/>
      <c r="CQ42" s="17"/>
      <c r="CR42" s="56"/>
      <c r="CS42" s="50"/>
      <c r="CT42" s="50"/>
      <c r="CU42" s="50"/>
      <c r="CV42" s="50"/>
      <c r="CW42" s="50"/>
      <c r="CX42" s="50"/>
      <c r="CY42" s="264"/>
      <c r="CZ42" s="57"/>
      <c r="DA42" s="17"/>
      <c r="DB42" s="17"/>
      <c r="DC42" s="56"/>
      <c r="DD42" s="50"/>
      <c r="DE42" s="50"/>
      <c r="DF42" s="50"/>
      <c r="DG42" s="50"/>
      <c r="DH42" s="50"/>
      <c r="DI42" s="50"/>
      <c r="DJ42" s="264"/>
      <c r="DK42" s="57"/>
      <c r="DL42" s="17"/>
      <c r="DM42" s="17"/>
      <c r="DN42" s="56"/>
      <c r="DO42" s="50"/>
      <c r="DP42" s="50"/>
      <c r="DQ42" s="50"/>
      <c r="DR42" s="50"/>
      <c r="DS42" s="50"/>
      <c r="DT42" s="50"/>
      <c r="DU42" s="264"/>
      <c r="DV42" s="57"/>
      <c r="DW42" s="17"/>
      <c r="DX42" s="17"/>
      <c r="DY42" s="56"/>
      <c r="DZ42" s="50"/>
      <c r="EA42" s="50"/>
      <c r="EB42" s="50"/>
      <c r="EC42" s="50"/>
      <c r="ED42" s="50"/>
      <c r="EE42" s="50"/>
      <c r="EF42" s="264"/>
      <c r="EG42" s="57"/>
      <c r="EH42" s="17"/>
      <c r="EI42" s="17"/>
      <c r="EJ42" s="56"/>
      <c r="EK42" s="50"/>
      <c r="EL42" s="50"/>
      <c r="EM42" s="50"/>
      <c r="EN42" s="50"/>
      <c r="EO42" s="50"/>
      <c r="EP42" s="50"/>
      <c r="EQ42" s="264"/>
      <c r="ER42" s="57"/>
      <c r="ES42" s="17"/>
      <c r="ET42" s="17"/>
      <c r="EU42" s="56"/>
      <c r="EV42" s="50"/>
      <c r="EW42" s="50"/>
      <c r="EX42" s="50"/>
      <c r="EY42" s="50"/>
      <c r="EZ42" s="50"/>
      <c r="FA42" s="50"/>
      <c r="FB42" s="264"/>
      <c r="FC42" s="57"/>
      <c r="FD42" s="17"/>
      <c r="FE42" s="17"/>
      <c r="FF42" s="56"/>
      <c r="FG42" s="50"/>
      <c r="FH42" s="50"/>
      <c r="FI42" s="50"/>
      <c r="FJ42" s="50"/>
      <c r="FK42" s="50"/>
      <c r="FL42" s="50"/>
      <c r="FM42" s="264"/>
      <c r="FN42" s="57"/>
      <c r="FO42" s="17"/>
      <c r="FP42" s="17"/>
      <c r="FQ42" s="56"/>
      <c r="FR42" s="50"/>
      <c r="FS42" s="50"/>
      <c r="FT42" s="50"/>
      <c r="FU42" s="50"/>
      <c r="FV42" s="50"/>
      <c r="FW42" s="50"/>
      <c r="FX42" s="264"/>
      <c r="FY42" s="57"/>
      <c r="FZ42" s="17"/>
      <c r="GA42" s="17"/>
      <c r="GB42" s="56"/>
      <c r="GC42" s="50"/>
      <c r="GD42" s="50"/>
      <c r="GE42" s="50"/>
      <c r="GF42" s="50"/>
      <c r="GG42" s="50"/>
      <c r="GH42" s="50"/>
      <c r="GI42" s="264"/>
      <c r="GJ42" s="57"/>
      <c r="GK42" s="17"/>
      <c r="GL42" s="17"/>
      <c r="GM42" s="56"/>
      <c r="GN42" s="50"/>
      <c r="GO42" s="50"/>
      <c r="GP42" s="50"/>
      <c r="GQ42" s="50"/>
      <c r="GR42" s="50"/>
      <c r="GS42" s="50"/>
      <c r="GT42" s="264"/>
      <c r="GU42" s="57"/>
      <c r="GV42" s="17"/>
      <c r="GW42" s="17"/>
      <c r="GX42" s="56"/>
      <c r="GY42" s="50"/>
      <c r="GZ42" s="50"/>
      <c r="HA42" s="50"/>
      <c r="HB42" s="50"/>
      <c r="HC42" s="50"/>
      <c r="HD42" s="50"/>
      <c r="HE42" s="264"/>
      <c r="HF42" s="57"/>
      <c r="HG42" s="17"/>
      <c r="HH42" s="17"/>
      <c r="HI42" s="56"/>
      <c r="HJ42" s="50"/>
      <c r="HK42" s="50"/>
      <c r="HL42" s="50"/>
      <c r="HM42" s="50"/>
      <c r="HN42" s="50"/>
      <c r="HO42" s="50"/>
      <c r="HP42" s="264"/>
      <c r="HQ42" s="57"/>
      <c r="HR42" s="17"/>
      <c r="HS42" s="17"/>
    </row>
    <row r="43" spans="1:227" ht="12.5" x14ac:dyDescent="0.25">
      <c r="A43" s="54"/>
      <c r="B43" s="211"/>
      <c r="C43" s="55"/>
      <c r="D43" s="55"/>
      <c r="E43" s="264"/>
      <c r="F43" s="264"/>
      <c r="G43" s="17"/>
      <c r="H43" s="56"/>
      <c r="I43" s="50"/>
      <c r="J43" s="50"/>
      <c r="K43" s="50"/>
      <c r="L43" s="50"/>
      <c r="M43" s="50"/>
      <c r="N43" s="50"/>
      <c r="O43" s="264"/>
      <c r="P43" s="57"/>
      <c r="Q43" s="17"/>
      <c r="R43" s="17"/>
      <c r="S43" s="56"/>
      <c r="T43" s="50"/>
      <c r="U43" s="50"/>
      <c r="V43" s="50"/>
      <c r="W43" s="50"/>
      <c r="X43" s="50"/>
      <c r="Y43" s="50"/>
      <c r="Z43" s="264"/>
      <c r="AA43" s="57"/>
      <c r="AB43" s="17"/>
      <c r="AC43" s="17"/>
      <c r="AD43" s="56"/>
      <c r="AE43" s="50"/>
      <c r="AF43" s="50"/>
      <c r="AG43" s="50"/>
      <c r="AH43" s="50"/>
      <c r="AI43" s="50"/>
      <c r="AJ43" s="50"/>
      <c r="AK43" s="264"/>
      <c r="AL43" s="57"/>
      <c r="AM43" s="17"/>
      <c r="AN43" s="17"/>
      <c r="AO43" s="56"/>
      <c r="AP43" s="50"/>
      <c r="AQ43" s="50"/>
      <c r="AR43" s="50"/>
      <c r="AS43" s="50"/>
      <c r="AT43" s="50"/>
      <c r="AU43" s="50"/>
      <c r="AV43" s="264"/>
      <c r="AW43" s="57"/>
      <c r="AX43" s="17"/>
      <c r="AY43" s="17"/>
      <c r="AZ43" s="56"/>
      <c r="BA43" s="50"/>
      <c r="BB43" s="50"/>
      <c r="BC43" s="50"/>
      <c r="BD43" s="50"/>
      <c r="BE43" s="50"/>
      <c r="BF43" s="50"/>
      <c r="BG43" s="264"/>
      <c r="BH43" s="57"/>
      <c r="BI43" s="17"/>
      <c r="BJ43" s="17"/>
      <c r="BK43" s="56"/>
      <c r="BL43" s="50"/>
      <c r="BM43" s="50"/>
      <c r="BN43" s="50"/>
      <c r="BO43" s="50"/>
      <c r="BP43" s="50"/>
      <c r="BQ43" s="50"/>
      <c r="BR43" s="264"/>
      <c r="BS43" s="57"/>
      <c r="BT43" s="17"/>
      <c r="BU43" s="17"/>
      <c r="BV43" s="56"/>
      <c r="BW43" s="50"/>
      <c r="BX43" s="50"/>
      <c r="BY43" s="50"/>
      <c r="BZ43" s="50"/>
      <c r="CA43" s="50"/>
      <c r="CB43" s="50"/>
      <c r="CC43" s="264"/>
      <c r="CD43" s="57"/>
      <c r="CE43" s="17"/>
      <c r="CF43" s="17"/>
      <c r="CG43" s="56"/>
      <c r="CH43" s="50"/>
      <c r="CI43" s="50"/>
      <c r="CJ43" s="50"/>
      <c r="CK43" s="50"/>
      <c r="CL43" s="50"/>
      <c r="CM43" s="50"/>
      <c r="CN43" s="264"/>
      <c r="CO43" s="57"/>
      <c r="CP43" s="17"/>
      <c r="CQ43" s="17"/>
      <c r="CR43" s="56"/>
      <c r="CS43" s="50"/>
      <c r="CT43" s="50"/>
      <c r="CU43" s="50"/>
      <c r="CV43" s="50"/>
      <c r="CW43" s="50"/>
      <c r="CX43" s="50"/>
      <c r="CY43" s="264"/>
      <c r="CZ43" s="57"/>
      <c r="DA43" s="17"/>
      <c r="DB43" s="17"/>
      <c r="DC43" s="56"/>
      <c r="DD43" s="50"/>
      <c r="DE43" s="50"/>
      <c r="DF43" s="50"/>
      <c r="DG43" s="50"/>
      <c r="DH43" s="50"/>
      <c r="DI43" s="50"/>
      <c r="DJ43" s="264"/>
      <c r="DK43" s="57"/>
      <c r="DL43" s="17"/>
      <c r="DM43" s="17"/>
      <c r="DN43" s="56"/>
      <c r="DO43" s="50"/>
      <c r="DP43" s="50"/>
      <c r="DQ43" s="50"/>
      <c r="DR43" s="50"/>
      <c r="DS43" s="50"/>
      <c r="DT43" s="50"/>
      <c r="DU43" s="264"/>
      <c r="DV43" s="57"/>
      <c r="DW43" s="17"/>
      <c r="DX43" s="17"/>
      <c r="DY43" s="56"/>
      <c r="DZ43" s="50"/>
      <c r="EA43" s="50"/>
      <c r="EB43" s="50"/>
      <c r="EC43" s="50"/>
      <c r="ED43" s="50"/>
      <c r="EE43" s="50"/>
      <c r="EF43" s="264"/>
      <c r="EG43" s="57"/>
      <c r="EH43" s="17"/>
      <c r="EI43" s="17"/>
      <c r="EJ43" s="56"/>
      <c r="EK43" s="50"/>
      <c r="EL43" s="50"/>
      <c r="EM43" s="50"/>
      <c r="EN43" s="50"/>
      <c r="EO43" s="50"/>
      <c r="EP43" s="50"/>
      <c r="EQ43" s="264"/>
      <c r="ER43" s="57"/>
      <c r="ES43" s="17"/>
      <c r="ET43" s="17"/>
      <c r="EU43" s="56"/>
      <c r="EV43" s="50"/>
      <c r="EW43" s="50"/>
      <c r="EX43" s="50"/>
      <c r="EY43" s="50"/>
      <c r="EZ43" s="50"/>
      <c r="FA43" s="50"/>
      <c r="FB43" s="264"/>
      <c r="FC43" s="57"/>
      <c r="FD43" s="17"/>
      <c r="FE43" s="17"/>
      <c r="FF43" s="56"/>
      <c r="FG43" s="50"/>
      <c r="FH43" s="50"/>
      <c r="FI43" s="50"/>
      <c r="FJ43" s="50"/>
      <c r="FK43" s="50"/>
      <c r="FL43" s="50"/>
      <c r="FM43" s="264"/>
      <c r="FN43" s="57"/>
      <c r="FO43" s="17"/>
      <c r="FP43" s="17"/>
      <c r="FQ43" s="56"/>
      <c r="FR43" s="50"/>
      <c r="FS43" s="50"/>
      <c r="FT43" s="50"/>
      <c r="FU43" s="50"/>
      <c r="FV43" s="50"/>
      <c r="FW43" s="50"/>
      <c r="FX43" s="264"/>
      <c r="FY43" s="57"/>
      <c r="FZ43" s="17"/>
      <c r="GA43" s="17"/>
      <c r="GB43" s="56"/>
      <c r="GC43" s="50"/>
      <c r="GD43" s="50"/>
      <c r="GE43" s="50"/>
      <c r="GF43" s="50"/>
      <c r="GG43" s="50"/>
      <c r="GH43" s="50"/>
      <c r="GI43" s="264"/>
      <c r="GJ43" s="57"/>
      <c r="GK43" s="17"/>
      <c r="GL43" s="17"/>
      <c r="GM43" s="56"/>
      <c r="GN43" s="50"/>
      <c r="GO43" s="50"/>
      <c r="GP43" s="50"/>
      <c r="GQ43" s="50"/>
      <c r="GR43" s="50"/>
      <c r="GS43" s="50"/>
      <c r="GT43" s="264"/>
      <c r="GU43" s="57"/>
      <c r="GV43" s="17"/>
      <c r="GW43" s="17"/>
      <c r="GX43" s="56"/>
      <c r="GY43" s="50"/>
      <c r="GZ43" s="50"/>
      <c r="HA43" s="50"/>
      <c r="HB43" s="50"/>
      <c r="HC43" s="50"/>
      <c r="HD43" s="50"/>
      <c r="HE43" s="264"/>
      <c r="HF43" s="57"/>
      <c r="HG43" s="17"/>
      <c r="HH43" s="17"/>
      <c r="HI43" s="56"/>
      <c r="HJ43" s="50"/>
      <c r="HK43" s="50"/>
      <c r="HL43" s="50"/>
      <c r="HM43" s="50"/>
      <c r="HN43" s="50"/>
      <c r="HO43" s="50"/>
      <c r="HP43" s="264"/>
      <c r="HQ43" s="57"/>
      <c r="HR43" s="17"/>
      <c r="HS43" s="17"/>
    </row>
    <row r="44" spans="1:227" ht="12.5" x14ac:dyDescent="0.25">
      <c r="A44" s="54"/>
      <c r="B44" s="213"/>
      <c r="C44" s="55"/>
      <c r="D44" s="55"/>
      <c r="E44" s="264"/>
      <c r="F44" s="264"/>
      <c r="G44" s="17"/>
      <c r="H44" s="56"/>
      <c r="I44" s="50"/>
      <c r="J44" s="50"/>
      <c r="K44" s="50"/>
      <c r="L44" s="50"/>
      <c r="M44" s="50"/>
      <c r="N44" s="50"/>
      <c r="O44" s="264"/>
      <c r="P44" s="57"/>
      <c r="Q44" s="17"/>
      <c r="R44" s="17"/>
      <c r="S44" s="56"/>
      <c r="T44" s="50"/>
      <c r="U44" s="50"/>
      <c r="V44" s="50"/>
      <c r="W44" s="50"/>
      <c r="X44" s="50"/>
      <c r="Y44" s="50"/>
      <c r="Z44" s="264"/>
      <c r="AA44" s="57"/>
      <c r="AB44" s="17"/>
      <c r="AC44" s="17"/>
      <c r="AD44" s="56"/>
      <c r="AE44" s="50"/>
      <c r="AF44" s="50"/>
      <c r="AG44" s="50"/>
      <c r="AH44" s="50"/>
      <c r="AI44" s="50"/>
      <c r="AJ44" s="50"/>
      <c r="AK44" s="264"/>
      <c r="AL44" s="57"/>
      <c r="AM44" s="17"/>
      <c r="AN44" s="17"/>
      <c r="AO44" s="56"/>
      <c r="AP44" s="50"/>
      <c r="AQ44" s="50"/>
      <c r="AR44" s="50"/>
      <c r="AS44" s="50"/>
      <c r="AT44" s="50"/>
      <c r="AU44" s="50"/>
      <c r="AV44" s="264"/>
      <c r="AW44" s="57"/>
      <c r="AX44" s="17"/>
      <c r="AY44" s="17"/>
      <c r="AZ44" s="56"/>
      <c r="BA44" s="50"/>
      <c r="BB44" s="50"/>
      <c r="BC44" s="50"/>
      <c r="BD44" s="50"/>
      <c r="BE44" s="50"/>
      <c r="BF44" s="50"/>
      <c r="BG44" s="264"/>
      <c r="BH44" s="57"/>
      <c r="BI44" s="17"/>
      <c r="BJ44" s="17"/>
      <c r="BK44" s="56"/>
      <c r="BL44" s="50"/>
      <c r="BM44" s="50"/>
      <c r="BN44" s="50"/>
      <c r="BO44" s="50"/>
      <c r="BP44" s="50"/>
      <c r="BQ44" s="50"/>
      <c r="BR44" s="264"/>
      <c r="BS44" s="57"/>
      <c r="BT44" s="17"/>
      <c r="BU44" s="17"/>
      <c r="BV44" s="56"/>
      <c r="BW44" s="50"/>
      <c r="BX44" s="50"/>
      <c r="BY44" s="50"/>
      <c r="BZ44" s="50"/>
      <c r="CA44" s="50"/>
      <c r="CB44" s="50"/>
      <c r="CC44" s="264"/>
      <c r="CD44" s="57"/>
      <c r="CE44" s="17"/>
      <c r="CF44" s="17"/>
      <c r="CG44" s="56"/>
      <c r="CH44" s="50"/>
      <c r="CI44" s="50"/>
      <c r="CJ44" s="50"/>
      <c r="CK44" s="50"/>
      <c r="CL44" s="50"/>
      <c r="CM44" s="50"/>
      <c r="CN44" s="264"/>
      <c r="CO44" s="57"/>
      <c r="CP44" s="17"/>
      <c r="CQ44" s="17"/>
      <c r="CR44" s="56"/>
      <c r="CS44" s="50"/>
      <c r="CT44" s="50"/>
      <c r="CU44" s="50"/>
      <c r="CV44" s="50"/>
      <c r="CW44" s="50"/>
      <c r="CX44" s="50"/>
      <c r="CY44" s="264"/>
      <c r="CZ44" s="57"/>
      <c r="DA44" s="17"/>
      <c r="DB44" s="17"/>
      <c r="DC44" s="56"/>
      <c r="DD44" s="50"/>
      <c r="DE44" s="50"/>
      <c r="DF44" s="50"/>
      <c r="DG44" s="50"/>
      <c r="DH44" s="50"/>
      <c r="DI44" s="50"/>
      <c r="DJ44" s="264"/>
      <c r="DK44" s="57"/>
      <c r="DL44" s="17"/>
      <c r="DM44" s="17"/>
      <c r="DN44" s="56"/>
      <c r="DO44" s="50"/>
      <c r="DP44" s="50"/>
      <c r="DQ44" s="50"/>
      <c r="DR44" s="50"/>
      <c r="DS44" s="50"/>
      <c r="DT44" s="50"/>
      <c r="DU44" s="264"/>
      <c r="DV44" s="57"/>
      <c r="DW44" s="17"/>
      <c r="DX44" s="17"/>
      <c r="DY44" s="56"/>
      <c r="DZ44" s="50"/>
      <c r="EA44" s="50"/>
      <c r="EB44" s="50"/>
      <c r="EC44" s="50"/>
      <c r="ED44" s="50"/>
      <c r="EE44" s="50"/>
      <c r="EF44" s="264"/>
      <c r="EG44" s="57"/>
      <c r="EH44" s="17"/>
      <c r="EI44" s="17"/>
      <c r="EJ44" s="56"/>
      <c r="EK44" s="50"/>
      <c r="EL44" s="50"/>
      <c r="EM44" s="50"/>
      <c r="EN44" s="50"/>
      <c r="EO44" s="50"/>
      <c r="EP44" s="50"/>
      <c r="EQ44" s="264"/>
      <c r="ER44" s="57"/>
      <c r="ES44" s="17"/>
      <c r="ET44" s="17"/>
      <c r="EU44" s="56"/>
      <c r="EV44" s="50"/>
      <c r="EW44" s="50"/>
      <c r="EX44" s="50"/>
      <c r="EY44" s="50"/>
      <c r="EZ44" s="50"/>
      <c r="FA44" s="50"/>
      <c r="FB44" s="264"/>
      <c r="FC44" s="57"/>
      <c r="FD44" s="17"/>
      <c r="FE44" s="17"/>
      <c r="FF44" s="56"/>
      <c r="FG44" s="50"/>
      <c r="FH44" s="50"/>
      <c r="FI44" s="50"/>
      <c r="FJ44" s="50"/>
      <c r="FK44" s="50"/>
      <c r="FL44" s="50"/>
      <c r="FM44" s="264"/>
      <c r="FN44" s="57"/>
      <c r="FO44" s="17"/>
      <c r="FP44" s="17"/>
      <c r="FQ44" s="56"/>
      <c r="FR44" s="50"/>
      <c r="FS44" s="50"/>
      <c r="FT44" s="50"/>
      <c r="FU44" s="50"/>
      <c r="FV44" s="50"/>
      <c r="FW44" s="50"/>
      <c r="FX44" s="264"/>
      <c r="FY44" s="57"/>
      <c r="FZ44" s="17"/>
      <c r="GA44" s="17"/>
      <c r="GB44" s="56"/>
      <c r="GC44" s="50"/>
      <c r="GD44" s="50"/>
      <c r="GE44" s="50"/>
      <c r="GF44" s="50"/>
      <c r="GG44" s="50"/>
      <c r="GH44" s="50"/>
      <c r="GI44" s="264"/>
      <c r="GJ44" s="57"/>
      <c r="GK44" s="17"/>
      <c r="GL44" s="17"/>
      <c r="GM44" s="56"/>
      <c r="GN44" s="50"/>
      <c r="GO44" s="50"/>
      <c r="GP44" s="50"/>
      <c r="GQ44" s="50"/>
      <c r="GR44" s="50"/>
      <c r="GS44" s="50"/>
      <c r="GT44" s="264"/>
      <c r="GU44" s="57"/>
      <c r="GV44" s="17"/>
      <c r="GW44" s="17"/>
      <c r="GX44" s="56"/>
      <c r="GY44" s="50"/>
      <c r="GZ44" s="50"/>
      <c r="HA44" s="50"/>
      <c r="HB44" s="50"/>
      <c r="HC44" s="50"/>
      <c r="HD44" s="50"/>
      <c r="HE44" s="264"/>
      <c r="HF44" s="57"/>
      <c r="HG44" s="17"/>
      <c r="HH44" s="17"/>
      <c r="HI44" s="56"/>
      <c r="HJ44" s="50"/>
      <c r="HK44" s="50"/>
      <c r="HL44" s="50"/>
      <c r="HM44" s="50"/>
      <c r="HN44" s="50"/>
      <c r="HO44" s="50"/>
      <c r="HP44" s="264"/>
      <c r="HQ44" s="57"/>
      <c r="HR44" s="17"/>
      <c r="HS44" s="17"/>
    </row>
    <row r="45" spans="1:227" ht="12.5" x14ac:dyDescent="0.25">
      <c r="A45" s="54"/>
      <c r="B45" s="213"/>
      <c r="C45" s="55"/>
      <c r="D45" s="55"/>
      <c r="E45" s="264"/>
      <c r="F45" s="264"/>
      <c r="G45" s="17"/>
      <c r="H45" s="56"/>
      <c r="I45" s="50"/>
      <c r="J45" s="50"/>
      <c r="K45" s="50"/>
      <c r="L45" s="50"/>
      <c r="M45" s="50"/>
      <c r="N45" s="50"/>
      <c r="O45" s="264"/>
      <c r="P45" s="57"/>
      <c r="Q45" s="17"/>
      <c r="R45" s="17"/>
      <c r="S45" s="56"/>
      <c r="T45" s="50"/>
      <c r="U45" s="50"/>
      <c r="V45" s="50"/>
      <c r="W45" s="50"/>
      <c r="X45" s="50"/>
      <c r="Y45" s="50"/>
      <c r="Z45" s="264"/>
      <c r="AA45" s="57"/>
      <c r="AB45" s="17"/>
      <c r="AC45" s="17"/>
      <c r="AD45" s="56"/>
      <c r="AE45" s="50"/>
      <c r="AF45" s="50"/>
      <c r="AG45" s="50"/>
      <c r="AH45" s="50"/>
      <c r="AI45" s="50"/>
      <c r="AJ45" s="50"/>
      <c r="AK45" s="264"/>
      <c r="AL45" s="57"/>
      <c r="AM45" s="17"/>
      <c r="AN45" s="17"/>
      <c r="AO45" s="56"/>
      <c r="AP45" s="50"/>
      <c r="AQ45" s="50"/>
      <c r="AR45" s="50"/>
      <c r="AS45" s="50"/>
      <c r="AT45" s="50"/>
      <c r="AU45" s="50"/>
      <c r="AV45" s="264"/>
      <c r="AW45" s="57"/>
      <c r="AX45" s="17"/>
      <c r="AY45" s="17"/>
      <c r="AZ45" s="56"/>
      <c r="BA45" s="50"/>
      <c r="BB45" s="50"/>
      <c r="BC45" s="50"/>
      <c r="BD45" s="50"/>
      <c r="BE45" s="50"/>
      <c r="BF45" s="50"/>
      <c r="BG45" s="264"/>
      <c r="BH45" s="57"/>
      <c r="BI45" s="17"/>
      <c r="BJ45" s="17"/>
      <c r="BK45" s="56"/>
      <c r="BL45" s="50"/>
      <c r="BM45" s="50"/>
      <c r="BN45" s="50"/>
      <c r="BO45" s="50"/>
      <c r="BP45" s="50"/>
      <c r="BQ45" s="50"/>
      <c r="BR45" s="264"/>
      <c r="BS45" s="57"/>
      <c r="BT45" s="17"/>
      <c r="BU45" s="17"/>
      <c r="BV45" s="56"/>
      <c r="BW45" s="50"/>
      <c r="BX45" s="50"/>
      <c r="BY45" s="50"/>
      <c r="BZ45" s="50"/>
      <c r="CA45" s="50"/>
      <c r="CB45" s="50"/>
      <c r="CC45" s="264"/>
      <c r="CD45" s="57"/>
      <c r="CE45" s="17"/>
      <c r="CF45" s="17"/>
      <c r="CG45" s="56"/>
      <c r="CH45" s="50"/>
      <c r="CI45" s="50"/>
      <c r="CJ45" s="50"/>
      <c r="CK45" s="50"/>
      <c r="CL45" s="50"/>
      <c r="CM45" s="50"/>
      <c r="CN45" s="264"/>
      <c r="CO45" s="57"/>
      <c r="CP45" s="17"/>
      <c r="CQ45" s="17"/>
      <c r="CR45" s="56"/>
      <c r="CS45" s="50"/>
      <c r="CT45" s="50"/>
      <c r="CU45" s="50"/>
      <c r="CV45" s="50"/>
      <c r="CW45" s="50"/>
      <c r="CX45" s="50"/>
      <c r="CY45" s="264"/>
      <c r="CZ45" s="57"/>
      <c r="DA45" s="17"/>
      <c r="DB45" s="17"/>
      <c r="DC45" s="56"/>
      <c r="DD45" s="50"/>
      <c r="DE45" s="50"/>
      <c r="DF45" s="50"/>
      <c r="DG45" s="50"/>
      <c r="DH45" s="50"/>
      <c r="DI45" s="50"/>
      <c r="DJ45" s="264"/>
      <c r="DK45" s="57"/>
      <c r="DL45" s="17"/>
      <c r="DM45" s="17"/>
      <c r="DN45" s="56"/>
      <c r="DO45" s="50"/>
      <c r="DP45" s="50"/>
      <c r="DQ45" s="50"/>
      <c r="DR45" s="50"/>
      <c r="DS45" s="50"/>
      <c r="DT45" s="50"/>
      <c r="DU45" s="264"/>
      <c r="DV45" s="57"/>
      <c r="DW45" s="17"/>
      <c r="DX45" s="17"/>
      <c r="DY45" s="56"/>
      <c r="DZ45" s="50"/>
      <c r="EA45" s="50"/>
      <c r="EB45" s="50"/>
      <c r="EC45" s="50"/>
      <c r="ED45" s="50"/>
      <c r="EE45" s="50"/>
      <c r="EF45" s="264"/>
      <c r="EG45" s="57"/>
      <c r="EH45" s="17"/>
      <c r="EI45" s="17"/>
      <c r="EJ45" s="56"/>
      <c r="EK45" s="50"/>
      <c r="EL45" s="50"/>
      <c r="EM45" s="50"/>
      <c r="EN45" s="50"/>
      <c r="EO45" s="50"/>
      <c r="EP45" s="50"/>
      <c r="EQ45" s="264"/>
      <c r="ER45" s="57"/>
      <c r="ES45" s="17"/>
      <c r="ET45" s="17"/>
      <c r="EU45" s="56"/>
      <c r="EV45" s="50"/>
      <c r="EW45" s="50"/>
      <c r="EX45" s="50"/>
      <c r="EY45" s="50"/>
      <c r="EZ45" s="50"/>
      <c r="FA45" s="50"/>
      <c r="FB45" s="264"/>
      <c r="FC45" s="57"/>
      <c r="FD45" s="17"/>
      <c r="FE45" s="17"/>
      <c r="FF45" s="56"/>
      <c r="FG45" s="50"/>
      <c r="FH45" s="50"/>
      <c r="FI45" s="50"/>
      <c r="FJ45" s="50"/>
      <c r="FK45" s="50"/>
      <c r="FL45" s="50"/>
      <c r="FM45" s="264"/>
      <c r="FN45" s="57"/>
      <c r="FO45" s="17"/>
      <c r="FP45" s="17"/>
      <c r="FQ45" s="56"/>
      <c r="FR45" s="50"/>
      <c r="FS45" s="50"/>
      <c r="FT45" s="50"/>
      <c r="FU45" s="50"/>
      <c r="FV45" s="50"/>
      <c r="FW45" s="50"/>
      <c r="FX45" s="264"/>
      <c r="FY45" s="57"/>
      <c r="FZ45" s="17"/>
      <c r="GA45" s="17"/>
      <c r="GB45" s="56"/>
      <c r="GC45" s="50"/>
      <c r="GD45" s="50"/>
      <c r="GE45" s="50"/>
      <c r="GF45" s="50"/>
      <c r="GG45" s="50"/>
      <c r="GH45" s="50"/>
      <c r="GI45" s="264"/>
      <c r="GJ45" s="57"/>
      <c r="GK45" s="17"/>
      <c r="GL45" s="17"/>
      <c r="GM45" s="56"/>
      <c r="GN45" s="50"/>
      <c r="GO45" s="50"/>
      <c r="GP45" s="50"/>
      <c r="GQ45" s="50"/>
      <c r="GR45" s="50"/>
      <c r="GS45" s="50"/>
      <c r="GT45" s="264"/>
      <c r="GU45" s="57"/>
      <c r="GV45" s="17"/>
      <c r="GW45" s="17"/>
      <c r="GX45" s="56"/>
      <c r="GY45" s="50"/>
      <c r="GZ45" s="50"/>
      <c r="HA45" s="50"/>
      <c r="HB45" s="50"/>
      <c r="HC45" s="50"/>
      <c r="HD45" s="50"/>
      <c r="HE45" s="264"/>
      <c r="HF45" s="57"/>
      <c r="HG45" s="17"/>
      <c r="HH45" s="17"/>
      <c r="HI45" s="56"/>
      <c r="HJ45" s="50"/>
      <c r="HK45" s="50"/>
      <c r="HL45" s="50"/>
      <c r="HM45" s="50"/>
      <c r="HN45" s="50"/>
      <c r="HO45" s="50"/>
      <c r="HP45" s="264"/>
      <c r="HQ45" s="57"/>
      <c r="HR45" s="17"/>
      <c r="HS45" s="17"/>
    </row>
    <row r="46" spans="1:227" ht="12.5" x14ac:dyDescent="0.25">
      <c r="A46" s="54"/>
      <c r="B46" s="211"/>
      <c r="C46" s="55"/>
      <c r="D46" s="55"/>
      <c r="E46" s="264"/>
      <c r="F46" s="264"/>
      <c r="G46" s="17"/>
      <c r="H46" s="56"/>
      <c r="I46" s="50"/>
      <c r="J46" s="50"/>
      <c r="K46" s="50"/>
      <c r="L46" s="50"/>
      <c r="M46" s="50"/>
      <c r="N46" s="50"/>
      <c r="O46" s="264"/>
      <c r="P46" s="57"/>
      <c r="Q46" s="17"/>
      <c r="R46" s="17"/>
      <c r="S46" s="56"/>
      <c r="T46" s="50"/>
      <c r="U46" s="50"/>
      <c r="V46" s="50"/>
      <c r="W46" s="50"/>
      <c r="X46" s="50"/>
      <c r="Y46" s="50"/>
      <c r="Z46" s="264"/>
      <c r="AA46" s="57"/>
      <c r="AB46" s="17"/>
      <c r="AC46" s="17"/>
      <c r="AD46" s="56"/>
      <c r="AE46" s="50"/>
      <c r="AF46" s="50"/>
      <c r="AG46" s="50"/>
      <c r="AH46" s="50"/>
      <c r="AI46" s="50"/>
      <c r="AJ46" s="50"/>
      <c r="AK46" s="264"/>
      <c r="AL46" s="57"/>
      <c r="AM46" s="17"/>
      <c r="AN46" s="17"/>
      <c r="AO46" s="56"/>
      <c r="AP46" s="50"/>
      <c r="AQ46" s="50"/>
      <c r="AR46" s="50"/>
      <c r="AS46" s="50"/>
      <c r="AT46" s="50"/>
      <c r="AU46" s="50"/>
      <c r="AV46" s="264"/>
      <c r="AW46" s="57"/>
      <c r="AX46" s="17"/>
      <c r="AY46" s="17"/>
      <c r="AZ46" s="56"/>
      <c r="BA46" s="50"/>
      <c r="BB46" s="50"/>
      <c r="BC46" s="50"/>
      <c r="BD46" s="50"/>
      <c r="BE46" s="50"/>
      <c r="BF46" s="50"/>
      <c r="BG46" s="264"/>
      <c r="BH46" s="57"/>
      <c r="BI46" s="17"/>
      <c r="BJ46" s="17"/>
      <c r="BK46" s="56"/>
      <c r="BL46" s="50"/>
      <c r="BM46" s="50"/>
      <c r="BN46" s="50"/>
      <c r="BO46" s="50"/>
      <c r="BP46" s="50"/>
      <c r="BQ46" s="50"/>
      <c r="BR46" s="264"/>
      <c r="BS46" s="57"/>
      <c r="BT46" s="17"/>
      <c r="BU46" s="17"/>
      <c r="BV46" s="56"/>
      <c r="BW46" s="50"/>
      <c r="BX46" s="50"/>
      <c r="BY46" s="50"/>
      <c r="BZ46" s="50"/>
      <c r="CA46" s="50"/>
      <c r="CB46" s="50"/>
      <c r="CC46" s="264"/>
      <c r="CD46" s="57"/>
      <c r="CE46" s="17"/>
      <c r="CF46" s="17"/>
      <c r="CG46" s="56"/>
      <c r="CH46" s="50"/>
      <c r="CI46" s="50"/>
      <c r="CJ46" s="50"/>
      <c r="CK46" s="50"/>
      <c r="CL46" s="50"/>
      <c r="CM46" s="50"/>
      <c r="CN46" s="264"/>
      <c r="CO46" s="57"/>
      <c r="CP46" s="17"/>
      <c r="CQ46" s="17"/>
      <c r="CR46" s="56"/>
      <c r="CS46" s="50"/>
      <c r="CT46" s="50"/>
      <c r="CU46" s="50"/>
      <c r="CV46" s="50"/>
      <c r="CW46" s="50"/>
      <c r="CX46" s="50"/>
      <c r="CY46" s="264"/>
      <c r="CZ46" s="57"/>
      <c r="DA46" s="17"/>
      <c r="DB46" s="17"/>
      <c r="DC46" s="56"/>
      <c r="DD46" s="50"/>
      <c r="DE46" s="50"/>
      <c r="DF46" s="50"/>
      <c r="DG46" s="50"/>
      <c r="DH46" s="50"/>
      <c r="DI46" s="50"/>
      <c r="DJ46" s="264"/>
      <c r="DK46" s="57"/>
      <c r="DL46" s="17"/>
      <c r="DM46" s="17"/>
      <c r="DN46" s="56"/>
      <c r="DO46" s="50"/>
      <c r="DP46" s="50"/>
      <c r="DQ46" s="50"/>
      <c r="DR46" s="50"/>
      <c r="DS46" s="50"/>
      <c r="DT46" s="50"/>
      <c r="DU46" s="264"/>
      <c r="DV46" s="57"/>
      <c r="DW46" s="17"/>
      <c r="DX46" s="17"/>
      <c r="DY46" s="56"/>
      <c r="DZ46" s="50"/>
      <c r="EA46" s="50"/>
      <c r="EB46" s="50"/>
      <c r="EC46" s="50"/>
      <c r="ED46" s="50"/>
      <c r="EE46" s="50"/>
      <c r="EF46" s="264"/>
      <c r="EG46" s="57"/>
      <c r="EH46" s="17"/>
      <c r="EI46" s="17"/>
      <c r="EJ46" s="56"/>
      <c r="EK46" s="50"/>
      <c r="EL46" s="50"/>
      <c r="EM46" s="50"/>
      <c r="EN46" s="50"/>
      <c r="EO46" s="50"/>
      <c r="EP46" s="50"/>
      <c r="EQ46" s="264"/>
      <c r="ER46" s="57"/>
      <c r="ES46" s="17"/>
      <c r="ET46" s="17"/>
      <c r="EU46" s="56"/>
      <c r="EV46" s="50"/>
      <c r="EW46" s="50"/>
      <c r="EX46" s="50"/>
      <c r="EY46" s="50"/>
      <c r="EZ46" s="50"/>
      <c r="FA46" s="50"/>
      <c r="FB46" s="264"/>
      <c r="FC46" s="57"/>
      <c r="FD46" s="17"/>
      <c r="FE46" s="17"/>
      <c r="FF46" s="56"/>
      <c r="FG46" s="50"/>
      <c r="FH46" s="50"/>
      <c r="FI46" s="50"/>
      <c r="FJ46" s="50"/>
      <c r="FK46" s="50"/>
      <c r="FL46" s="50"/>
      <c r="FM46" s="264"/>
      <c r="FN46" s="57"/>
      <c r="FO46" s="17"/>
      <c r="FP46" s="17"/>
      <c r="FQ46" s="56"/>
      <c r="FR46" s="50"/>
      <c r="FS46" s="50"/>
      <c r="FT46" s="50"/>
      <c r="FU46" s="50"/>
      <c r="FV46" s="50"/>
      <c r="FW46" s="50"/>
      <c r="FX46" s="264"/>
      <c r="FY46" s="57"/>
      <c r="FZ46" s="17"/>
      <c r="GA46" s="17"/>
      <c r="GB46" s="56"/>
      <c r="GC46" s="50"/>
      <c r="GD46" s="50"/>
      <c r="GE46" s="50"/>
      <c r="GF46" s="50"/>
      <c r="GG46" s="50"/>
      <c r="GH46" s="50"/>
      <c r="GI46" s="264"/>
      <c r="GJ46" s="57"/>
      <c r="GK46" s="17"/>
      <c r="GL46" s="17"/>
      <c r="GM46" s="56"/>
      <c r="GN46" s="50"/>
      <c r="GO46" s="50"/>
      <c r="GP46" s="50"/>
      <c r="GQ46" s="50"/>
      <c r="GR46" s="50"/>
      <c r="GS46" s="50"/>
      <c r="GT46" s="264"/>
      <c r="GU46" s="57"/>
      <c r="GV46" s="17"/>
      <c r="GW46" s="17"/>
      <c r="GX46" s="56"/>
      <c r="GY46" s="50"/>
      <c r="GZ46" s="50"/>
      <c r="HA46" s="50"/>
      <c r="HB46" s="50"/>
      <c r="HC46" s="50"/>
      <c r="HD46" s="50"/>
      <c r="HE46" s="264"/>
      <c r="HF46" s="57"/>
      <c r="HG46" s="17"/>
      <c r="HH46" s="17"/>
      <c r="HI46" s="56"/>
      <c r="HJ46" s="50"/>
      <c r="HK46" s="50"/>
      <c r="HL46" s="50"/>
      <c r="HM46" s="50"/>
      <c r="HN46" s="50"/>
      <c r="HO46" s="50"/>
      <c r="HP46" s="264"/>
      <c r="HQ46" s="57"/>
      <c r="HR46" s="17"/>
      <c r="HS46" s="17"/>
    </row>
    <row r="47" spans="1:227" ht="12.5" x14ac:dyDescent="0.25">
      <c r="A47" s="54"/>
      <c r="B47" s="211"/>
      <c r="C47" s="55"/>
      <c r="D47" s="55"/>
      <c r="E47" s="264"/>
      <c r="F47" s="264"/>
      <c r="G47" s="17"/>
      <c r="H47" s="56"/>
      <c r="I47" s="50"/>
      <c r="J47" s="50"/>
      <c r="K47" s="50"/>
      <c r="L47" s="50"/>
      <c r="M47" s="50"/>
      <c r="N47" s="50"/>
      <c r="O47" s="264"/>
      <c r="P47" s="57"/>
      <c r="Q47" s="17"/>
      <c r="R47" s="17"/>
      <c r="S47" s="56"/>
      <c r="T47" s="50"/>
      <c r="U47" s="50"/>
      <c r="V47" s="50"/>
      <c r="W47" s="50"/>
      <c r="X47" s="50"/>
      <c r="Y47" s="50"/>
      <c r="Z47" s="264"/>
      <c r="AA47" s="57"/>
      <c r="AB47" s="17"/>
      <c r="AC47" s="17"/>
      <c r="AD47" s="56"/>
      <c r="AE47" s="50"/>
      <c r="AF47" s="50"/>
      <c r="AG47" s="50"/>
      <c r="AH47" s="50"/>
      <c r="AI47" s="50"/>
      <c r="AJ47" s="50"/>
      <c r="AK47" s="264"/>
      <c r="AL47" s="57"/>
      <c r="AM47" s="17"/>
      <c r="AN47" s="17"/>
      <c r="AO47" s="56"/>
      <c r="AP47" s="50"/>
      <c r="AQ47" s="50"/>
      <c r="AR47" s="50"/>
      <c r="AS47" s="50"/>
      <c r="AT47" s="50"/>
      <c r="AU47" s="50"/>
      <c r="AV47" s="264"/>
      <c r="AW47" s="57"/>
      <c r="AX47" s="17"/>
      <c r="AY47" s="17"/>
      <c r="AZ47" s="56"/>
      <c r="BA47" s="50"/>
      <c r="BB47" s="50"/>
      <c r="BC47" s="50"/>
      <c r="BD47" s="50"/>
      <c r="BE47" s="50"/>
      <c r="BF47" s="50"/>
      <c r="BG47" s="264"/>
      <c r="BH47" s="57"/>
      <c r="BI47" s="17"/>
      <c r="BJ47" s="17"/>
      <c r="BK47" s="56"/>
      <c r="BL47" s="50"/>
      <c r="BM47" s="50"/>
      <c r="BN47" s="50"/>
      <c r="BO47" s="50"/>
      <c r="BP47" s="50"/>
      <c r="BQ47" s="50"/>
      <c r="BR47" s="264"/>
      <c r="BS47" s="57"/>
      <c r="BT47" s="17"/>
      <c r="BU47" s="17"/>
      <c r="BV47" s="56"/>
      <c r="BW47" s="50"/>
      <c r="BX47" s="50"/>
      <c r="BY47" s="50"/>
      <c r="BZ47" s="50"/>
      <c r="CA47" s="50"/>
      <c r="CB47" s="50"/>
      <c r="CC47" s="264"/>
      <c r="CD47" s="57"/>
      <c r="CE47" s="17"/>
      <c r="CF47" s="17"/>
      <c r="CG47" s="56"/>
      <c r="CH47" s="50"/>
      <c r="CI47" s="50"/>
      <c r="CJ47" s="50"/>
      <c r="CK47" s="50"/>
      <c r="CL47" s="50"/>
      <c r="CM47" s="50"/>
      <c r="CN47" s="264"/>
      <c r="CO47" s="57"/>
      <c r="CP47" s="17"/>
      <c r="CQ47" s="17"/>
      <c r="CR47" s="56"/>
      <c r="CS47" s="50"/>
      <c r="CT47" s="50"/>
      <c r="CU47" s="50"/>
      <c r="CV47" s="50"/>
      <c r="CW47" s="50"/>
      <c r="CX47" s="50"/>
      <c r="CY47" s="264"/>
      <c r="CZ47" s="57"/>
      <c r="DA47" s="17"/>
      <c r="DB47" s="17"/>
      <c r="DC47" s="56"/>
      <c r="DD47" s="50"/>
      <c r="DE47" s="50"/>
      <c r="DF47" s="50"/>
      <c r="DG47" s="50"/>
      <c r="DH47" s="50"/>
      <c r="DI47" s="50"/>
      <c r="DJ47" s="264"/>
      <c r="DK47" s="57"/>
      <c r="DL47" s="17"/>
      <c r="DM47" s="17"/>
      <c r="DN47" s="56"/>
      <c r="DO47" s="50"/>
      <c r="DP47" s="50"/>
      <c r="DQ47" s="50"/>
      <c r="DR47" s="50"/>
      <c r="DS47" s="50"/>
      <c r="DT47" s="50"/>
      <c r="DU47" s="264"/>
      <c r="DV47" s="57"/>
      <c r="DW47" s="17"/>
      <c r="DX47" s="17"/>
      <c r="DY47" s="56"/>
      <c r="DZ47" s="50"/>
      <c r="EA47" s="50"/>
      <c r="EB47" s="50"/>
      <c r="EC47" s="50"/>
      <c r="ED47" s="50"/>
      <c r="EE47" s="50"/>
      <c r="EF47" s="264"/>
      <c r="EG47" s="57"/>
      <c r="EH47" s="17"/>
      <c r="EI47" s="17"/>
      <c r="EJ47" s="56"/>
      <c r="EK47" s="50"/>
      <c r="EL47" s="50"/>
      <c r="EM47" s="50"/>
      <c r="EN47" s="50"/>
      <c r="EO47" s="50"/>
      <c r="EP47" s="50"/>
      <c r="EQ47" s="264"/>
      <c r="ER47" s="57"/>
      <c r="ES47" s="17"/>
      <c r="ET47" s="17"/>
      <c r="EU47" s="56"/>
      <c r="EV47" s="50"/>
      <c r="EW47" s="50"/>
      <c r="EX47" s="50"/>
      <c r="EY47" s="50"/>
      <c r="EZ47" s="50"/>
      <c r="FA47" s="50"/>
      <c r="FB47" s="264"/>
      <c r="FC47" s="57"/>
      <c r="FD47" s="17"/>
      <c r="FE47" s="17"/>
      <c r="FF47" s="56"/>
      <c r="FG47" s="50"/>
      <c r="FH47" s="50"/>
      <c r="FI47" s="50"/>
      <c r="FJ47" s="50"/>
      <c r="FK47" s="50"/>
      <c r="FL47" s="50"/>
      <c r="FM47" s="264"/>
      <c r="FN47" s="57"/>
      <c r="FO47" s="17"/>
      <c r="FP47" s="17"/>
      <c r="FQ47" s="56"/>
      <c r="FR47" s="50"/>
      <c r="FS47" s="50"/>
      <c r="FT47" s="50"/>
      <c r="FU47" s="50"/>
      <c r="FV47" s="50"/>
      <c r="FW47" s="50"/>
      <c r="FX47" s="264"/>
      <c r="FY47" s="57"/>
      <c r="FZ47" s="17"/>
      <c r="GA47" s="17"/>
      <c r="GB47" s="56"/>
      <c r="GC47" s="50"/>
      <c r="GD47" s="50"/>
      <c r="GE47" s="50"/>
      <c r="GF47" s="50"/>
      <c r="GG47" s="50"/>
      <c r="GH47" s="50"/>
      <c r="GI47" s="264"/>
      <c r="GJ47" s="57"/>
      <c r="GK47" s="17"/>
      <c r="GL47" s="17"/>
      <c r="GM47" s="56"/>
      <c r="GN47" s="50"/>
      <c r="GO47" s="50"/>
      <c r="GP47" s="50"/>
      <c r="GQ47" s="50"/>
      <c r="GR47" s="50"/>
      <c r="GS47" s="50"/>
      <c r="GT47" s="264"/>
      <c r="GU47" s="57"/>
      <c r="GV47" s="17"/>
      <c r="GW47" s="17"/>
      <c r="GX47" s="56"/>
      <c r="GY47" s="50"/>
      <c r="GZ47" s="50"/>
      <c r="HA47" s="50"/>
      <c r="HB47" s="50"/>
      <c r="HC47" s="50"/>
      <c r="HD47" s="50"/>
      <c r="HE47" s="264"/>
      <c r="HF47" s="57"/>
      <c r="HG47" s="17"/>
      <c r="HH47" s="17"/>
      <c r="HI47" s="56"/>
      <c r="HJ47" s="50"/>
      <c r="HK47" s="50"/>
      <c r="HL47" s="50"/>
      <c r="HM47" s="50"/>
      <c r="HN47" s="50"/>
      <c r="HO47" s="50"/>
      <c r="HP47" s="264"/>
      <c r="HQ47" s="57"/>
      <c r="HR47" s="17"/>
      <c r="HS47" s="17"/>
    </row>
    <row r="48" spans="1:227" ht="12.5" x14ac:dyDescent="0.25">
      <c r="A48" s="54"/>
      <c r="B48" s="211"/>
      <c r="C48" s="55"/>
      <c r="D48" s="55"/>
      <c r="E48" s="264"/>
      <c r="F48" s="264"/>
      <c r="G48" s="17"/>
      <c r="H48" s="56"/>
      <c r="I48" s="50"/>
      <c r="J48" s="50"/>
      <c r="K48" s="50"/>
      <c r="L48" s="50"/>
      <c r="M48" s="50"/>
      <c r="N48" s="50"/>
      <c r="O48" s="264"/>
      <c r="P48" s="57"/>
      <c r="Q48" s="17"/>
      <c r="R48" s="17"/>
      <c r="S48" s="56"/>
      <c r="T48" s="50"/>
      <c r="U48" s="50"/>
      <c r="V48" s="50"/>
      <c r="W48" s="50"/>
      <c r="X48" s="50"/>
      <c r="Y48" s="50"/>
      <c r="Z48" s="264"/>
      <c r="AA48" s="57"/>
      <c r="AB48" s="17"/>
      <c r="AC48" s="17"/>
      <c r="AD48" s="56"/>
      <c r="AE48" s="50"/>
      <c r="AF48" s="50"/>
      <c r="AG48" s="50"/>
      <c r="AH48" s="50"/>
      <c r="AI48" s="50"/>
      <c r="AJ48" s="50"/>
      <c r="AK48" s="264"/>
      <c r="AL48" s="57"/>
      <c r="AM48" s="17"/>
      <c r="AN48" s="17"/>
      <c r="AO48" s="56"/>
      <c r="AP48" s="50"/>
      <c r="AQ48" s="50"/>
      <c r="AR48" s="50"/>
      <c r="AS48" s="50"/>
      <c r="AT48" s="50"/>
      <c r="AU48" s="50"/>
      <c r="AV48" s="264"/>
      <c r="AW48" s="57"/>
      <c r="AX48" s="17"/>
      <c r="AY48" s="17"/>
      <c r="AZ48" s="56"/>
      <c r="BA48" s="50"/>
      <c r="BB48" s="50"/>
      <c r="BC48" s="50"/>
      <c r="BD48" s="50"/>
      <c r="BE48" s="50"/>
      <c r="BF48" s="50"/>
      <c r="BG48" s="264"/>
      <c r="BH48" s="57"/>
      <c r="BI48" s="17"/>
      <c r="BJ48" s="17"/>
      <c r="BK48" s="56"/>
      <c r="BL48" s="50"/>
      <c r="BM48" s="50"/>
      <c r="BN48" s="50"/>
      <c r="BO48" s="50"/>
      <c r="BP48" s="50"/>
      <c r="BQ48" s="50"/>
      <c r="BR48" s="264"/>
      <c r="BS48" s="57"/>
      <c r="BT48" s="17"/>
      <c r="BU48" s="17"/>
      <c r="BV48" s="56"/>
      <c r="BW48" s="50"/>
      <c r="BX48" s="50"/>
      <c r="BY48" s="50"/>
      <c r="BZ48" s="50"/>
      <c r="CA48" s="50"/>
      <c r="CB48" s="50"/>
      <c r="CC48" s="264"/>
      <c r="CD48" s="57"/>
      <c r="CE48" s="17"/>
      <c r="CF48" s="17"/>
      <c r="CG48" s="56"/>
      <c r="CH48" s="50"/>
      <c r="CI48" s="50"/>
      <c r="CJ48" s="50"/>
      <c r="CK48" s="50"/>
      <c r="CL48" s="50"/>
      <c r="CM48" s="50"/>
      <c r="CN48" s="264"/>
      <c r="CO48" s="57"/>
      <c r="CP48" s="17"/>
      <c r="CQ48" s="17"/>
      <c r="CR48" s="56"/>
      <c r="CS48" s="50"/>
      <c r="CT48" s="50"/>
      <c r="CU48" s="50"/>
      <c r="CV48" s="50"/>
      <c r="CW48" s="50"/>
      <c r="CX48" s="50"/>
      <c r="CY48" s="264"/>
      <c r="CZ48" s="57"/>
      <c r="DA48" s="17"/>
      <c r="DB48" s="17"/>
      <c r="DC48" s="56"/>
      <c r="DD48" s="50"/>
      <c r="DE48" s="50"/>
      <c r="DF48" s="50"/>
      <c r="DG48" s="50"/>
      <c r="DH48" s="50"/>
      <c r="DI48" s="50"/>
      <c r="DJ48" s="264"/>
      <c r="DK48" s="57"/>
      <c r="DL48" s="17"/>
      <c r="DM48" s="17"/>
      <c r="DN48" s="56"/>
      <c r="DO48" s="50"/>
      <c r="DP48" s="50"/>
      <c r="DQ48" s="50"/>
      <c r="DR48" s="50"/>
      <c r="DS48" s="50"/>
      <c r="DT48" s="50"/>
      <c r="DU48" s="264"/>
      <c r="DV48" s="57"/>
      <c r="DW48" s="17"/>
      <c r="DX48" s="17"/>
      <c r="DY48" s="56"/>
      <c r="DZ48" s="50"/>
      <c r="EA48" s="50"/>
      <c r="EB48" s="50"/>
      <c r="EC48" s="50"/>
      <c r="ED48" s="50"/>
      <c r="EE48" s="50"/>
      <c r="EF48" s="264"/>
      <c r="EG48" s="57"/>
      <c r="EH48" s="17"/>
      <c r="EI48" s="17"/>
      <c r="EJ48" s="56"/>
      <c r="EK48" s="50"/>
      <c r="EL48" s="50"/>
      <c r="EM48" s="50"/>
      <c r="EN48" s="50"/>
      <c r="EO48" s="50"/>
      <c r="EP48" s="50"/>
      <c r="EQ48" s="264"/>
      <c r="ER48" s="57"/>
      <c r="ES48" s="17"/>
      <c r="ET48" s="17"/>
      <c r="EU48" s="56"/>
      <c r="EV48" s="50"/>
      <c r="EW48" s="50"/>
      <c r="EX48" s="50"/>
      <c r="EY48" s="50"/>
      <c r="EZ48" s="50"/>
      <c r="FA48" s="50"/>
      <c r="FB48" s="264"/>
      <c r="FC48" s="57"/>
      <c r="FD48" s="17"/>
      <c r="FE48" s="17"/>
      <c r="FF48" s="56"/>
      <c r="FG48" s="50"/>
      <c r="FH48" s="50"/>
      <c r="FI48" s="50"/>
      <c r="FJ48" s="50"/>
      <c r="FK48" s="50"/>
      <c r="FL48" s="50"/>
      <c r="FM48" s="264"/>
      <c r="FN48" s="57"/>
      <c r="FO48" s="17"/>
      <c r="FP48" s="17"/>
      <c r="FQ48" s="56"/>
      <c r="FR48" s="50"/>
      <c r="FS48" s="50"/>
      <c r="FT48" s="50"/>
      <c r="FU48" s="50"/>
      <c r="FV48" s="50"/>
      <c r="FW48" s="50"/>
      <c r="FX48" s="264"/>
      <c r="FY48" s="57"/>
      <c r="FZ48" s="17"/>
      <c r="GA48" s="17"/>
      <c r="GB48" s="56"/>
      <c r="GC48" s="50"/>
      <c r="GD48" s="50"/>
      <c r="GE48" s="50"/>
      <c r="GF48" s="50"/>
      <c r="GG48" s="50"/>
      <c r="GH48" s="50"/>
      <c r="GI48" s="264"/>
      <c r="GJ48" s="57"/>
      <c r="GK48" s="17"/>
      <c r="GL48" s="17"/>
      <c r="GM48" s="56"/>
      <c r="GN48" s="50"/>
      <c r="GO48" s="50"/>
      <c r="GP48" s="50"/>
      <c r="GQ48" s="50"/>
      <c r="GR48" s="50"/>
      <c r="GS48" s="50"/>
      <c r="GT48" s="264"/>
      <c r="GU48" s="57"/>
      <c r="GV48" s="17"/>
      <c r="GW48" s="17"/>
      <c r="GX48" s="56"/>
      <c r="GY48" s="50"/>
      <c r="GZ48" s="50"/>
      <c r="HA48" s="50"/>
      <c r="HB48" s="50"/>
      <c r="HC48" s="50"/>
      <c r="HD48" s="50"/>
      <c r="HE48" s="264"/>
      <c r="HF48" s="57"/>
      <c r="HG48" s="17"/>
      <c r="HH48" s="17"/>
      <c r="HI48" s="56"/>
      <c r="HJ48" s="50"/>
      <c r="HK48" s="50"/>
      <c r="HL48" s="50"/>
      <c r="HM48" s="50"/>
      <c r="HN48" s="50"/>
      <c r="HO48" s="50"/>
      <c r="HP48" s="264"/>
      <c r="HQ48" s="57"/>
      <c r="HR48" s="17"/>
      <c r="HS48" s="17"/>
    </row>
    <row r="49" spans="1:227" ht="12.5" x14ac:dyDescent="0.25">
      <c r="A49" s="54"/>
      <c r="B49" s="213"/>
      <c r="C49" s="55"/>
      <c r="D49" s="55"/>
      <c r="E49" s="264"/>
      <c r="F49" s="264"/>
      <c r="G49" s="17"/>
      <c r="H49" s="56"/>
      <c r="I49" s="50"/>
      <c r="J49" s="50"/>
      <c r="K49" s="50"/>
      <c r="L49" s="50"/>
      <c r="M49" s="50"/>
      <c r="N49" s="50"/>
      <c r="O49" s="264"/>
      <c r="P49" s="57"/>
      <c r="Q49" s="17"/>
      <c r="R49" s="17"/>
      <c r="S49" s="56"/>
      <c r="T49" s="50"/>
      <c r="U49" s="50"/>
      <c r="V49" s="50"/>
      <c r="W49" s="50"/>
      <c r="X49" s="50"/>
      <c r="Y49" s="50"/>
      <c r="Z49" s="264"/>
      <c r="AA49" s="57"/>
      <c r="AB49" s="17"/>
      <c r="AC49" s="17"/>
      <c r="AD49" s="56"/>
      <c r="AE49" s="50"/>
      <c r="AF49" s="50"/>
      <c r="AG49" s="50"/>
      <c r="AH49" s="50"/>
      <c r="AI49" s="50"/>
      <c r="AJ49" s="50"/>
      <c r="AK49" s="264"/>
      <c r="AL49" s="57"/>
      <c r="AM49" s="17"/>
      <c r="AN49" s="17"/>
      <c r="AO49" s="56"/>
      <c r="AP49" s="50"/>
      <c r="AQ49" s="50"/>
      <c r="AR49" s="50"/>
      <c r="AS49" s="50"/>
      <c r="AT49" s="50"/>
      <c r="AU49" s="50"/>
      <c r="AV49" s="264"/>
      <c r="AW49" s="57"/>
      <c r="AX49" s="17"/>
      <c r="AY49" s="17"/>
      <c r="AZ49" s="56"/>
      <c r="BA49" s="50"/>
      <c r="BB49" s="50"/>
      <c r="BC49" s="50"/>
      <c r="BD49" s="50"/>
      <c r="BE49" s="50"/>
      <c r="BF49" s="50"/>
      <c r="BG49" s="264"/>
      <c r="BH49" s="57"/>
      <c r="BI49" s="17"/>
      <c r="BJ49" s="17"/>
      <c r="BK49" s="56"/>
      <c r="BL49" s="50"/>
      <c r="BM49" s="50"/>
      <c r="BN49" s="50"/>
      <c r="BO49" s="50"/>
      <c r="BP49" s="50"/>
      <c r="BQ49" s="50"/>
      <c r="BR49" s="264"/>
      <c r="BS49" s="57"/>
      <c r="BT49" s="17"/>
      <c r="BU49" s="17"/>
      <c r="BV49" s="56"/>
      <c r="BW49" s="50"/>
      <c r="BX49" s="50"/>
      <c r="BY49" s="50"/>
      <c r="BZ49" s="50"/>
      <c r="CA49" s="50"/>
      <c r="CB49" s="50"/>
      <c r="CC49" s="264"/>
      <c r="CD49" s="57"/>
      <c r="CE49" s="17"/>
      <c r="CF49" s="17"/>
      <c r="CG49" s="56"/>
      <c r="CH49" s="50"/>
      <c r="CI49" s="50"/>
      <c r="CJ49" s="50"/>
      <c r="CK49" s="50"/>
      <c r="CL49" s="50"/>
      <c r="CM49" s="50"/>
      <c r="CN49" s="264"/>
      <c r="CO49" s="57"/>
      <c r="CP49" s="17"/>
      <c r="CQ49" s="17"/>
      <c r="CR49" s="56"/>
      <c r="CS49" s="50"/>
      <c r="CT49" s="50"/>
      <c r="CU49" s="50"/>
      <c r="CV49" s="50"/>
      <c r="CW49" s="50"/>
      <c r="CX49" s="50"/>
      <c r="CY49" s="264"/>
      <c r="CZ49" s="57"/>
      <c r="DA49" s="17"/>
      <c r="DB49" s="17"/>
      <c r="DC49" s="56"/>
      <c r="DD49" s="50"/>
      <c r="DE49" s="50"/>
      <c r="DF49" s="50"/>
      <c r="DG49" s="50"/>
      <c r="DH49" s="50"/>
      <c r="DI49" s="50"/>
      <c r="DJ49" s="264"/>
      <c r="DK49" s="57"/>
      <c r="DL49" s="17"/>
      <c r="DM49" s="17"/>
      <c r="DN49" s="56"/>
      <c r="DO49" s="50"/>
      <c r="DP49" s="50"/>
      <c r="DQ49" s="50"/>
      <c r="DR49" s="50"/>
      <c r="DS49" s="50"/>
      <c r="DT49" s="50"/>
      <c r="DU49" s="264"/>
      <c r="DV49" s="57"/>
      <c r="DW49" s="17"/>
      <c r="DX49" s="17"/>
      <c r="DY49" s="56"/>
      <c r="DZ49" s="50"/>
      <c r="EA49" s="50"/>
      <c r="EB49" s="50"/>
      <c r="EC49" s="50"/>
      <c r="ED49" s="50"/>
      <c r="EE49" s="50"/>
      <c r="EF49" s="264"/>
      <c r="EG49" s="57"/>
      <c r="EH49" s="17"/>
      <c r="EI49" s="17"/>
      <c r="EJ49" s="56"/>
      <c r="EK49" s="50"/>
      <c r="EL49" s="50"/>
      <c r="EM49" s="50"/>
      <c r="EN49" s="50"/>
      <c r="EO49" s="50"/>
      <c r="EP49" s="50"/>
      <c r="EQ49" s="264"/>
      <c r="ER49" s="57"/>
      <c r="ES49" s="17"/>
      <c r="ET49" s="17"/>
      <c r="EU49" s="56"/>
      <c r="EV49" s="50"/>
      <c r="EW49" s="50"/>
      <c r="EX49" s="50"/>
      <c r="EY49" s="50"/>
      <c r="EZ49" s="50"/>
      <c r="FA49" s="50"/>
      <c r="FB49" s="264"/>
      <c r="FC49" s="57"/>
      <c r="FD49" s="17"/>
      <c r="FE49" s="17"/>
      <c r="FF49" s="56"/>
      <c r="FG49" s="50"/>
      <c r="FH49" s="50"/>
      <c r="FI49" s="50"/>
      <c r="FJ49" s="50"/>
      <c r="FK49" s="50"/>
      <c r="FL49" s="50"/>
      <c r="FM49" s="264"/>
      <c r="FN49" s="57"/>
      <c r="FO49" s="17"/>
      <c r="FP49" s="17"/>
      <c r="FQ49" s="56"/>
      <c r="FR49" s="50"/>
      <c r="FS49" s="50"/>
      <c r="FT49" s="50"/>
      <c r="FU49" s="50"/>
      <c r="FV49" s="50"/>
      <c r="FW49" s="50"/>
      <c r="FX49" s="264"/>
      <c r="FY49" s="57"/>
      <c r="FZ49" s="17"/>
      <c r="GA49" s="17"/>
      <c r="GB49" s="56"/>
      <c r="GC49" s="50"/>
      <c r="GD49" s="50"/>
      <c r="GE49" s="50"/>
      <c r="GF49" s="50"/>
      <c r="GG49" s="50"/>
      <c r="GH49" s="50"/>
      <c r="GI49" s="264"/>
      <c r="GJ49" s="57"/>
      <c r="GK49" s="17"/>
      <c r="GL49" s="17"/>
      <c r="GM49" s="56"/>
      <c r="GN49" s="50"/>
      <c r="GO49" s="50"/>
      <c r="GP49" s="50"/>
      <c r="GQ49" s="50"/>
      <c r="GR49" s="50"/>
      <c r="GS49" s="50"/>
      <c r="GT49" s="264"/>
      <c r="GU49" s="57"/>
      <c r="GV49" s="17"/>
      <c r="GW49" s="17"/>
      <c r="GX49" s="56"/>
      <c r="GY49" s="50"/>
      <c r="GZ49" s="50"/>
      <c r="HA49" s="50"/>
      <c r="HB49" s="50"/>
      <c r="HC49" s="50"/>
      <c r="HD49" s="50"/>
      <c r="HE49" s="264"/>
      <c r="HF49" s="57"/>
      <c r="HG49" s="17"/>
      <c r="HH49" s="17"/>
      <c r="HI49" s="56"/>
      <c r="HJ49" s="50"/>
      <c r="HK49" s="50"/>
      <c r="HL49" s="50"/>
      <c r="HM49" s="50"/>
      <c r="HN49" s="50"/>
      <c r="HO49" s="50"/>
      <c r="HP49" s="264"/>
      <c r="HQ49" s="57"/>
      <c r="HR49" s="17"/>
      <c r="HS49" s="17"/>
    </row>
    <row r="50" spans="1:227" ht="12.5" x14ac:dyDescent="0.25">
      <c r="A50" s="54"/>
      <c r="B50" s="213"/>
      <c r="C50" s="55"/>
      <c r="D50" s="55"/>
      <c r="E50" s="264"/>
      <c r="F50" s="264"/>
      <c r="G50" s="17"/>
      <c r="H50" s="56"/>
      <c r="I50" s="50"/>
      <c r="J50" s="50"/>
      <c r="K50" s="50"/>
      <c r="L50" s="50"/>
      <c r="M50" s="50"/>
      <c r="N50" s="50"/>
      <c r="O50" s="264"/>
      <c r="P50" s="57"/>
      <c r="Q50" s="17"/>
      <c r="R50" s="17"/>
      <c r="S50" s="56"/>
      <c r="T50" s="50"/>
      <c r="U50" s="50"/>
      <c r="V50" s="50"/>
      <c r="W50" s="50"/>
      <c r="X50" s="50"/>
      <c r="Y50" s="50"/>
      <c r="Z50" s="264"/>
      <c r="AA50" s="57"/>
      <c r="AB50" s="17"/>
      <c r="AC50" s="17"/>
      <c r="AD50" s="56"/>
      <c r="AE50" s="50"/>
      <c r="AF50" s="50"/>
      <c r="AG50" s="50"/>
      <c r="AH50" s="50"/>
      <c r="AI50" s="50"/>
      <c r="AJ50" s="50"/>
      <c r="AK50" s="264"/>
      <c r="AL50" s="57"/>
      <c r="AM50" s="17"/>
      <c r="AN50" s="17"/>
      <c r="AO50" s="56"/>
      <c r="AP50" s="50"/>
      <c r="AQ50" s="50"/>
      <c r="AR50" s="50"/>
      <c r="AS50" s="50"/>
      <c r="AT50" s="50"/>
      <c r="AU50" s="50"/>
      <c r="AV50" s="264"/>
      <c r="AW50" s="57"/>
      <c r="AX50" s="17"/>
      <c r="AY50" s="17"/>
      <c r="AZ50" s="56"/>
      <c r="BA50" s="50"/>
      <c r="BB50" s="50"/>
      <c r="BC50" s="50"/>
      <c r="BD50" s="50"/>
      <c r="BE50" s="50"/>
      <c r="BF50" s="50"/>
      <c r="BG50" s="264"/>
      <c r="BH50" s="57"/>
      <c r="BI50" s="17"/>
      <c r="BJ50" s="17"/>
      <c r="BK50" s="56"/>
      <c r="BL50" s="50"/>
      <c r="BM50" s="50"/>
      <c r="BN50" s="50"/>
      <c r="BO50" s="50"/>
      <c r="BP50" s="50"/>
      <c r="BQ50" s="50"/>
      <c r="BR50" s="264"/>
      <c r="BS50" s="57"/>
      <c r="BT50" s="17"/>
      <c r="BU50" s="17"/>
      <c r="BV50" s="56"/>
      <c r="BW50" s="50"/>
      <c r="BX50" s="50"/>
      <c r="BY50" s="50"/>
      <c r="BZ50" s="50"/>
      <c r="CA50" s="50"/>
      <c r="CB50" s="50"/>
      <c r="CC50" s="264"/>
      <c r="CD50" s="57"/>
      <c r="CE50" s="17"/>
      <c r="CF50" s="17"/>
      <c r="CG50" s="56"/>
      <c r="CH50" s="50"/>
      <c r="CI50" s="50"/>
      <c r="CJ50" s="50"/>
      <c r="CK50" s="50"/>
      <c r="CL50" s="50"/>
      <c r="CM50" s="50"/>
      <c r="CN50" s="264"/>
      <c r="CO50" s="57"/>
      <c r="CP50" s="17"/>
      <c r="CQ50" s="17"/>
      <c r="CR50" s="56"/>
      <c r="CS50" s="50"/>
      <c r="CT50" s="50"/>
      <c r="CU50" s="50"/>
      <c r="CV50" s="50"/>
      <c r="CW50" s="50"/>
      <c r="CX50" s="50"/>
      <c r="CY50" s="264"/>
      <c r="CZ50" s="57"/>
      <c r="DA50" s="17"/>
      <c r="DB50" s="17"/>
      <c r="DC50" s="56"/>
      <c r="DD50" s="50"/>
      <c r="DE50" s="50"/>
      <c r="DF50" s="50"/>
      <c r="DG50" s="50"/>
      <c r="DH50" s="50"/>
      <c r="DI50" s="50"/>
      <c r="DJ50" s="264"/>
      <c r="DK50" s="57"/>
      <c r="DL50" s="17"/>
      <c r="DM50" s="17"/>
      <c r="DN50" s="56"/>
      <c r="DO50" s="50"/>
      <c r="DP50" s="50"/>
      <c r="DQ50" s="50"/>
      <c r="DR50" s="50"/>
      <c r="DS50" s="50"/>
      <c r="DT50" s="50"/>
      <c r="DU50" s="264"/>
      <c r="DV50" s="57"/>
      <c r="DW50" s="17"/>
      <c r="DX50" s="17"/>
      <c r="DY50" s="56"/>
      <c r="DZ50" s="50"/>
      <c r="EA50" s="50"/>
      <c r="EB50" s="50"/>
      <c r="EC50" s="50"/>
      <c r="ED50" s="50"/>
      <c r="EE50" s="50"/>
      <c r="EF50" s="264"/>
      <c r="EG50" s="57"/>
      <c r="EH50" s="17"/>
      <c r="EI50" s="17"/>
      <c r="EJ50" s="56"/>
      <c r="EK50" s="50"/>
      <c r="EL50" s="50"/>
      <c r="EM50" s="50"/>
      <c r="EN50" s="50"/>
      <c r="EO50" s="50"/>
      <c r="EP50" s="50"/>
      <c r="EQ50" s="264"/>
      <c r="ER50" s="57"/>
      <c r="ES50" s="17"/>
      <c r="ET50" s="17"/>
      <c r="EU50" s="56"/>
      <c r="EV50" s="50"/>
      <c r="EW50" s="50"/>
      <c r="EX50" s="50"/>
      <c r="EY50" s="50"/>
      <c r="EZ50" s="50"/>
      <c r="FA50" s="50"/>
      <c r="FB50" s="264"/>
      <c r="FC50" s="57"/>
      <c r="FD50" s="17"/>
      <c r="FE50" s="17"/>
      <c r="FF50" s="56"/>
      <c r="FG50" s="50"/>
      <c r="FH50" s="50"/>
      <c r="FI50" s="50"/>
      <c r="FJ50" s="50"/>
      <c r="FK50" s="50"/>
      <c r="FL50" s="50"/>
      <c r="FM50" s="264"/>
      <c r="FN50" s="57"/>
      <c r="FO50" s="17"/>
      <c r="FP50" s="17"/>
      <c r="FQ50" s="56"/>
      <c r="FR50" s="50"/>
      <c r="FS50" s="50"/>
      <c r="FT50" s="50"/>
      <c r="FU50" s="50"/>
      <c r="FV50" s="50"/>
      <c r="FW50" s="50"/>
      <c r="FX50" s="264"/>
      <c r="FY50" s="57"/>
      <c r="FZ50" s="17"/>
      <c r="GA50" s="17"/>
      <c r="GB50" s="56"/>
      <c r="GC50" s="50"/>
      <c r="GD50" s="50"/>
      <c r="GE50" s="50"/>
      <c r="GF50" s="50"/>
      <c r="GG50" s="50"/>
      <c r="GH50" s="50"/>
      <c r="GI50" s="264"/>
      <c r="GJ50" s="57"/>
      <c r="GK50" s="17"/>
      <c r="GL50" s="17"/>
      <c r="GM50" s="56"/>
      <c r="GN50" s="50"/>
      <c r="GO50" s="50"/>
      <c r="GP50" s="50"/>
      <c r="GQ50" s="50"/>
      <c r="GR50" s="50"/>
      <c r="GS50" s="50"/>
      <c r="GT50" s="264"/>
      <c r="GU50" s="57"/>
      <c r="GV50" s="17"/>
      <c r="GW50" s="17"/>
      <c r="GX50" s="56"/>
      <c r="GY50" s="50"/>
      <c r="GZ50" s="50"/>
      <c r="HA50" s="50"/>
      <c r="HB50" s="50"/>
      <c r="HC50" s="50"/>
      <c r="HD50" s="50"/>
      <c r="HE50" s="264"/>
      <c r="HF50" s="57"/>
      <c r="HG50" s="17"/>
      <c r="HH50" s="17"/>
      <c r="HI50" s="56"/>
      <c r="HJ50" s="50"/>
      <c r="HK50" s="50"/>
      <c r="HL50" s="50"/>
      <c r="HM50" s="50"/>
      <c r="HN50" s="50"/>
      <c r="HO50" s="50"/>
      <c r="HP50" s="264"/>
      <c r="HQ50" s="57"/>
      <c r="HR50" s="17"/>
      <c r="HS50" s="17"/>
    </row>
    <row r="51" spans="1:227" ht="12.5" x14ac:dyDescent="0.25">
      <c r="A51" s="54"/>
      <c r="B51" s="211"/>
      <c r="C51" s="55"/>
      <c r="D51" s="55"/>
      <c r="E51" s="264"/>
      <c r="F51" s="264"/>
      <c r="G51" s="17"/>
      <c r="H51" s="56"/>
      <c r="I51" s="50"/>
      <c r="J51" s="50"/>
      <c r="K51" s="50"/>
      <c r="L51" s="50"/>
      <c r="M51" s="50"/>
      <c r="N51" s="50"/>
      <c r="O51" s="264"/>
      <c r="P51" s="57"/>
      <c r="Q51" s="17"/>
      <c r="R51" s="17"/>
      <c r="S51" s="56"/>
      <c r="T51" s="50"/>
      <c r="U51" s="50"/>
      <c r="V51" s="50"/>
      <c r="W51" s="50"/>
      <c r="X51" s="50"/>
      <c r="Y51" s="50"/>
      <c r="Z51" s="264"/>
      <c r="AA51" s="57"/>
      <c r="AB51" s="17"/>
      <c r="AC51" s="17"/>
      <c r="AD51" s="56"/>
      <c r="AE51" s="50"/>
      <c r="AF51" s="50"/>
      <c r="AG51" s="50"/>
      <c r="AH51" s="50"/>
      <c r="AI51" s="50"/>
      <c r="AJ51" s="50"/>
      <c r="AK51" s="264"/>
      <c r="AL51" s="57"/>
      <c r="AM51" s="17"/>
      <c r="AN51" s="17"/>
      <c r="AO51" s="56"/>
      <c r="AP51" s="50"/>
      <c r="AQ51" s="50"/>
      <c r="AR51" s="50"/>
      <c r="AS51" s="50"/>
      <c r="AT51" s="50"/>
      <c r="AU51" s="50"/>
      <c r="AV51" s="264"/>
      <c r="AW51" s="57"/>
      <c r="AX51" s="17"/>
      <c r="AY51" s="17"/>
      <c r="AZ51" s="56"/>
      <c r="BA51" s="50"/>
      <c r="BB51" s="50"/>
      <c r="BC51" s="50"/>
      <c r="BD51" s="50"/>
      <c r="BE51" s="50"/>
      <c r="BF51" s="50"/>
      <c r="BG51" s="264"/>
      <c r="BH51" s="57"/>
      <c r="BI51" s="17"/>
      <c r="BJ51" s="17"/>
      <c r="BK51" s="56"/>
      <c r="BL51" s="50"/>
      <c r="BM51" s="50"/>
      <c r="BN51" s="50"/>
      <c r="BO51" s="50"/>
      <c r="BP51" s="50"/>
      <c r="BQ51" s="50"/>
      <c r="BR51" s="264"/>
      <c r="BS51" s="57"/>
      <c r="BT51" s="17"/>
      <c r="BU51" s="17"/>
      <c r="BV51" s="56"/>
      <c r="BW51" s="50"/>
      <c r="BX51" s="50"/>
      <c r="BY51" s="50"/>
      <c r="BZ51" s="50"/>
      <c r="CA51" s="50"/>
      <c r="CB51" s="50"/>
      <c r="CC51" s="264"/>
      <c r="CD51" s="57"/>
      <c r="CE51" s="17"/>
      <c r="CF51" s="17"/>
      <c r="CG51" s="56"/>
      <c r="CH51" s="50"/>
      <c r="CI51" s="50"/>
      <c r="CJ51" s="50"/>
      <c r="CK51" s="50"/>
      <c r="CL51" s="50"/>
      <c r="CM51" s="50"/>
      <c r="CN51" s="264"/>
      <c r="CO51" s="57"/>
      <c r="CP51" s="17"/>
      <c r="CQ51" s="17"/>
      <c r="CR51" s="56"/>
      <c r="CS51" s="50"/>
      <c r="CT51" s="50"/>
      <c r="CU51" s="50"/>
      <c r="CV51" s="50"/>
      <c r="CW51" s="50"/>
      <c r="CX51" s="50"/>
      <c r="CY51" s="264"/>
      <c r="CZ51" s="57"/>
      <c r="DA51" s="17"/>
      <c r="DB51" s="17"/>
      <c r="DC51" s="56"/>
      <c r="DD51" s="50"/>
      <c r="DE51" s="50"/>
      <c r="DF51" s="50"/>
      <c r="DG51" s="50"/>
      <c r="DH51" s="50"/>
      <c r="DI51" s="50"/>
      <c r="DJ51" s="264"/>
      <c r="DK51" s="57"/>
      <c r="DL51" s="17"/>
      <c r="DM51" s="17"/>
      <c r="DN51" s="56"/>
      <c r="DO51" s="50"/>
      <c r="DP51" s="50"/>
      <c r="DQ51" s="50"/>
      <c r="DR51" s="50"/>
      <c r="DS51" s="50"/>
      <c r="DT51" s="50"/>
      <c r="DU51" s="264"/>
      <c r="DV51" s="57"/>
      <c r="DW51" s="17"/>
      <c r="DX51" s="17"/>
      <c r="DY51" s="56"/>
      <c r="DZ51" s="50"/>
      <c r="EA51" s="50"/>
      <c r="EB51" s="50"/>
      <c r="EC51" s="50"/>
      <c r="ED51" s="50"/>
      <c r="EE51" s="50"/>
      <c r="EF51" s="264"/>
      <c r="EG51" s="57"/>
      <c r="EH51" s="17"/>
      <c r="EI51" s="17"/>
      <c r="EJ51" s="56"/>
      <c r="EK51" s="50"/>
      <c r="EL51" s="50"/>
      <c r="EM51" s="50"/>
      <c r="EN51" s="50"/>
      <c r="EO51" s="50"/>
      <c r="EP51" s="50"/>
      <c r="EQ51" s="264"/>
      <c r="ER51" s="57"/>
      <c r="ES51" s="17"/>
      <c r="ET51" s="17"/>
      <c r="EU51" s="56"/>
      <c r="EV51" s="50"/>
      <c r="EW51" s="50"/>
      <c r="EX51" s="50"/>
      <c r="EY51" s="50"/>
      <c r="EZ51" s="50"/>
      <c r="FA51" s="50"/>
      <c r="FB51" s="264"/>
      <c r="FC51" s="57"/>
      <c r="FD51" s="17"/>
      <c r="FE51" s="17"/>
      <c r="FF51" s="56"/>
      <c r="FG51" s="50"/>
      <c r="FH51" s="50"/>
      <c r="FI51" s="50"/>
      <c r="FJ51" s="50"/>
      <c r="FK51" s="50"/>
      <c r="FL51" s="50"/>
      <c r="FM51" s="264"/>
      <c r="FN51" s="57"/>
      <c r="FO51" s="17"/>
      <c r="FP51" s="17"/>
      <c r="FQ51" s="56"/>
      <c r="FR51" s="50"/>
      <c r="FS51" s="50"/>
      <c r="FT51" s="50"/>
      <c r="FU51" s="50"/>
      <c r="FV51" s="50"/>
      <c r="FW51" s="50"/>
      <c r="FX51" s="264"/>
      <c r="FY51" s="57"/>
      <c r="FZ51" s="17"/>
      <c r="GA51" s="17"/>
      <c r="GB51" s="56"/>
      <c r="GC51" s="50"/>
      <c r="GD51" s="50"/>
      <c r="GE51" s="50"/>
      <c r="GF51" s="50"/>
      <c r="GG51" s="50"/>
      <c r="GH51" s="50"/>
      <c r="GI51" s="264"/>
      <c r="GJ51" s="57"/>
      <c r="GK51" s="17"/>
      <c r="GL51" s="17"/>
      <c r="GM51" s="56"/>
      <c r="GN51" s="50"/>
      <c r="GO51" s="50"/>
      <c r="GP51" s="50"/>
      <c r="GQ51" s="50"/>
      <c r="GR51" s="50"/>
      <c r="GS51" s="50"/>
      <c r="GT51" s="264"/>
      <c r="GU51" s="57"/>
      <c r="GV51" s="17"/>
      <c r="GW51" s="17"/>
      <c r="GX51" s="56"/>
      <c r="GY51" s="50"/>
      <c r="GZ51" s="50"/>
      <c r="HA51" s="50"/>
      <c r="HB51" s="50"/>
      <c r="HC51" s="50"/>
      <c r="HD51" s="50"/>
      <c r="HE51" s="264"/>
      <c r="HF51" s="57"/>
      <c r="HG51" s="17"/>
      <c r="HH51" s="17"/>
      <c r="HI51" s="56"/>
      <c r="HJ51" s="50"/>
      <c r="HK51" s="50"/>
      <c r="HL51" s="50"/>
      <c r="HM51" s="50"/>
      <c r="HN51" s="50"/>
      <c r="HO51" s="50"/>
      <c r="HP51" s="264"/>
      <c r="HQ51" s="57"/>
      <c r="HR51" s="17"/>
      <c r="HS51" s="17"/>
    </row>
    <row r="52" spans="1:227" x14ac:dyDescent="0.25">
      <c r="A52" s="59"/>
      <c r="B52" s="215"/>
      <c r="C52" s="60"/>
      <c r="D52" s="60"/>
      <c r="E52" s="264"/>
      <c r="F52" s="264"/>
      <c r="G52" s="17"/>
      <c r="H52" s="56"/>
      <c r="I52" s="50"/>
      <c r="J52" s="50"/>
      <c r="K52" s="50"/>
      <c r="L52" s="50"/>
      <c r="M52" s="50"/>
      <c r="N52" s="50"/>
      <c r="O52" s="264"/>
      <c r="P52" s="57"/>
      <c r="Q52" s="17"/>
      <c r="R52" s="17"/>
      <c r="S52" s="56"/>
      <c r="T52" s="50"/>
      <c r="U52" s="50"/>
      <c r="V52" s="50"/>
      <c r="W52" s="50"/>
      <c r="X52" s="50"/>
      <c r="Y52" s="50"/>
      <c r="Z52" s="264"/>
      <c r="AA52" s="57"/>
      <c r="AB52" s="17"/>
      <c r="AC52" s="17"/>
      <c r="AD52" s="56"/>
      <c r="AE52" s="50"/>
      <c r="AF52" s="50"/>
      <c r="AG52" s="50"/>
      <c r="AH52" s="50"/>
      <c r="AI52" s="50"/>
      <c r="AJ52" s="50"/>
      <c r="AK52" s="264"/>
      <c r="AL52" s="57"/>
      <c r="AM52" s="17"/>
      <c r="AN52" s="17"/>
      <c r="AO52" s="56"/>
      <c r="AP52" s="50"/>
      <c r="AQ52" s="50"/>
      <c r="AR52" s="50"/>
      <c r="AS52" s="50"/>
      <c r="AT52" s="50"/>
      <c r="AU52" s="50"/>
      <c r="AV52" s="264"/>
      <c r="AW52" s="57"/>
      <c r="AX52" s="17"/>
      <c r="AY52" s="17"/>
      <c r="AZ52" s="56"/>
      <c r="BA52" s="50"/>
      <c r="BB52" s="50"/>
      <c r="BC52" s="50"/>
      <c r="BD52" s="50"/>
      <c r="BE52" s="50"/>
      <c r="BF52" s="50"/>
      <c r="BG52" s="264"/>
      <c r="BH52" s="57"/>
      <c r="BI52" s="17"/>
      <c r="BJ52" s="17"/>
      <c r="BK52" s="56"/>
      <c r="BL52" s="50"/>
      <c r="BM52" s="50"/>
      <c r="BN52" s="50"/>
      <c r="BO52" s="50"/>
      <c r="BP52" s="50"/>
      <c r="BQ52" s="50"/>
      <c r="BR52" s="264"/>
      <c r="BS52" s="57"/>
      <c r="BT52" s="17"/>
      <c r="BU52" s="17"/>
      <c r="BV52" s="56"/>
      <c r="BW52" s="50"/>
      <c r="BX52" s="50"/>
      <c r="BY52" s="50"/>
      <c r="BZ52" s="50"/>
      <c r="CA52" s="50"/>
      <c r="CB52" s="50"/>
      <c r="CC52" s="264"/>
      <c r="CD52" s="57"/>
      <c r="CE52" s="17"/>
      <c r="CF52" s="17"/>
      <c r="CG52" s="56"/>
      <c r="CH52" s="50"/>
      <c r="CI52" s="50"/>
      <c r="CJ52" s="50"/>
      <c r="CK52" s="50"/>
      <c r="CL52" s="50"/>
      <c r="CM52" s="50"/>
      <c r="CN52" s="264"/>
      <c r="CO52" s="57"/>
      <c r="CP52" s="17"/>
      <c r="CQ52" s="17"/>
      <c r="CR52" s="56"/>
      <c r="CS52" s="50"/>
      <c r="CT52" s="50"/>
      <c r="CU52" s="50"/>
      <c r="CV52" s="50"/>
      <c r="CW52" s="50"/>
      <c r="CX52" s="50"/>
      <c r="CY52" s="264"/>
      <c r="CZ52" s="57"/>
      <c r="DA52" s="17"/>
      <c r="DB52" s="17"/>
      <c r="DC52" s="56"/>
      <c r="DD52" s="50"/>
      <c r="DE52" s="50"/>
      <c r="DF52" s="50"/>
      <c r="DG52" s="50"/>
      <c r="DH52" s="50"/>
      <c r="DI52" s="50"/>
      <c r="DJ52" s="264"/>
      <c r="DK52" s="57"/>
      <c r="DL52" s="17"/>
      <c r="DM52" s="17"/>
      <c r="DN52" s="56"/>
      <c r="DO52" s="50"/>
      <c r="DP52" s="50"/>
      <c r="DQ52" s="50"/>
      <c r="DR52" s="50"/>
      <c r="DS52" s="50"/>
      <c r="DT52" s="50"/>
      <c r="DU52" s="264"/>
      <c r="DV52" s="57"/>
      <c r="DW52" s="17"/>
      <c r="DX52" s="17"/>
      <c r="DY52" s="56"/>
      <c r="DZ52" s="50"/>
      <c r="EA52" s="50"/>
      <c r="EB52" s="50"/>
      <c r="EC52" s="50"/>
      <c r="ED52" s="50"/>
      <c r="EE52" s="50"/>
      <c r="EF52" s="264"/>
      <c r="EG52" s="57"/>
      <c r="EH52" s="17"/>
      <c r="EI52" s="17"/>
      <c r="EJ52" s="56"/>
      <c r="EK52" s="50"/>
      <c r="EL52" s="50"/>
      <c r="EM52" s="50"/>
      <c r="EN52" s="50"/>
      <c r="EO52" s="50"/>
      <c r="EP52" s="50"/>
      <c r="EQ52" s="264"/>
      <c r="ER52" s="57"/>
      <c r="ES52" s="17"/>
      <c r="ET52" s="17"/>
      <c r="EU52" s="56"/>
      <c r="EV52" s="50"/>
      <c r="EW52" s="50"/>
      <c r="EX52" s="50"/>
      <c r="EY52" s="50"/>
      <c r="EZ52" s="50"/>
      <c r="FA52" s="50"/>
      <c r="FB52" s="264"/>
      <c r="FC52" s="57"/>
      <c r="FD52" s="17"/>
      <c r="FE52" s="17"/>
      <c r="FF52" s="56"/>
      <c r="FG52" s="50"/>
      <c r="FH52" s="50"/>
      <c r="FI52" s="50"/>
      <c r="FJ52" s="50"/>
      <c r="FK52" s="50"/>
      <c r="FL52" s="50"/>
      <c r="FM52" s="264"/>
      <c r="FN52" s="57"/>
      <c r="FO52" s="17"/>
      <c r="FP52" s="17"/>
      <c r="FQ52" s="56"/>
      <c r="FR52" s="50"/>
      <c r="FS52" s="50"/>
      <c r="FT52" s="50"/>
      <c r="FU52" s="50"/>
      <c r="FV52" s="50"/>
      <c r="FW52" s="50"/>
      <c r="FX52" s="264"/>
      <c r="FY52" s="57"/>
      <c r="FZ52" s="17"/>
      <c r="GA52" s="17"/>
      <c r="GB52" s="56"/>
      <c r="GC52" s="50"/>
      <c r="GD52" s="50"/>
      <c r="GE52" s="50"/>
      <c r="GF52" s="50"/>
      <c r="GG52" s="50"/>
      <c r="GH52" s="50"/>
      <c r="GI52" s="264"/>
      <c r="GJ52" s="57"/>
      <c r="GK52" s="17"/>
      <c r="GL52" s="17"/>
      <c r="GM52" s="56"/>
      <c r="GN52" s="50"/>
      <c r="GO52" s="50"/>
      <c r="GP52" s="50"/>
      <c r="GQ52" s="50"/>
      <c r="GR52" s="50"/>
      <c r="GS52" s="50"/>
      <c r="GT52" s="264"/>
      <c r="GU52" s="57"/>
      <c r="GV52" s="17"/>
      <c r="GW52" s="17"/>
      <c r="GX52" s="56"/>
      <c r="GY52" s="50"/>
      <c r="GZ52" s="50"/>
      <c r="HA52" s="50"/>
      <c r="HB52" s="50"/>
      <c r="HC52" s="50"/>
      <c r="HD52" s="50"/>
      <c r="HE52" s="264"/>
      <c r="HF52" s="57"/>
      <c r="HG52" s="17"/>
      <c r="HH52" s="17"/>
      <c r="HI52" s="56"/>
      <c r="HJ52" s="50"/>
      <c r="HK52" s="50"/>
      <c r="HL52" s="50"/>
      <c r="HM52" s="50"/>
      <c r="HN52" s="50"/>
      <c r="HO52" s="50"/>
      <c r="HP52" s="264"/>
      <c r="HQ52" s="57"/>
      <c r="HR52" s="17"/>
      <c r="HS52" s="17"/>
    </row>
    <row r="53" spans="1:227" x14ac:dyDescent="0.25">
      <c r="A53" s="59"/>
      <c r="B53" s="215"/>
      <c r="C53" s="60"/>
      <c r="D53" s="60"/>
      <c r="E53" s="264"/>
      <c r="F53" s="264"/>
      <c r="G53" s="17"/>
      <c r="H53" s="56"/>
      <c r="I53" s="50"/>
      <c r="J53" s="50"/>
      <c r="K53" s="50"/>
      <c r="L53" s="50"/>
      <c r="M53" s="50"/>
      <c r="N53" s="50"/>
      <c r="O53" s="264"/>
      <c r="P53" s="57"/>
      <c r="Q53" s="17"/>
      <c r="R53" s="17"/>
      <c r="S53" s="56"/>
      <c r="T53" s="50"/>
      <c r="U53" s="50"/>
      <c r="V53" s="50"/>
      <c r="W53" s="50"/>
      <c r="X53" s="50"/>
      <c r="Y53" s="50"/>
      <c r="Z53" s="264"/>
      <c r="AA53" s="57"/>
      <c r="AB53" s="17"/>
      <c r="AC53" s="17"/>
      <c r="AD53" s="56"/>
      <c r="AE53" s="50"/>
      <c r="AF53" s="50"/>
      <c r="AG53" s="50"/>
      <c r="AH53" s="50"/>
      <c r="AI53" s="50"/>
      <c r="AJ53" s="50"/>
      <c r="AK53" s="264"/>
      <c r="AL53" s="57"/>
      <c r="AM53" s="17"/>
      <c r="AN53" s="17"/>
      <c r="AO53" s="56"/>
      <c r="AP53" s="50"/>
      <c r="AQ53" s="50"/>
      <c r="AR53" s="50"/>
      <c r="AS53" s="50"/>
      <c r="AT53" s="50"/>
      <c r="AU53" s="50"/>
      <c r="AV53" s="264"/>
      <c r="AW53" s="57"/>
      <c r="AX53" s="17"/>
      <c r="AY53" s="17"/>
      <c r="AZ53" s="56"/>
      <c r="BA53" s="50"/>
      <c r="BB53" s="50"/>
      <c r="BC53" s="50"/>
      <c r="BD53" s="50"/>
      <c r="BE53" s="50"/>
      <c r="BF53" s="50"/>
      <c r="BG53" s="264"/>
      <c r="BH53" s="57"/>
      <c r="BI53" s="17"/>
      <c r="BJ53" s="17"/>
      <c r="BK53" s="56"/>
      <c r="BL53" s="50"/>
      <c r="BM53" s="50"/>
      <c r="BN53" s="50"/>
      <c r="BO53" s="50"/>
      <c r="BP53" s="50"/>
      <c r="BQ53" s="50"/>
      <c r="BR53" s="264"/>
      <c r="BS53" s="57"/>
      <c r="BT53" s="17"/>
      <c r="BU53" s="17"/>
      <c r="BV53" s="56"/>
      <c r="BW53" s="50"/>
      <c r="BX53" s="50"/>
      <c r="BY53" s="50"/>
      <c r="BZ53" s="50"/>
      <c r="CA53" s="50"/>
      <c r="CB53" s="50"/>
      <c r="CC53" s="264"/>
      <c r="CD53" s="57"/>
      <c r="CE53" s="17"/>
      <c r="CF53" s="17"/>
      <c r="CG53" s="56"/>
      <c r="CH53" s="50"/>
      <c r="CI53" s="50"/>
      <c r="CJ53" s="50"/>
      <c r="CK53" s="50"/>
      <c r="CL53" s="50"/>
      <c r="CM53" s="50"/>
      <c r="CN53" s="264"/>
      <c r="CO53" s="57"/>
      <c r="CP53" s="17"/>
      <c r="CQ53" s="17"/>
      <c r="CR53" s="56"/>
      <c r="CS53" s="50"/>
      <c r="CT53" s="50"/>
      <c r="CU53" s="50"/>
      <c r="CV53" s="50"/>
      <c r="CW53" s="50"/>
      <c r="CX53" s="50"/>
      <c r="CY53" s="264"/>
      <c r="CZ53" s="57"/>
      <c r="DA53" s="17"/>
      <c r="DB53" s="17"/>
      <c r="DC53" s="56"/>
      <c r="DD53" s="50"/>
      <c r="DE53" s="50"/>
      <c r="DF53" s="50"/>
      <c r="DG53" s="50"/>
      <c r="DH53" s="50"/>
      <c r="DI53" s="50"/>
      <c r="DJ53" s="264"/>
      <c r="DK53" s="57"/>
      <c r="DL53" s="17"/>
      <c r="DM53" s="17"/>
      <c r="DN53" s="56"/>
      <c r="DO53" s="50"/>
      <c r="DP53" s="50"/>
      <c r="DQ53" s="50"/>
      <c r="DR53" s="50"/>
      <c r="DS53" s="50"/>
      <c r="DT53" s="50"/>
      <c r="DU53" s="264"/>
      <c r="DV53" s="57"/>
      <c r="DW53" s="17"/>
      <c r="DX53" s="17"/>
      <c r="DY53" s="56"/>
      <c r="DZ53" s="50"/>
      <c r="EA53" s="50"/>
      <c r="EB53" s="50"/>
      <c r="EC53" s="50"/>
      <c r="ED53" s="50"/>
      <c r="EE53" s="50"/>
      <c r="EF53" s="264"/>
      <c r="EG53" s="57"/>
      <c r="EH53" s="17"/>
      <c r="EI53" s="17"/>
      <c r="EJ53" s="56"/>
      <c r="EK53" s="50"/>
      <c r="EL53" s="50"/>
      <c r="EM53" s="50"/>
      <c r="EN53" s="50"/>
      <c r="EO53" s="50"/>
      <c r="EP53" s="50"/>
      <c r="EQ53" s="264"/>
      <c r="ER53" s="57"/>
      <c r="ES53" s="17"/>
      <c r="ET53" s="17"/>
      <c r="EU53" s="56"/>
      <c r="EV53" s="50"/>
      <c r="EW53" s="50"/>
      <c r="EX53" s="50"/>
      <c r="EY53" s="50"/>
      <c r="EZ53" s="50"/>
      <c r="FA53" s="50"/>
      <c r="FB53" s="264"/>
      <c r="FC53" s="57"/>
      <c r="FD53" s="17"/>
      <c r="FE53" s="17"/>
      <c r="FF53" s="56"/>
      <c r="FG53" s="50"/>
      <c r="FH53" s="50"/>
      <c r="FI53" s="50"/>
      <c r="FJ53" s="50"/>
      <c r="FK53" s="50"/>
      <c r="FL53" s="50"/>
      <c r="FM53" s="264"/>
      <c r="FN53" s="57"/>
      <c r="FO53" s="17"/>
      <c r="FP53" s="17"/>
      <c r="FQ53" s="56"/>
      <c r="FR53" s="50"/>
      <c r="FS53" s="50"/>
      <c r="FT53" s="50"/>
      <c r="FU53" s="50"/>
      <c r="FV53" s="50"/>
      <c r="FW53" s="50"/>
      <c r="FX53" s="264"/>
      <c r="FY53" s="57"/>
      <c r="FZ53" s="17"/>
      <c r="GA53" s="17"/>
      <c r="GB53" s="56"/>
      <c r="GC53" s="50"/>
      <c r="GD53" s="50"/>
      <c r="GE53" s="50"/>
      <c r="GF53" s="50"/>
      <c r="GG53" s="50"/>
      <c r="GH53" s="50"/>
      <c r="GI53" s="264"/>
      <c r="GJ53" s="57"/>
      <c r="GK53" s="17"/>
      <c r="GL53" s="17"/>
      <c r="GM53" s="56"/>
      <c r="GN53" s="50"/>
      <c r="GO53" s="50"/>
      <c r="GP53" s="50"/>
      <c r="GQ53" s="50"/>
      <c r="GR53" s="50"/>
      <c r="GS53" s="50"/>
      <c r="GT53" s="264"/>
      <c r="GU53" s="57"/>
      <c r="GV53" s="17"/>
      <c r="GW53" s="17"/>
      <c r="GX53" s="56"/>
      <c r="GY53" s="50"/>
      <c r="GZ53" s="50"/>
      <c r="HA53" s="50"/>
      <c r="HB53" s="50"/>
      <c r="HC53" s="50"/>
      <c r="HD53" s="50"/>
      <c r="HE53" s="264"/>
      <c r="HF53" s="57"/>
      <c r="HG53" s="17"/>
      <c r="HH53" s="17"/>
      <c r="HI53" s="56"/>
      <c r="HJ53" s="50"/>
      <c r="HK53" s="50"/>
      <c r="HL53" s="50"/>
      <c r="HM53" s="50"/>
      <c r="HN53" s="50"/>
      <c r="HO53" s="50"/>
      <c r="HP53" s="264"/>
      <c r="HQ53" s="57"/>
      <c r="HR53" s="17"/>
      <c r="HS53" s="17"/>
    </row>
    <row r="54" spans="1:227" x14ac:dyDescent="0.25">
      <c r="A54" s="59"/>
      <c r="B54" s="215"/>
      <c r="C54" s="60"/>
      <c r="D54" s="60"/>
      <c r="E54" s="264"/>
      <c r="F54" s="264"/>
      <c r="G54" s="17"/>
      <c r="H54" s="56"/>
      <c r="I54" s="50"/>
      <c r="J54" s="50"/>
      <c r="K54" s="50"/>
      <c r="L54" s="50"/>
      <c r="M54" s="50"/>
      <c r="N54" s="50"/>
      <c r="O54" s="264"/>
      <c r="P54" s="57"/>
      <c r="Q54" s="17"/>
      <c r="R54" s="17"/>
      <c r="S54" s="56"/>
      <c r="T54" s="50"/>
      <c r="U54" s="50"/>
      <c r="V54" s="50"/>
      <c r="W54" s="50"/>
      <c r="X54" s="50"/>
      <c r="Y54" s="50"/>
      <c r="Z54" s="264"/>
      <c r="AA54" s="57"/>
      <c r="AB54" s="17"/>
      <c r="AC54" s="17"/>
      <c r="AD54" s="56"/>
      <c r="AE54" s="50"/>
      <c r="AF54" s="50"/>
      <c r="AG54" s="50"/>
      <c r="AH54" s="50"/>
      <c r="AI54" s="50"/>
      <c r="AJ54" s="50"/>
      <c r="AK54" s="264"/>
      <c r="AL54" s="57"/>
      <c r="AM54" s="17"/>
      <c r="AN54" s="17"/>
      <c r="AO54" s="56"/>
      <c r="AP54" s="50"/>
      <c r="AQ54" s="50"/>
      <c r="AR54" s="50"/>
      <c r="AS54" s="50"/>
      <c r="AT54" s="50"/>
      <c r="AU54" s="50"/>
      <c r="AV54" s="264"/>
      <c r="AW54" s="57"/>
      <c r="AX54" s="17"/>
      <c r="AY54" s="17"/>
      <c r="AZ54" s="56"/>
      <c r="BA54" s="50"/>
      <c r="BB54" s="50"/>
      <c r="BC54" s="50"/>
      <c r="BD54" s="50"/>
      <c r="BE54" s="50"/>
      <c r="BF54" s="50"/>
      <c r="BG54" s="264"/>
      <c r="BH54" s="57"/>
      <c r="BI54" s="17"/>
      <c r="BJ54" s="17"/>
      <c r="BK54" s="56"/>
      <c r="BL54" s="50"/>
      <c r="BM54" s="50"/>
      <c r="BN54" s="50"/>
      <c r="BO54" s="50"/>
      <c r="BP54" s="50"/>
      <c r="BQ54" s="50"/>
      <c r="BR54" s="264"/>
      <c r="BS54" s="57"/>
      <c r="BT54" s="17"/>
      <c r="BU54" s="17"/>
      <c r="BV54" s="56"/>
      <c r="BW54" s="50"/>
      <c r="BX54" s="50"/>
      <c r="BY54" s="50"/>
      <c r="BZ54" s="50"/>
      <c r="CA54" s="50"/>
      <c r="CB54" s="50"/>
      <c r="CC54" s="264"/>
      <c r="CD54" s="57"/>
      <c r="CE54" s="17"/>
      <c r="CF54" s="17"/>
      <c r="CG54" s="56"/>
      <c r="CH54" s="50"/>
      <c r="CI54" s="50"/>
      <c r="CJ54" s="50"/>
      <c r="CK54" s="50"/>
      <c r="CL54" s="50"/>
      <c r="CM54" s="50"/>
      <c r="CN54" s="264"/>
      <c r="CO54" s="57"/>
      <c r="CP54" s="17"/>
      <c r="CQ54" s="17"/>
      <c r="CR54" s="56"/>
      <c r="CS54" s="50"/>
      <c r="CT54" s="50"/>
      <c r="CU54" s="50"/>
      <c r="CV54" s="50"/>
      <c r="CW54" s="50"/>
      <c r="CX54" s="50"/>
      <c r="CY54" s="264"/>
      <c r="CZ54" s="57"/>
      <c r="DA54" s="17"/>
      <c r="DB54" s="17"/>
      <c r="DC54" s="56"/>
      <c r="DD54" s="50"/>
      <c r="DE54" s="50"/>
      <c r="DF54" s="50"/>
      <c r="DG54" s="50"/>
      <c r="DH54" s="50"/>
      <c r="DI54" s="50"/>
      <c r="DJ54" s="264"/>
      <c r="DK54" s="57"/>
      <c r="DL54" s="17"/>
      <c r="DM54" s="17"/>
      <c r="DN54" s="56"/>
      <c r="DO54" s="50"/>
      <c r="DP54" s="50"/>
      <c r="DQ54" s="50"/>
      <c r="DR54" s="50"/>
      <c r="DS54" s="50"/>
      <c r="DT54" s="50"/>
      <c r="DU54" s="264"/>
      <c r="DV54" s="57"/>
      <c r="DW54" s="17"/>
      <c r="DX54" s="17"/>
      <c r="DY54" s="56"/>
      <c r="DZ54" s="50"/>
      <c r="EA54" s="50"/>
      <c r="EB54" s="50"/>
      <c r="EC54" s="50"/>
      <c r="ED54" s="50"/>
      <c r="EE54" s="50"/>
      <c r="EF54" s="264"/>
      <c r="EG54" s="57"/>
      <c r="EH54" s="17"/>
      <c r="EI54" s="17"/>
      <c r="EJ54" s="56"/>
      <c r="EK54" s="50"/>
      <c r="EL54" s="50"/>
      <c r="EM54" s="50"/>
      <c r="EN54" s="50"/>
      <c r="EO54" s="50"/>
      <c r="EP54" s="50"/>
      <c r="EQ54" s="264"/>
      <c r="ER54" s="57"/>
      <c r="ES54" s="17"/>
      <c r="ET54" s="17"/>
      <c r="EU54" s="56"/>
      <c r="EV54" s="50"/>
      <c r="EW54" s="50"/>
      <c r="EX54" s="50"/>
      <c r="EY54" s="50"/>
      <c r="EZ54" s="50"/>
      <c r="FA54" s="50"/>
      <c r="FB54" s="264"/>
      <c r="FC54" s="57"/>
      <c r="FD54" s="17"/>
      <c r="FE54" s="17"/>
      <c r="FF54" s="56"/>
      <c r="FG54" s="50"/>
      <c r="FH54" s="50"/>
      <c r="FI54" s="50"/>
      <c r="FJ54" s="50"/>
      <c r="FK54" s="50"/>
      <c r="FL54" s="50"/>
      <c r="FM54" s="264"/>
      <c r="FN54" s="57"/>
      <c r="FO54" s="17"/>
      <c r="FP54" s="17"/>
      <c r="FQ54" s="56"/>
      <c r="FR54" s="50"/>
      <c r="FS54" s="50"/>
      <c r="FT54" s="50"/>
      <c r="FU54" s="50"/>
      <c r="FV54" s="50"/>
      <c r="FW54" s="50"/>
      <c r="FX54" s="264"/>
      <c r="FY54" s="57"/>
      <c r="FZ54" s="17"/>
      <c r="GA54" s="17"/>
      <c r="GB54" s="56"/>
      <c r="GC54" s="50"/>
      <c r="GD54" s="50"/>
      <c r="GE54" s="50"/>
      <c r="GF54" s="50"/>
      <c r="GG54" s="50"/>
      <c r="GH54" s="50"/>
      <c r="GI54" s="264"/>
      <c r="GJ54" s="57"/>
      <c r="GK54" s="17"/>
      <c r="GL54" s="17"/>
      <c r="GM54" s="56"/>
      <c r="GN54" s="50"/>
      <c r="GO54" s="50"/>
      <c r="GP54" s="50"/>
      <c r="GQ54" s="50"/>
      <c r="GR54" s="50"/>
      <c r="GS54" s="50"/>
      <c r="GT54" s="264"/>
      <c r="GU54" s="57"/>
      <c r="GV54" s="17"/>
      <c r="GW54" s="17"/>
      <c r="GX54" s="56"/>
      <c r="GY54" s="50"/>
      <c r="GZ54" s="50"/>
      <c r="HA54" s="50"/>
      <c r="HB54" s="50"/>
      <c r="HC54" s="50"/>
      <c r="HD54" s="50"/>
      <c r="HE54" s="264"/>
      <c r="HF54" s="57"/>
      <c r="HG54" s="17"/>
      <c r="HH54" s="17"/>
      <c r="HI54" s="56"/>
      <c r="HJ54" s="50"/>
      <c r="HK54" s="50"/>
      <c r="HL54" s="50"/>
      <c r="HM54" s="50"/>
      <c r="HN54" s="50"/>
      <c r="HO54" s="50"/>
      <c r="HP54" s="264"/>
      <c r="HQ54" s="57"/>
      <c r="HR54" s="17"/>
      <c r="HS54" s="17"/>
    </row>
    <row r="55" spans="1:227" x14ac:dyDescent="0.25">
      <c r="A55" s="59"/>
      <c r="B55" s="216"/>
      <c r="C55" s="60"/>
      <c r="D55" s="60"/>
      <c r="E55" s="264"/>
      <c r="F55" s="264"/>
      <c r="G55" s="17"/>
      <c r="H55" s="56"/>
      <c r="I55" s="50"/>
      <c r="J55" s="50"/>
      <c r="K55" s="50"/>
      <c r="L55" s="50"/>
      <c r="M55" s="50"/>
      <c r="N55" s="50"/>
      <c r="O55" s="264"/>
      <c r="P55" s="57"/>
      <c r="Q55" s="17"/>
      <c r="R55" s="17"/>
      <c r="S55" s="56"/>
      <c r="T55" s="50"/>
      <c r="U55" s="50"/>
      <c r="V55" s="50"/>
      <c r="W55" s="50"/>
      <c r="X55" s="50"/>
      <c r="Y55" s="50"/>
      <c r="Z55" s="264"/>
      <c r="AA55" s="57"/>
      <c r="AB55" s="17"/>
      <c r="AC55" s="17"/>
      <c r="AD55" s="56"/>
      <c r="AE55" s="50"/>
      <c r="AF55" s="50"/>
      <c r="AG55" s="50"/>
      <c r="AH55" s="50"/>
      <c r="AI55" s="50"/>
      <c r="AJ55" s="50"/>
      <c r="AK55" s="264"/>
      <c r="AL55" s="57"/>
      <c r="AM55" s="17"/>
      <c r="AN55" s="17"/>
      <c r="AO55" s="56"/>
      <c r="AP55" s="50"/>
      <c r="AQ55" s="50"/>
      <c r="AR55" s="50"/>
      <c r="AS55" s="50"/>
      <c r="AT55" s="50"/>
      <c r="AU55" s="50"/>
      <c r="AV55" s="264"/>
      <c r="AW55" s="57"/>
      <c r="AX55" s="17"/>
      <c r="AY55" s="17"/>
      <c r="AZ55" s="56"/>
      <c r="BA55" s="50"/>
      <c r="BB55" s="50"/>
      <c r="BC55" s="50"/>
      <c r="BD55" s="50"/>
      <c r="BE55" s="50"/>
      <c r="BF55" s="50"/>
      <c r="BG55" s="264"/>
      <c r="BH55" s="57"/>
      <c r="BI55" s="17"/>
      <c r="BJ55" s="17"/>
      <c r="BK55" s="56"/>
      <c r="BL55" s="50"/>
      <c r="BM55" s="50"/>
      <c r="BN55" s="50"/>
      <c r="BO55" s="50"/>
      <c r="BP55" s="50"/>
      <c r="BQ55" s="50"/>
      <c r="BR55" s="264"/>
      <c r="BS55" s="57"/>
      <c r="BT55" s="17"/>
      <c r="BU55" s="17"/>
      <c r="BV55" s="56"/>
      <c r="BW55" s="50"/>
      <c r="BX55" s="50"/>
      <c r="BY55" s="50"/>
      <c r="BZ55" s="50"/>
      <c r="CA55" s="50"/>
      <c r="CB55" s="50"/>
      <c r="CC55" s="264"/>
      <c r="CD55" s="57"/>
      <c r="CE55" s="17"/>
      <c r="CF55" s="17"/>
      <c r="CG55" s="56"/>
      <c r="CH55" s="50"/>
      <c r="CI55" s="50"/>
      <c r="CJ55" s="50"/>
      <c r="CK55" s="50"/>
      <c r="CL55" s="50"/>
      <c r="CM55" s="50"/>
      <c r="CN55" s="264"/>
      <c r="CO55" s="57"/>
      <c r="CP55" s="17"/>
      <c r="CQ55" s="17"/>
      <c r="CR55" s="56"/>
      <c r="CS55" s="50"/>
      <c r="CT55" s="50"/>
      <c r="CU55" s="50"/>
      <c r="CV55" s="50"/>
      <c r="CW55" s="50"/>
      <c r="CX55" s="50"/>
      <c r="CY55" s="264"/>
      <c r="CZ55" s="57"/>
      <c r="DA55" s="17"/>
      <c r="DB55" s="17"/>
      <c r="DC55" s="56"/>
      <c r="DD55" s="50"/>
      <c r="DE55" s="50"/>
      <c r="DF55" s="50"/>
      <c r="DG55" s="50"/>
      <c r="DH55" s="50"/>
      <c r="DI55" s="50"/>
      <c r="DJ55" s="264"/>
      <c r="DK55" s="57"/>
      <c r="DL55" s="17"/>
      <c r="DM55" s="17"/>
      <c r="DN55" s="56"/>
      <c r="DO55" s="50"/>
      <c r="DP55" s="50"/>
      <c r="DQ55" s="50"/>
      <c r="DR55" s="50"/>
      <c r="DS55" s="50"/>
      <c r="DT55" s="50"/>
      <c r="DU55" s="264"/>
      <c r="DV55" s="57"/>
      <c r="DW55" s="17"/>
      <c r="DX55" s="17"/>
      <c r="DY55" s="56"/>
      <c r="DZ55" s="50"/>
      <c r="EA55" s="50"/>
      <c r="EB55" s="50"/>
      <c r="EC55" s="50"/>
      <c r="ED55" s="50"/>
      <c r="EE55" s="50"/>
      <c r="EF55" s="264"/>
      <c r="EG55" s="57"/>
      <c r="EH55" s="17"/>
      <c r="EI55" s="17"/>
      <c r="EJ55" s="56"/>
      <c r="EK55" s="50"/>
      <c r="EL55" s="50"/>
      <c r="EM55" s="50"/>
      <c r="EN55" s="50"/>
      <c r="EO55" s="50"/>
      <c r="EP55" s="50"/>
      <c r="EQ55" s="264"/>
      <c r="ER55" s="57"/>
      <c r="ES55" s="17"/>
      <c r="ET55" s="17"/>
      <c r="EU55" s="56"/>
      <c r="EV55" s="50"/>
      <c r="EW55" s="50"/>
      <c r="EX55" s="50"/>
      <c r="EY55" s="50"/>
      <c r="EZ55" s="50"/>
      <c r="FA55" s="50"/>
      <c r="FB55" s="264"/>
      <c r="FC55" s="57"/>
      <c r="FD55" s="17"/>
      <c r="FE55" s="17"/>
      <c r="FF55" s="56"/>
      <c r="FG55" s="50"/>
      <c r="FH55" s="50"/>
      <c r="FI55" s="50"/>
      <c r="FJ55" s="50"/>
      <c r="FK55" s="50"/>
      <c r="FL55" s="50"/>
      <c r="FM55" s="264"/>
      <c r="FN55" s="57"/>
      <c r="FO55" s="17"/>
      <c r="FP55" s="17"/>
      <c r="FQ55" s="56"/>
      <c r="FR55" s="50"/>
      <c r="FS55" s="50"/>
      <c r="FT55" s="50"/>
      <c r="FU55" s="50"/>
      <c r="FV55" s="50"/>
      <c r="FW55" s="50"/>
      <c r="FX55" s="264"/>
      <c r="FY55" s="57"/>
      <c r="FZ55" s="17"/>
      <c r="GA55" s="17"/>
      <c r="GB55" s="56"/>
      <c r="GC55" s="50"/>
      <c r="GD55" s="50"/>
      <c r="GE55" s="50"/>
      <c r="GF55" s="50"/>
      <c r="GG55" s="50"/>
      <c r="GH55" s="50"/>
      <c r="GI55" s="264"/>
      <c r="GJ55" s="57"/>
      <c r="GK55" s="17"/>
      <c r="GL55" s="17"/>
      <c r="GM55" s="56"/>
      <c r="GN55" s="50"/>
      <c r="GO55" s="50"/>
      <c r="GP55" s="50"/>
      <c r="GQ55" s="50"/>
      <c r="GR55" s="50"/>
      <c r="GS55" s="50"/>
      <c r="GT55" s="264"/>
      <c r="GU55" s="57"/>
      <c r="GV55" s="17"/>
      <c r="GW55" s="17"/>
      <c r="GX55" s="56"/>
      <c r="GY55" s="50"/>
      <c r="GZ55" s="50"/>
      <c r="HA55" s="50"/>
      <c r="HB55" s="50"/>
      <c r="HC55" s="50"/>
      <c r="HD55" s="50"/>
      <c r="HE55" s="264"/>
      <c r="HF55" s="57"/>
      <c r="HG55" s="17"/>
      <c r="HH55" s="17"/>
      <c r="HI55" s="56"/>
      <c r="HJ55" s="50"/>
      <c r="HK55" s="50"/>
      <c r="HL55" s="50"/>
      <c r="HM55" s="50"/>
      <c r="HN55" s="50"/>
      <c r="HO55" s="50"/>
      <c r="HP55" s="264"/>
      <c r="HQ55" s="57"/>
      <c r="HR55" s="17"/>
      <c r="HS55" s="17"/>
    </row>
    <row r="56" spans="1:227" x14ac:dyDescent="0.25">
      <c r="A56" s="59"/>
      <c r="B56" s="216"/>
      <c r="C56" s="60"/>
      <c r="D56" s="60"/>
      <c r="E56" s="264"/>
      <c r="F56" s="264"/>
      <c r="G56" s="17"/>
      <c r="H56" s="56"/>
      <c r="I56" s="50"/>
      <c r="J56" s="50"/>
      <c r="K56" s="50"/>
      <c r="L56" s="50"/>
      <c r="M56" s="50"/>
      <c r="N56" s="50"/>
      <c r="O56" s="264"/>
      <c r="P56" s="57"/>
      <c r="Q56" s="17"/>
      <c r="R56" s="17"/>
      <c r="S56" s="56"/>
      <c r="T56" s="50"/>
      <c r="U56" s="50"/>
      <c r="V56" s="50"/>
      <c r="W56" s="50"/>
      <c r="X56" s="50"/>
      <c r="Y56" s="50"/>
      <c r="Z56" s="264"/>
      <c r="AA56" s="57"/>
      <c r="AB56" s="17"/>
      <c r="AC56" s="17"/>
      <c r="AD56" s="56"/>
      <c r="AE56" s="50"/>
      <c r="AF56" s="50"/>
      <c r="AG56" s="50"/>
      <c r="AH56" s="50"/>
      <c r="AI56" s="50"/>
      <c r="AJ56" s="50"/>
      <c r="AK56" s="264"/>
      <c r="AL56" s="57"/>
      <c r="AM56" s="17"/>
      <c r="AN56" s="17"/>
      <c r="AO56" s="56"/>
      <c r="AP56" s="50"/>
      <c r="AQ56" s="50"/>
      <c r="AR56" s="50"/>
      <c r="AS56" s="50"/>
      <c r="AT56" s="50"/>
      <c r="AU56" s="50"/>
      <c r="AV56" s="264"/>
      <c r="AW56" s="57"/>
      <c r="AX56" s="17"/>
      <c r="AY56" s="17"/>
      <c r="AZ56" s="56"/>
      <c r="BA56" s="50"/>
      <c r="BB56" s="50"/>
      <c r="BC56" s="50"/>
      <c r="BD56" s="50"/>
      <c r="BE56" s="50"/>
      <c r="BF56" s="50"/>
      <c r="BG56" s="264"/>
      <c r="BH56" s="57"/>
      <c r="BI56" s="17"/>
      <c r="BJ56" s="17"/>
      <c r="BK56" s="56"/>
      <c r="BL56" s="50"/>
      <c r="BM56" s="50"/>
      <c r="BN56" s="50"/>
      <c r="BO56" s="50"/>
      <c r="BP56" s="50"/>
      <c r="BQ56" s="50"/>
      <c r="BR56" s="264"/>
      <c r="BS56" s="57"/>
      <c r="BT56" s="17"/>
      <c r="BU56" s="17"/>
      <c r="BV56" s="56"/>
      <c r="BW56" s="50"/>
      <c r="BX56" s="50"/>
      <c r="BY56" s="50"/>
      <c r="BZ56" s="50"/>
      <c r="CA56" s="50"/>
      <c r="CB56" s="50"/>
      <c r="CC56" s="264"/>
      <c r="CD56" s="57"/>
      <c r="CE56" s="17"/>
      <c r="CF56" s="17"/>
      <c r="CG56" s="56"/>
      <c r="CH56" s="50"/>
      <c r="CI56" s="50"/>
      <c r="CJ56" s="50"/>
      <c r="CK56" s="50"/>
      <c r="CL56" s="50"/>
      <c r="CM56" s="50"/>
      <c r="CN56" s="264"/>
      <c r="CO56" s="57"/>
      <c r="CP56" s="17"/>
      <c r="CQ56" s="17"/>
      <c r="CR56" s="56"/>
      <c r="CS56" s="50"/>
      <c r="CT56" s="50"/>
      <c r="CU56" s="50"/>
      <c r="CV56" s="50"/>
      <c r="CW56" s="50"/>
      <c r="CX56" s="50"/>
      <c r="CY56" s="264"/>
      <c r="CZ56" s="57"/>
      <c r="DA56" s="17"/>
      <c r="DB56" s="17"/>
      <c r="DC56" s="56"/>
      <c r="DD56" s="50"/>
      <c r="DE56" s="50"/>
      <c r="DF56" s="50"/>
      <c r="DG56" s="50"/>
      <c r="DH56" s="50"/>
      <c r="DI56" s="50"/>
      <c r="DJ56" s="264"/>
      <c r="DK56" s="57"/>
      <c r="DL56" s="17"/>
      <c r="DM56" s="17"/>
      <c r="DN56" s="56"/>
      <c r="DO56" s="50"/>
      <c r="DP56" s="50"/>
      <c r="DQ56" s="50"/>
      <c r="DR56" s="50"/>
      <c r="DS56" s="50"/>
      <c r="DT56" s="50"/>
      <c r="DU56" s="264"/>
      <c r="DV56" s="57"/>
      <c r="DW56" s="17"/>
      <c r="DX56" s="17"/>
      <c r="DY56" s="56"/>
      <c r="DZ56" s="50"/>
      <c r="EA56" s="50"/>
      <c r="EB56" s="50"/>
      <c r="EC56" s="50"/>
      <c r="ED56" s="50"/>
      <c r="EE56" s="50"/>
      <c r="EF56" s="264"/>
      <c r="EG56" s="57"/>
      <c r="EH56" s="17"/>
      <c r="EI56" s="17"/>
      <c r="EJ56" s="56"/>
      <c r="EK56" s="50"/>
      <c r="EL56" s="50"/>
      <c r="EM56" s="50"/>
      <c r="EN56" s="50"/>
      <c r="EO56" s="50"/>
      <c r="EP56" s="50"/>
      <c r="EQ56" s="264"/>
      <c r="ER56" s="57"/>
      <c r="ES56" s="17"/>
      <c r="ET56" s="17"/>
      <c r="EU56" s="56"/>
      <c r="EV56" s="50"/>
      <c r="EW56" s="50"/>
      <c r="EX56" s="50"/>
      <c r="EY56" s="50"/>
      <c r="EZ56" s="50"/>
      <c r="FA56" s="50"/>
      <c r="FB56" s="264"/>
      <c r="FC56" s="57"/>
      <c r="FD56" s="17"/>
      <c r="FE56" s="17"/>
      <c r="FF56" s="56"/>
      <c r="FG56" s="50"/>
      <c r="FH56" s="50"/>
      <c r="FI56" s="50"/>
      <c r="FJ56" s="50"/>
      <c r="FK56" s="50"/>
      <c r="FL56" s="50"/>
      <c r="FM56" s="264"/>
      <c r="FN56" s="57"/>
      <c r="FO56" s="17"/>
      <c r="FP56" s="17"/>
      <c r="FQ56" s="56"/>
      <c r="FR56" s="50"/>
      <c r="FS56" s="50"/>
      <c r="FT56" s="50"/>
      <c r="FU56" s="50"/>
      <c r="FV56" s="50"/>
      <c r="FW56" s="50"/>
      <c r="FX56" s="264"/>
      <c r="FY56" s="57"/>
      <c r="FZ56" s="17"/>
      <c r="GA56" s="17"/>
      <c r="GB56" s="56"/>
      <c r="GC56" s="50"/>
      <c r="GD56" s="50"/>
      <c r="GE56" s="50"/>
      <c r="GF56" s="50"/>
      <c r="GG56" s="50"/>
      <c r="GH56" s="50"/>
      <c r="GI56" s="264"/>
      <c r="GJ56" s="57"/>
      <c r="GK56" s="17"/>
      <c r="GL56" s="17"/>
      <c r="GM56" s="56"/>
      <c r="GN56" s="50"/>
      <c r="GO56" s="50"/>
      <c r="GP56" s="50"/>
      <c r="GQ56" s="50"/>
      <c r="GR56" s="50"/>
      <c r="GS56" s="50"/>
      <c r="GT56" s="264"/>
      <c r="GU56" s="57"/>
      <c r="GV56" s="17"/>
      <c r="GW56" s="17"/>
      <c r="GX56" s="56"/>
      <c r="GY56" s="50"/>
      <c r="GZ56" s="50"/>
      <c r="HA56" s="50"/>
      <c r="HB56" s="50"/>
      <c r="HC56" s="50"/>
      <c r="HD56" s="50"/>
      <c r="HE56" s="264"/>
      <c r="HF56" s="57"/>
      <c r="HG56" s="17"/>
      <c r="HH56" s="17"/>
      <c r="HI56" s="56"/>
      <c r="HJ56" s="50"/>
      <c r="HK56" s="50"/>
      <c r="HL56" s="50"/>
      <c r="HM56" s="50"/>
      <c r="HN56" s="50"/>
      <c r="HO56" s="50"/>
      <c r="HP56" s="264"/>
      <c r="HQ56" s="57"/>
      <c r="HR56" s="17"/>
      <c r="HS56" s="17"/>
    </row>
    <row r="57" spans="1:227" x14ac:dyDescent="0.25">
      <c r="A57" s="59"/>
      <c r="B57" s="215"/>
      <c r="C57" s="60"/>
      <c r="D57" s="60"/>
      <c r="E57" s="264"/>
      <c r="F57" s="264"/>
      <c r="G57" s="17"/>
      <c r="H57" s="56"/>
      <c r="I57" s="50"/>
      <c r="J57" s="50"/>
      <c r="K57" s="50"/>
      <c r="L57" s="50"/>
      <c r="M57" s="50"/>
      <c r="N57" s="50"/>
      <c r="O57" s="264"/>
      <c r="P57" s="57"/>
      <c r="Q57" s="17"/>
      <c r="R57" s="17"/>
      <c r="S57" s="56"/>
      <c r="T57" s="50"/>
      <c r="U57" s="50"/>
      <c r="V57" s="50"/>
      <c r="W57" s="50"/>
      <c r="X57" s="50"/>
      <c r="Y57" s="50"/>
      <c r="Z57" s="264"/>
      <c r="AA57" s="57"/>
      <c r="AB57" s="17"/>
      <c r="AC57" s="17"/>
      <c r="AD57" s="56"/>
      <c r="AE57" s="50"/>
      <c r="AF57" s="50"/>
      <c r="AG57" s="50"/>
      <c r="AH57" s="50"/>
      <c r="AI57" s="50"/>
      <c r="AJ57" s="50"/>
      <c r="AK57" s="264"/>
      <c r="AL57" s="57"/>
      <c r="AM57" s="17"/>
      <c r="AN57" s="17"/>
      <c r="AO57" s="56"/>
      <c r="AP57" s="50"/>
      <c r="AQ57" s="50"/>
      <c r="AR57" s="50"/>
      <c r="AS57" s="50"/>
      <c r="AT57" s="50"/>
      <c r="AU57" s="50"/>
      <c r="AV57" s="264"/>
      <c r="AW57" s="57"/>
      <c r="AX57" s="17"/>
      <c r="AY57" s="17"/>
      <c r="AZ57" s="56"/>
      <c r="BA57" s="50"/>
      <c r="BB57" s="50"/>
      <c r="BC57" s="50"/>
      <c r="BD57" s="50"/>
      <c r="BE57" s="50"/>
      <c r="BF57" s="50"/>
      <c r="BG57" s="264"/>
      <c r="BH57" s="57"/>
      <c r="BI57" s="17"/>
      <c r="BJ57" s="17"/>
      <c r="BK57" s="56"/>
      <c r="BL57" s="50"/>
      <c r="BM57" s="50"/>
      <c r="BN57" s="50"/>
      <c r="BO57" s="50"/>
      <c r="BP57" s="50"/>
      <c r="BQ57" s="50"/>
      <c r="BR57" s="264"/>
      <c r="BS57" s="57"/>
      <c r="BT57" s="17"/>
      <c r="BU57" s="17"/>
      <c r="BV57" s="56"/>
      <c r="BW57" s="50"/>
      <c r="BX57" s="50"/>
      <c r="BY57" s="50"/>
      <c r="BZ57" s="50"/>
      <c r="CA57" s="50"/>
      <c r="CB57" s="50"/>
      <c r="CC57" s="264"/>
      <c r="CD57" s="57"/>
      <c r="CE57" s="17"/>
      <c r="CF57" s="17"/>
      <c r="CG57" s="56"/>
      <c r="CH57" s="50"/>
      <c r="CI57" s="50"/>
      <c r="CJ57" s="50"/>
      <c r="CK57" s="50"/>
      <c r="CL57" s="50"/>
      <c r="CM57" s="50"/>
      <c r="CN57" s="264"/>
      <c r="CO57" s="57"/>
      <c r="CP57" s="17"/>
      <c r="CQ57" s="17"/>
      <c r="CR57" s="56"/>
      <c r="CS57" s="50"/>
      <c r="CT57" s="50"/>
      <c r="CU57" s="50"/>
      <c r="CV57" s="50"/>
      <c r="CW57" s="50"/>
      <c r="CX57" s="50"/>
      <c r="CY57" s="264"/>
      <c r="CZ57" s="57"/>
      <c r="DA57" s="17"/>
      <c r="DB57" s="17"/>
      <c r="DC57" s="56"/>
      <c r="DD57" s="50"/>
      <c r="DE57" s="50"/>
      <c r="DF57" s="50"/>
      <c r="DG57" s="50"/>
      <c r="DH57" s="50"/>
      <c r="DI57" s="50"/>
      <c r="DJ57" s="264"/>
      <c r="DK57" s="57"/>
      <c r="DL57" s="17"/>
      <c r="DM57" s="17"/>
      <c r="DN57" s="56"/>
      <c r="DO57" s="50"/>
      <c r="DP57" s="50"/>
      <c r="DQ57" s="50"/>
      <c r="DR57" s="50"/>
      <c r="DS57" s="50"/>
      <c r="DT57" s="50"/>
      <c r="DU57" s="264"/>
      <c r="DV57" s="57"/>
      <c r="DW57" s="17"/>
      <c r="DX57" s="17"/>
      <c r="DY57" s="56"/>
      <c r="DZ57" s="50"/>
      <c r="EA57" s="50"/>
      <c r="EB57" s="50"/>
      <c r="EC57" s="50"/>
      <c r="ED57" s="50"/>
      <c r="EE57" s="50"/>
      <c r="EF57" s="264"/>
      <c r="EG57" s="57"/>
      <c r="EH57" s="17"/>
      <c r="EI57" s="17"/>
      <c r="EJ57" s="56"/>
      <c r="EK57" s="50"/>
      <c r="EL57" s="50"/>
      <c r="EM57" s="50"/>
      <c r="EN57" s="50"/>
      <c r="EO57" s="50"/>
      <c r="EP57" s="50"/>
      <c r="EQ57" s="264"/>
      <c r="ER57" s="57"/>
      <c r="ES57" s="17"/>
      <c r="ET57" s="17"/>
      <c r="EU57" s="56"/>
      <c r="EV57" s="50"/>
      <c r="EW57" s="50"/>
      <c r="EX57" s="50"/>
      <c r="EY57" s="50"/>
      <c r="EZ57" s="50"/>
      <c r="FA57" s="50"/>
      <c r="FB57" s="264"/>
      <c r="FC57" s="57"/>
      <c r="FD57" s="17"/>
      <c r="FE57" s="17"/>
      <c r="FF57" s="56"/>
      <c r="FG57" s="50"/>
      <c r="FH57" s="50"/>
      <c r="FI57" s="50"/>
      <c r="FJ57" s="50"/>
      <c r="FK57" s="50"/>
      <c r="FL57" s="50"/>
      <c r="FM57" s="264"/>
      <c r="FN57" s="57"/>
      <c r="FO57" s="17"/>
      <c r="FP57" s="17"/>
      <c r="FQ57" s="56"/>
      <c r="FR57" s="50"/>
      <c r="FS57" s="50"/>
      <c r="FT57" s="50"/>
      <c r="FU57" s="50"/>
      <c r="FV57" s="50"/>
      <c r="FW57" s="50"/>
      <c r="FX57" s="264"/>
      <c r="FY57" s="57"/>
      <c r="FZ57" s="17"/>
      <c r="GA57" s="17"/>
      <c r="GB57" s="56"/>
      <c r="GC57" s="50"/>
      <c r="GD57" s="50"/>
      <c r="GE57" s="50"/>
      <c r="GF57" s="50"/>
      <c r="GG57" s="50"/>
      <c r="GH57" s="50"/>
      <c r="GI57" s="264"/>
      <c r="GJ57" s="57"/>
      <c r="GK57" s="17"/>
      <c r="GL57" s="17"/>
      <c r="GM57" s="56"/>
      <c r="GN57" s="50"/>
      <c r="GO57" s="50"/>
      <c r="GP57" s="50"/>
      <c r="GQ57" s="50"/>
      <c r="GR57" s="50"/>
      <c r="GS57" s="50"/>
      <c r="GT57" s="264"/>
      <c r="GU57" s="57"/>
      <c r="GV57" s="17"/>
      <c r="GW57" s="17"/>
      <c r="GX57" s="56"/>
      <c r="GY57" s="50"/>
      <c r="GZ57" s="50"/>
      <c r="HA57" s="50"/>
      <c r="HB57" s="50"/>
      <c r="HC57" s="50"/>
      <c r="HD57" s="50"/>
      <c r="HE57" s="264"/>
      <c r="HF57" s="57"/>
      <c r="HG57" s="17"/>
      <c r="HH57" s="17"/>
      <c r="HI57" s="56"/>
      <c r="HJ57" s="50"/>
      <c r="HK57" s="50"/>
      <c r="HL57" s="50"/>
      <c r="HM57" s="50"/>
      <c r="HN57" s="50"/>
      <c r="HO57" s="50"/>
      <c r="HP57" s="264"/>
      <c r="HQ57" s="57"/>
      <c r="HR57" s="17"/>
      <c r="HS57" s="17"/>
    </row>
    <row r="58" spans="1:227" x14ac:dyDescent="0.25">
      <c r="A58" s="59"/>
      <c r="B58" s="215"/>
      <c r="C58" s="60"/>
      <c r="D58" s="60"/>
      <c r="E58" s="264"/>
      <c r="F58" s="264"/>
      <c r="G58" s="17"/>
      <c r="H58" s="56"/>
      <c r="I58" s="50"/>
      <c r="J58" s="50"/>
      <c r="K58" s="50"/>
      <c r="L58" s="50"/>
      <c r="M58" s="50"/>
      <c r="N58" s="50"/>
      <c r="O58" s="264"/>
      <c r="P58" s="57"/>
      <c r="Q58" s="17"/>
      <c r="R58" s="17"/>
      <c r="S58" s="56"/>
      <c r="T58" s="50"/>
      <c r="U58" s="50"/>
      <c r="V58" s="50"/>
      <c r="W58" s="50"/>
      <c r="X58" s="50"/>
      <c r="Y58" s="50"/>
      <c r="Z58" s="264"/>
      <c r="AA58" s="57"/>
      <c r="AB58" s="17"/>
      <c r="AC58" s="17"/>
      <c r="AD58" s="56"/>
      <c r="AE58" s="50"/>
      <c r="AF58" s="50"/>
      <c r="AG58" s="50"/>
      <c r="AH58" s="50"/>
      <c r="AI58" s="50"/>
      <c r="AJ58" s="50"/>
      <c r="AK58" s="264"/>
      <c r="AL58" s="57"/>
      <c r="AM58" s="17"/>
      <c r="AN58" s="17"/>
      <c r="AO58" s="56"/>
      <c r="AP58" s="50"/>
      <c r="AQ58" s="50"/>
      <c r="AR58" s="50"/>
      <c r="AS58" s="50"/>
      <c r="AT58" s="50"/>
      <c r="AU58" s="50"/>
      <c r="AV58" s="264"/>
      <c r="AW58" s="57"/>
      <c r="AX58" s="17"/>
      <c r="AY58" s="17"/>
      <c r="AZ58" s="56"/>
      <c r="BA58" s="50"/>
      <c r="BB58" s="50"/>
      <c r="BC58" s="50"/>
      <c r="BD58" s="50"/>
      <c r="BE58" s="50"/>
      <c r="BF58" s="50"/>
      <c r="BG58" s="264"/>
      <c r="BH58" s="57"/>
      <c r="BI58" s="17"/>
      <c r="BJ58" s="17"/>
      <c r="BK58" s="56"/>
      <c r="BL58" s="50"/>
      <c r="BM58" s="50"/>
      <c r="BN58" s="50"/>
      <c r="BO58" s="50"/>
      <c r="BP58" s="50"/>
      <c r="BQ58" s="50"/>
      <c r="BR58" s="264"/>
      <c r="BS58" s="57"/>
      <c r="BT58" s="17"/>
      <c r="BU58" s="17"/>
      <c r="BV58" s="56"/>
      <c r="BW58" s="50"/>
      <c r="BX58" s="50"/>
      <c r="BY58" s="50"/>
      <c r="BZ58" s="50"/>
      <c r="CA58" s="50"/>
      <c r="CB58" s="50"/>
      <c r="CC58" s="264"/>
      <c r="CD58" s="57"/>
      <c r="CE58" s="17"/>
      <c r="CF58" s="17"/>
      <c r="CG58" s="56"/>
      <c r="CH58" s="50"/>
      <c r="CI58" s="50"/>
      <c r="CJ58" s="50"/>
      <c r="CK58" s="50"/>
      <c r="CL58" s="50"/>
      <c r="CM58" s="50"/>
      <c r="CN58" s="264"/>
      <c r="CO58" s="57"/>
      <c r="CP58" s="17"/>
      <c r="CQ58" s="17"/>
      <c r="CR58" s="56"/>
      <c r="CS58" s="50"/>
      <c r="CT58" s="50"/>
      <c r="CU58" s="50"/>
      <c r="CV58" s="50"/>
      <c r="CW58" s="50"/>
      <c r="CX58" s="50"/>
      <c r="CY58" s="264"/>
      <c r="CZ58" s="57"/>
      <c r="DA58" s="17"/>
      <c r="DB58" s="17"/>
      <c r="DC58" s="56"/>
      <c r="DD58" s="50"/>
      <c r="DE58" s="50"/>
      <c r="DF58" s="50"/>
      <c r="DG58" s="50"/>
      <c r="DH58" s="50"/>
      <c r="DI58" s="50"/>
      <c r="DJ58" s="264"/>
      <c r="DK58" s="57"/>
      <c r="DL58" s="17"/>
      <c r="DM58" s="17"/>
      <c r="DN58" s="56"/>
      <c r="DO58" s="50"/>
      <c r="DP58" s="50"/>
      <c r="DQ58" s="50"/>
      <c r="DR58" s="50"/>
      <c r="DS58" s="50"/>
      <c r="DT58" s="50"/>
      <c r="DU58" s="264"/>
      <c r="DV58" s="57"/>
      <c r="DW58" s="17"/>
      <c r="DX58" s="17"/>
      <c r="DY58" s="56"/>
      <c r="DZ58" s="50"/>
      <c r="EA58" s="50"/>
      <c r="EB58" s="50"/>
      <c r="EC58" s="50"/>
      <c r="ED58" s="50"/>
      <c r="EE58" s="50"/>
      <c r="EF58" s="264"/>
      <c r="EG58" s="57"/>
      <c r="EH58" s="17"/>
      <c r="EI58" s="17"/>
      <c r="EJ58" s="56"/>
      <c r="EK58" s="50"/>
      <c r="EL58" s="50"/>
      <c r="EM58" s="50"/>
      <c r="EN58" s="50"/>
      <c r="EO58" s="50"/>
      <c r="EP58" s="50"/>
      <c r="EQ58" s="264"/>
      <c r="ER58" s="57"/>
      <c r="ES58" s="17"/>
      <c r="ET58" s="17"/>
      <c r="EU58" s="56"/>
      <c r="EV58" s="50"/>
      <c r="EW58" s="50"/>
      <c r="EX58" s="50"/>
      <c r="EY58" s="50"/>
      <c r="EZ58" s="50"/>
      <c r="FA58" s="50"/>
      <c r="FB58" s="264"/>
      <c r="FC58" s="57"/>
      <c r="FD58" s="17"/>
      <c r="FE58" s="17"/>
      <c r="FF58" s="56"/>
      <c r="FG58" s="50"/>
      <c r="FH58" s="50"/>
      <c r="FI58" s="50"/>
      <c r="FJ58" s="50"/>
      <c r="FK58" s="50"/>
      <c r="FL58" s="50"/>
      <c r="FM58" s="264"/>
      <c r="FN58" s="57"/>
      <c r="FO58" s="17"/>
      <c r="FP58" s="17"/>
      <c r="FQ58" s="56"/>
      <c r="FR58" s="50"/>
      <c r="FS58" s="50"/>
      <c r="FT58" s="50"/>
      <c r="FU58" s="50"/>
      <c r="FV58" s="50"/>
      <c r="FW58" s="50"/>
      <c r="FX58" s="264"/>
      <c r="FY58" s="57"/>
      <c r="FZ58" s="17"/>
      <c r="GA58" s="17"/>
      <c r="GB58" s="56"/>
      <c r="GC58" s="50"/>
      <c r="GD58" s="50"/>
      <c r="GE58" s="50"/>
      <c r="GF58" s="50"/>
      <c r="GG58" s="50"/>
      <c r="GH58" s="50"/>
      <c r="GI58" s="264"/>
      <c r="GJ58" s="57"/>
      <c r="GK58" s="17"/>
      <c r="GL58" s="17"/>
      <c r="GM58" s="56"/>
      <c r="GN58" s="50"/>
      <c r="GO58" s="50"/>
      <c r="GP58" s="50"/>
      <c r="GQ58" s="50"/>
      <c r="GR58" s="50"/>
      <c r="GS58" s="50"/>
      <c r="GT58" s="264"/>
      <c r="GU58" s="57"/>
      <c r="GV58" s="17"/>
      <c r="GW58" s="17"/>
      <c r="GX58" s="56"/>
      <c r="GY58" s="50"/>
      <c r="GZ58" s="50"/>
      <c r="HA58" s="50"/>
      <c r="HB58" s="50"/>
      <c r="HC58" s="50"/>
      <c r="HD58" s="50"/>
      <c r="HE58" s="264"/>
      <c r="HF58" s="57"/>
      <c r="HG58" s="17"/>
      <c r="HH58" s="17"/>
      <c r="HI58" s="56"/>
      <c r="HJ58" s="50"/>
      <c r="HK58" s="50"/>
      <c r="HL58" s="50"/>
      <c r="HM58" s="50"/>
      <c r="HN58" s="50"/>
      <c r="HO58" s="50"/>
      <c r="HP58" s="264"/>
      <c r="HQ58" s="57"/>
      <c r="HR58" s="17"/>
      <c r="HS58" s="17"/>
    </row>
    <row r="59" spans="1:227" x14ac:dyDescent="0.25">
      <c r="A59" s="59"/>
      <c r="B59" s="215"/>
      <c r="C59" s="60"/>
      <c r="D59" s="60"/>
      <c r="E59" s="264"/>
      <c r="F59" s="264"/>
      <c r="G59" s="17"/>
      <c r="H59" s="56"/>
      <c r="I59" s="50"/>
      <c r="J59" s="50"/>
      <c r="K59" s="50"/>
      <c r="L59" s="50"/>
      <c r="M59" s="50"/>
      <c r="N59" s="50"/>
      <c r="O59" s="264"/>
      <c r="P59" s="57"/>
      <c r="Q59" s="17"/>
      <c r="R59" s="17"/>
      <c r="S59" s="56"/>
      <c r="T59" s="50"/>
      <c r="U59" s="50"/>
      <c r="V59" s="50"/>
      <c r="W59" s="50"/>
      <c r="X59" s="50"/>
      <c r="Y59" s="50"/>
      <c r="Z59" s="264"/>
      <c r="AA59" s="57"/>
      <c r="AB59" s="17"/>
      <c r="AC59" s="17"/>
      <c r="AD59" s="56"/>
      <c r="AE59" s="50"/>
      <c r="AF59" s="50"/>
      <c r="AG59" s="50"/>
      <c r="AH59" s="50"/>
      <c r="AI59" s="50"/>
      <c r="AJ59" s="50"/>
      <c r="AK59" s="264"/>
      <c r="AL59" s="57"/>
      <c r="AM59" s="17"/>
      <c r="AN59" s="17"/>
      <c r="AO59" s="56"/>
      <c r="AP59" s="50"/>
      <c r="AQ59" s="50"/>
      <c r="AR59" s="50"/>
      <c r="AS59" s="50"/>
      <c r="AT59" s="50"/>
      <c r="AU59" s="50"/>
      <c r="AV59" s="264"/>
      <c r="AW59" s="57"/>
      <c r="AX59" s="17"/>
      <c r="AY59" s="17"/>
      <c r="AZ59" s="56"/>
      <c r="BA59" s="50"/>
      <c r="BB59" s="50"/>
      <c r="BC59" s="50"/>
      <c r="BD59" s="50"/>
      <c r="BE59" s="50"/>
      <c r="BF59" s="50"/>
      <c r="BG59" s="264"/>
      <c r="BH59" s="57"/>
      <c r="BI59" s="17"/>
      <c r="BJ59" s="17"/>
      <c r="BK59" s="56"/>
      <c r="BL59" s="50"/>
      <c r="BM59" s="50"/>
      <c r="BN59" s="50"/>
      <c r="BO59" s="50"/>
      <c r="BP59" s="50"/>
      <c r="BQ59" s="50"/>
      <c r="BR59" s="264"/>
      <c r="BS59" s="57"/>
      <c r="BT59" s="17"/>
      <c r="BU59" s="17"/>
      <c r="BV59" s="56"/>
      <c r="BW59" s="50"/>
      <c r="BX59" s="50"/>
      <c r="BY59" s="50"/>
      <c r="BZ59" s="50"/>
      <c r="CA59" s="50"/>
      <c r="CB59" s="50"/>
      <c r="CC59" s="264"/>
      <c r="CD59" s="57"/>
      <c r="CE59" s="17"/>
      <c r="CF59" s="17"/>
      <c r="CG59" s="56"/>
      <c r="CH59" s="50"/>
      <c r="CI59" s="50"/>
      <c r="CJ59" s="50"/>
      <c r="CK59" s="50"/>
      <c r="CL59" s="50"/>
      <c r="CM59" s="50"/>
      <c r="CN59" s="264"/>
      <c r="CO59" s="57"/>
      <c r="CP59" s="17"/>
      <c r="CQ59" s="17"/>
      <c r="CR59" s="56"/>
      <c r="CS59" s="50"/>
      <c r="CT59" s="50"/>
      <c r="CU59" s="50"/>
      <c r="CV59" s="50"/>
      <c r="CW59" s="50"/>
      <c r="CX59" s="50"/>
      <c r="CY59" s="264"/>
      <c r="CZ59" s="57"/>
      <c r="DA59" s="17"/>
      <c r="DB59" s="17"/>
      <c r="DC59" s="56"/>
      <c r="DD59" s="50"/>
      <c r="DE59" s="50"/>
      <c r="DF59" s="50"/>
      <c r="DG59" s="50"/>
      <c r="DH59" s="50"/>
      <c r="DI59" s="50"/>
      <c r="DJ59" s="264"/>
      <c r="DK59" s="57"/>
      <c r="DL59" s="17"/>
      <c r="DM59" s="17"/>
      <c r="DN59" s="56"/>
      <c r="DO59" s="50"/>
      <c r="DP59" s="50"/>
      <c r="DQ59" s="50"/>
      <c r="DR59" s="50"/>
      <c r="DS59" s="50"/>
      <c r="DT59" s="50"/>
      <c r="DU59" s="264"/>
      <c r="DV59" s="57"/>
      <c r="DW59" s="17"/>
      <c r="DX59" s="17"/>
      <c r="DY59" s="56"/>
      <c r="DZ59" s="50"/>
      <c r="EA59" s="50"/>
      <c r="EB59" s="50"/>
      <c r="EC59" s="50"/>
      <c r="ED59" s="50"/>
      <c r="EE59" s="50"/>
      <c r="EF59" s="264"/>
      <c r="EG59" s="57"/>
      <c r="EH59" s="17"/>
      <c r="EI59" s="17"/>
      <c r="EJ59" s="56"/>
      <c r="EK59" s="50"/>
      <c r="EL59" s="50"/>
      <c r="EM59" s="50"/>
      <c r="EN59" s="50"/>
      <c r="EO59" s="50"/>
      <c r="EP59" s="50"/>
      <c r="EQ59" s="264"/>
      <c r="ER59" s="57"/>
      <c r="ES59" s="17"/>
      <c r="ET59" s="17"/>
      <c r="EU59" s="56"/>
      <c r="EV59" s="50"/>
      <c r="EW59" s="50"/>
      <c r="EX59" s="50"/>
      <c r="EY59" s="50"/>
      <c r="EZ59" s="50"/>
      <c r="FA59" s="50"/>
      <c r="FB59" s="264"/>
      <c r="FC59" s="57"/>
      <c r="FD59" s="17"/>
      <c r="FE59" s="17"/>
      <c r="FF59" s="56"/>
      <c r="FG59" s="50"/>
      <c r="FH59" s="50"/>
      <c r="FI59" s="50"/>
      <c r="FJ59" s="50"/>
      <c r="FK59" s="50"/>
      <c r="FL59" s="50"/>
      <c r="FM59" s="264"/>
      <c r="FN59" s="57"/>
      <c r="FO59" s="17"/>
      <c r="FP59" s="17"/>
      <c r="FQ59" s="56"/>
      <c r="FR59" s="50"/>
      <c r="FS59" s="50"/>
      <c r="FT59" s="50"/>
      <c r="FU59" s="50"/>
      <c r="FV59" s="50"/>
      <c r="FW59" s="50"/>
      <c r="FX59" s="264"/>
      <c r="FY59" s="57"/>
      <c r="FZ59" s="17"/>
      <c r="GA59" s="17"/>
      <c r="GB59" s="56"/>
      <c r="GC59" s="50"/>
      <c r="GD59" s="50"/>
      <c r="GE59" s="50"/>
      <c r="GF59" s="50"/>
      <c r="GG59" s="50"/>
      <c r="GH59" s="50"/>
      <c r="GI59" s="264"/>
      <c r="GJ59" s="57"/>
      <c r="GK59" s="17"/>
      <c r="GL59" s="17"/>
      <c r="GM59" s="56"/>
      <c r="GN59" s="50"/>
      <c r="GO59" s="50"/>
      <c r="GP59" s="50"/>
      <c r="GQ59" s="50"/>
      <c r="GR59" s="50"/>
      <c r="GS59" s="50"/>
      <c r="GT59" s="264"/>
      <c r="GU59" s="57"/>
      <c r="GV59" s="17"/>
      <c r="GW59" s="17"/>
      <c r="GX59" s="56"/>
      <c r="GY59" s="50"/>
      <c r="GZ59" s="50"/>
      <c r="HA59" s="50"/>
      <c r="HB59" s="50"/>
      <c r="HC59" s="50"/>
      <c r="HD59" s="50"/>
      <c r="HE59" s="264"/>
      <c r="HF59" s="57"/>
      <c r="HG59" s="17"/>
      <c r="HH59" s="17"/>
      <c r="HI59" s="56"/>
      <c r="HJ59" s="50"/>
      <c r="HK59" s="50"/>
      <c r="HL59" s="50"/>
      <c r="HM59" s="50"/>
      <c r="HN59" s="50"/>
      <c r="HO59" s="50"/>
      <c r="HP59" s="264"/>
      <c r="HQ59" s="57"/>
      <c r="HR59" s="17"/>
      <c r="HS59" s="17"/>
    </row>
    <row r="60" spans="1:227" x14ac:dyDescent="0.25">
      <c r="A60" s="59"/>
      <c r="B60" s="216"/>
      <c r="C60" s="60"/>
      <c r="D60" s="60"/>
      <c r="E60" s="264"/>
      <c r="F60" s="264"/>
      <c r="G60" s="17"/>
      <c r="H60" s="56"/>
      <c r="I60" s="50"/>
      <c r="J60" s="50"/>
      <c r="K60" s="50"/>
      <c r="L60" s="50"/>
      <c r="M60" s="50"/>
      <c r="N60" s="50"/>
      <c r="O60" s="264"/>
      <c r="P60" s="57"/>
      <c r="Q60" s="17"/>
      <c r="R60" s="17"/>
      <c r="S60" s="56"/>
      <c r="T60" s="50"/>
      <c r="U60" s="50"/>
      <c r="V60" s="50"/>
      <c r="W60" s="50"/>
      <c r="X60" s="50"/>
      <c r="Y60" s="50"/>
      <c r="Z60" s="264"/>
      <c r="AA60" s="57"/>
      <c r="AB60" s="17"/>
      <c r="AC60" s="17"/>
      <c r="AD60" s="56"/>
      <c r="AE60" s="50"/>
      <c r="AF60" s="50"/>
      <c r="AG60" s="50"/>
      <c r="AH60" s="50"/>
      <c r="AI60" s="50"/>
      <c r="AJ60" s="50"/>
      <c r="AK60" s="264"/>
      <c r="AL60" s="57"/>
      <c r="AM60" s="17"/>
      <c r="AN60" s="17"/>
      <c r="AO60" s="56"/>
      <c r="AP60" s="50"/>
      <c r="AQ60" s="50"/>
      <c r="AR60" s="50"/>
      <c r="AS60" s="50"/>
      <c r="AT60" s="50"/>
      <c r="AU60" s="50"/>
      <c r="AV60" s="264"/>
      <c r="AW60" s="57"/>
      <c r="AX60" s="17"/>
      <c r="AY60" s="17"/>
      <c r="AZ60" s="56"/>
      <c r="BA60" s="50"/>
      <c r="BB60" s="50"/>
      <c r="BC60" s="50"/>
      <c r="BD60" s="50"/>
      <c r="BE60" s="50"/>
      <c r="BF60" s="50"/>
      <c r="BG60" s="264"/>
      <c r="BH60" s="57"/>
      <c r="BI60" s="17"/>
      <c r="BJ60" s="17"/>
      <c r="BK60" s="56"/>
      <c r="BL60" s="50"/>
      <c r="BM60" s="50"/>
      <c r="BN60" s="50"/>
      <c r="BO60" s="50"/>
      <c r="BP60" s="50"/>
      <c r="BQ60" s="50"/>
      <c r="BR60" s="264"/>
      <c r="BS60" s="57"/>
      <c r="BT60" s="17"/>
      <c r="BU60" s="17"/>
      <c r="BV60" s="56"/>
      <c r="BW60" s="50"/>
      <c r="BX60" s="50"/>
      <c r="BY60" s="50"/>
      <c r="BZ60" s="50"/>
      <c r="CA60" s="50"/>
      <c r="CB60" s="50"/>
      <c r="CC60" s="264"/>
      <c r="CD60" s="57"/>
      <c r="CE60" s="17"/>
      <c r="CF60" s="17"/>
      <c r="CG60" s="56"/>
      <c r="CH60" s="50"/>
      <c r="CI60" s="50"/>
      <c r="CJ60" s="50"/>
      <c r="CK60" s="50"/>
      <c r="CL60" s="50"/>
      <c r="CM60" s="50"/>
      <c r="CN60" s="264"/>
      <c r="CO60" s="57"/>
      <c r="CP60" s="17"/>
      <c r="CQ60" s="17"/>
      <c r="CR60" s="56"/>
      <c r="CS60" s="50"/>
      <c r="CT60" s="50"/>
      <c r="CU60" s="50"/>
      <c r="CV60" s="50"/>
      <c r="CW60" s="50"/>
      <c r="CX60" s="50"/>
      <c r="CY60" s="264"/>
      <c r="CZ60" s="57"/>
      <c r="DA60" s="17"/>
      <c r="DB60" s="17"/>
      <c r="DC60" s="56"/>
      <c r="DD60" s="50"/>
      <c r="DE60" s="50"/>
      <c r="DF60" s="50"/>
      <c r="DG60" s="50"/>
      <c r="DH60" s="50"/>
      <c r="DI60" s="50"/>
      <c r="DJ60" s="264"/>
      <c r="DK60" s="57"/>
      <c r="DL60" s="17"/>
      <c r="DM60" s="17"/>
      <c r="DN60" s="56"/>
      <c r="DO60" s="50"/>
      <c r="DP60" s="50"/>
      <c r="DQ60" s="50"/>
      <c r="DR60" s="50"/>
      <c r="DS60" s="50"/>
      <c r="DT60" s="50"/>
      <c r="DU60" s="264"/>
      <c r="DV60" s="57"/>
      <c r="DW60" s="17"/>
      <c r="DX60" s="17"/>
      <c r="DY60" s="56"/>
      <c r="DZ60" s="50"/>
      <c r="EA60" s="50"/>
      <c r="EB60" s="50"/>
      <c r="EC60" s="50"/>
      <c r="ED60" s="50"/>
      <c r="EE60" s="50"/>
      <c r="EF60" s="264"/>
      <c r="EG60" s="57"/>
      <c r="EH60" s="17"/>
      <c r="EI60" s="17"/>
      <c r="EJ60" s="56"/>
      <c r="EK60" s="50"/>
      <c r="EL60" s="50"/>
      <c r="EM60" s="50"/>
      <c r="EN60" s="50"/>
      <c r="EO60" s="50"/>
      <c r="EP60" s="50"/>
      <c r="EQ60" s="264"/>
      <c r="ER60" s="57"/>
      <c r="ES60" s="17"/>
      <c r="ET60" s="17"/>
      <c r="EU60" s="56"/>
      <c r="EV60" s="50"/>
      <c r="EW60" s="50"/>
      <c r="EX60" s="50"/>
      <c r="EY60" s="50"/>
      <c r="EZ60" s="50"/>
      <c r="FA60" s="50"/>
      <c r="FB60" s="264"/>
      <c r="FC60" s="57"/>
      <c r="FD60" s="17"/>
      <c r="FE60" s="17"/>
      <c r="FF60" s="56"/>
      <c r="FG60" s="50"/>
      <c r="FH60" s="50"/>
      <c r="FI60" s="50"/>
      <c r="FJ60" s="50"/>
      <c r="FK60" s="50"/>
      <c r="FL60" s="50"/>
      <c r="FM60" s="264"/>
      <c r="FN60" s="57"/>
      <c r="FO60" s="17"/>
      <c r="FP60" s="17"/>
      <c r="FQ60" s="56"/>
      <c r="FR60" s="50"/>
      <c r="FS60" s="50"/>
      <c r="FT60" s="50"/>
      <c r="FU60" s="50"/>
      <c r="FV60" s="50"/>
      <c r="FW60" s="50"/>
      <c r="FX60" s="264"/>
      <c r="FY60" s="57"/>
      <c r="FZ60" s="17"/>
      <c r="GA60" s="17"/>
      <c r="GB60" s="56"/>
      <c r="GC60" s="50"/>
      <c r="GD60" s="50"/>
      <c r="GE60" s="50"/>
      <c r="GF60" s="50"/>
      <c r="GG60" s="50"/>
      <c r="GH60" s="50"/>
      <c r="GI60" s="264"/>
      <c r="GJ60" s="57"/>
      <c r="GK60" s="17"/>
      <c r="GL60" s="17"/>
      <c r="GM60" s="56"/>
      <c r="GN60" s="50"/>
      <c r="GO60" s="50"/>
      <c r="GP60" s="50"/>
      <c r="GQ60" s="50"/>
      <c r="GR60" s="50"/>
      <c r="GS60" s="50"/>
      <c r="GT60" s="264"/>
      <c r="GU60" s="57"/>
      <c r="GV60" s="17"/>
      <c r="GW60" s="17"/>
      <c r="GX60" s="56"/>
      <c r="GY60" s="50"/>
      <c r="GZ60" s="50"/>
      <c r="HA60" s="50"/>
      <c r="HB60" s="50"/>
      <c r="HC60" s="50"/>
      <c r="HD60" s="50"/>
      <c r="HE60" s="264"/>
      <c r="HF60" s="57"/>
      <c r="HG60" s="17"/>
      <c r="HH60" s="17"/>
      <c r="HI60" s="56"/>
      <c r="HJ60" s="50"/>
      <c r="HK60" s="50"/>
      <c r="HL60" s="50"/>
      <c r="HM60" s="50"/>
      <c r="HN60" s="50"/>
      <c r="HO60" s="50"/>
      <c r="HP60" s="264"/>
      <c r="HQ60" s="57"/>
      <c r="HR60" s="17"/>
      <c r="HS60" s="17"/>
    </row>
    <row r="61" spans="1:227" x14ac:dyDescent="0.25">
      <c r="A61" s="59"/>
      <c r="B61" s="216"/>
      <c r="C61" s="60"/>
      <c r="D61" s="60"/>
      <c r="E61" s="264"/>
      <c r="F61" s="264"/>
      <c r="G61" s="17"/>
      <c r="H61" s="56"/>
      <c r="I61" s="50"/>
      <c r="J61" s="50"/>
      <c r="K61" s="50"/>
      <c r="L61" s="50"/>
      <c r="M61" s="50"/>
      <c r="N61" s="50"/>
      <c r="O61" s="264"/>
      <c r="P61" s="57"/>
      <c r="Q61" s="17"/>
      <c r="R61" s="17"/>
      <c r="S61" s="56"/>
      <c r="T61" s="50"/>
      <c r="U61" s="50"/>
      <c r="V61" s="50"/>
      <c r="W61" s="50"/>
      <c r="X61" s="50"/>
      <c r="Y61" s="50"/>
      <c r="Z61" s="264"/>
      <c r="AA61" s="57"/>
      <c r="AB61" s="17"/>
      <c r="AC61" s="17"/>
      <c r="AD61" s="56"/>
      <c r="AE61" s="50"/>
      <c r="AF61" s="50"/>
      <c r="AG61" s="50"/>
      <c r="AH61" s="50"/>
      <c r="AI61" s="50"/>
      <c r="AJ61" s="50"/>
      <c r="AK61" s="264"/>
      <c r="AL61" s="57"/>
      <c r="AM61" s="17"/>
      <c r="AN61" s="17"/>
      <c r="AO61" s="56"/>
      <c r="AP61" s="50"/>
      <c r="AQ61" s="50"/>
      <c r="AR61" s="50"/>
      <c r="AS61" s="50"/>
      <c r="AT61" s="50"/>
      <c r="AU61" s="50"/>
      <c r="AV61" s="264"/>
      <c r="AW61" s="57"/>
      <c r="AX61" s="17"/>
      <c r="AY61" s="17"/>
      <c r="AZ61" s="56"/>
      <c r="BA61" s="50"/>
      <c r="BB61" s="50"/>
      <c r="BC61" s="50"/>
      <c r="BD61" s="50"/>
      <c r="BE61" s="50"/>
      <c r="BF61" s="50"/>
      <c r="BG61" s="264"/>
      <c r="BH61" s="57"/>
      <c r="BI61" s="17"/>
      <c r="BJ61" s="17"/>
      <c r="BK61" s="56"/>
      <c r="BL61" s="50"/>
      <c r="BM61" s="50"/>
      <c r="BN61" s="50"/>
      <c r="BO61" s="50"/>
      <c r="BP61" s="50"/>
      <c r="BQ61" s="50"/>
      <c r="BR61" s="264"/>
      <c r="BS61" s="57"/>
      <c r="BT61" s="17"/>
      <c r="BU61" s="17"/>
      <c r="BV61" s="56"/>
      <c r="BW61" s="50"/>
      <c r="BX61" s="50"/>
      <c r="BY61" s="50"/>
      <c r="BZ61" s="50"/>
      <c r="CA61" s="50"/>
      <c r="CB61" s="50"/>
      <c r="CC61" s="264"/>
      <c r="CD61" s="57"/>
      <c r="CE61" s="17"/>
      <c r="CF61" s="17"/>
      <c r="CG61" s="56"/>
      <c r="CH61" s="50"/>
      <c r="CI61" s="50"/>
      <c r="CJ61" s="50"/>
      <c r="CK61" s="50"/>
      <c r="CL61" s="50"/>
      <c r="CM61" s="50"/>
      <c r="CN61" s="264"/>
      <c r="CO61" s="57"/>
      <c r="CP61" s="17"/>
      <c r="CQ61" s="17"/>
      <c r="CR61" s="56"/>
      <c r="CS61" s="50"/>
      <c r="CT61" s="50"/>
      <c r="CU61" s="50"/>
      <c r="CV61" s="50"/>
      <c r="CW61" s="50"/>
      <c r="CX61" s="50"/>
      <c r="CY61" s="264"/>
      <c r="CZ61" s="57"/>
      <c r="DA61" s="17"/>
      <c r="DB61" s="17"/>
      <c r="DC61" s="56"/>
      <c r="DD61" s="50"/>
      <c r="DE61" s="50"/>
      <c r="DF61" s="50"/>
      <c r="DG61" s="50"/>
      <c r="DH61" s="50"/>
      <c r="DI61" s="50"/>
      <c r="DJ61" s="264"/>
      <c r="DK61" s="57"/>
      <c r="DL61" s="17"/>
      <c r="DM61" s="17"/>
      <c r="DN61" s="56"/>
      <c r="DO61" s="50"/>
      <c r="DP61" s="50"/>
      <c r="DQ61" s="50"/>
      <c r="DR61" s="50"/>
      <c r="DS61" s="50"/>
      <c r="DT61" s="50"/>
      <c r="DU61" s="264"/>
      <c r="DV61" s="57"/>
      <c r="DW61" s="17"/>
      <c r="DX61" s="17"/>
      <c r="DY61" s="56"/>
      <c r="DZ61" s="50"/>
      <c r="EA61" s="50"/>
      <c r="EB61" s="50"/>
      <c r="EC61" s="50"/>
      <c r="ED61" s="50"/>
      <c r="EE61" s="50"/>
      <c r="EF61" s="264"/>
      <c r="EG61" s="57"/>
      <c r="EH61" s="17"/>
      <c r="EI61" s="17"/>
      <c r="EJ61" s="56"/>
      <c r="EK61" s="50"/>
      <c r="EL61" s="50"/>
      <c r="EM61" s="50"/>
      <c r="EN61" s="50"/>
      <c r="EO61" s="50"/>
      <c r="EP61" s="50"/>
      <c r="EQ61" s="264"/>
      <c r="ER61" s="57"/>
      <c r="ES61" s="17"/>
      <c r="ET61" s="17"/>
      <c r="EU61" s="56"/>
      <c r="EV61" s="50"/>
      <c r="EW61" s="50"/>
      <c r="EX61" s="50"/>
      <c r="EY61" s="50"/>
      <c r="EZ61" s="50"/>
      <c r="FA61" s="50"/>
      <c r="FB61" s="264"/>
      <c r="FC61" s="57"/>
      <c r="FD61" s="17"/>
      <c r="FE61" s="17"/>
      <c r="FF61" s="56"/>
      <c r="FG61" s="50"/>
      <c r="FH61" s="50"/>
      <c r="FI61" s="50"/>
      <c r="FJ61" s="50"/>
      <c r="FK61" s="50"/>
      <c r="FL61" s="50"/>
      <c r="FM61" s="264"/>
      <c r="FN61" s="57"/>
      <c r="FO61" s="17"/>
      <c r="FP61" s="17"/>
      <c r="FQ61" s="56"/>
      <c r="FR61" s="50"/>
      <c r="FS61" s="50"/>
      <c r="FT61" s="50"/>
      <c r="FU61" s="50"/>
      <c r="FV61" s="50"/>
      <c r="FW61" s="50"/>
      <c r="FX61" s="264"/>
      <c r="FY61" s="57"/>
      <c r="FZ61" s="17"/>
      <c r="GA61" s="17"/>
      <c r="GB61" s="56"/>
      <c r="GC61" s="50"/>
      <c r="GD61" s="50"/>
      <c r="GE61" s="50"/>
      <c r="GF61" s="50"/>
      <c r="GG61" s="50"/>
      <c r="GH61" s="50"/>
      <c r="GI61" s="264"/>
      <c r="GJ61" s="57"/>
      <c r="GK61" s="17"/>
      <c r="GL61" s="17"/>
      <c r="GM61" s="56"/>
      <c r="GN61" s="50"/>
      <c r="GO61" s="50"/>
      <c r="GP61" s="50"/>
      <c r="GQ61" s="50"/>
      <c r="GR61" s="50"/>
      <c r="GS61" s="50"/>
      <c r="GT61" s="264"/>
      <c r="GU61" s="57"/>
      <c r="GV61" s="17"/>
      <c r="GW61" s="17"/>
      <c r="GX61" s="56"/>
      <c r="GY61" s="50"/>
      <c r="GZ61" s="50"/>
      <c r="HA61" s="50"/>
      <c r="HB61" s="50"/>
      <c r="HC61" s="50"/>
      <c r="HD61" s="50"/>
      <c r="HE61" s="264"/>
      <c r="HF61" s="57"/>
      <c r="HG61" s="17"/>
      <c r="HH61" s="17"/>
      <c r="HI61" s="56"/>
      <c r="HJ61" s="50"/>
      <c r="HK61" s="50"/>
      <c r="HL61" s="50"/>
      <c r="HM61" s="50"/>
      <c r="HN61" s="50"/>
      <c r="HO61" s="50"/>
      <c r="HP61" s="264"/>
      <c r="HQ61" s="57"/>
      <c r="HR61" s="17"/>
      <c r="HS61" s="17"/>
    </row>
    <row r="62" spans="1:227" x14ac:dyDescent="0.25">
      <c r="A62" s="59"/>
      <c r="B62" s="215"/>
      <c r="C62" s="60"/>
      <c r="D62" s="60"/>
      <c r="E62" s="264"/>
      <c r="F62" s="264"/>
      <c r="G62" s="17"/>
      <c r="H62" s="56"/>
      <c r="I62" s="50"/>
      <c r="J62" s="50"/>
      <c r="K62" s="50"/>
      <c r="L62" s="50"/>
      <c r="M62" s="50"/>
      <c r="N62" s="50"/>
      <c r="O62" s="264"/>
      <c r="P62" s="57"/>
      <c r="Q62" s="17"/>
      <c r="R62" s="17"/>
      <c r="S62" s="56"/>
      <c r="T62" s="50"/>
      <c r="U62" s="50"/>
      <c r="V62" s="50"/>
      <c r="W62" s="50"/>
      <c r="X62" s="50"/>
      <c r="Y62" s="50"/>
      <c r="Z62" s="264"/>
      <c r="AA62" s="57"/>
      <c r="AB62" s="17"/>
      <c r="AC62" s="17"/>
      <c r="AD62" s="56"/>
      <c r="AE62" s="50"/>
      <c r="AF62" s="50"/>
      <c r="AG62" s="50"/>
      <c r="AH62" s="50"/>
      <c r="AI62" s="50"/>
      <c r="AJ62" s="50"/>
      <c r="AK62" s="264"/>
      <c r="AL62" s="57"/>
      <c r="AM62" s="17"/>
      <c r="AN62" s="17"/>
      <c r="AO62" s="56"/>
      <c r="AP62" s="50"/>
      <c r="AQ62" s="50"/>
      <c r="AR62" s="50"/>
      <c r="AS62" s="50"/>
      <c r="AT62" s="50"/>
      <c r="AU62" s="50"/>
      <c r="AV62" s="264"/>
      <c r="AW62" s="57"/>
      <c r="AX62" s="17"/>
      <c r="AY62" s="17"/>
      <c r="AZ62" s="56"/>
      <c r="BA62" s="50"/>
      <c r="BB62" s="50"/>
      <c r="BC62" s="50"/>
      <c r="BD62" s="50"/>
      <c r="BE62" s="50"/>
      <c r="BF62" s="50"/>
      <c r="BG62" s="264"/>
      <c r="BH62" s="57"/>
      <c r="BI62" s="17"/>
      <c r="BJ62" s="17"/>
      <c r="BK62" s="56"/>
      <c r="BL62" s="50"/>
      <c r="BM62" s="50"/>
      <c r="BN62" s="50"/>
      <c r="BO62" s="50"/>
      <c r="BP62" s="50"/>
      <c r="BQ62" s="50"/>
      <c r="BR62" s="264"/>
      <c r="BS62" s="57"/>
      <c r="BT62" s="17"/>
      <c r="BU62" s="17"/>
      <c r="BV62" s="56"/>
      <c r="BW62" s="50"/>
      <c r="BX62" s="50"/>
      <c r="BY62" s="50"/>
      <c r="BZ62" s="50"/>
      <c r="CA62" s="50"/>
      <c r="CB62" s="50"/>
      <c r="CC62" s="264"/>
      <c r="CD62" s="57"/>
      <c r="CE62" s="17"/>
      <c r="CF62" s="17"/>
      <c r="CG62" s="56"/>
      <c r="CH62" s="50"/>
      <c r="CI62" s="50"/>
      <c r="CJ62" s="50"/>
      <c r="CK62" s="50"/>
      <c r="CL62" s="50"/>
      <c r="CM62" s="50"/>
      <c r="CN62" s="264"/>
      <c r="CO62" s="57"/>
      <c r="CP62" s="17"/>
      <c r="CQ62" s="17"/>
      <c r="CR62" s="56"/>
      <c r="CS62" s="50"/>
      <c r="CT62" s="50"/>
      <c r="CU62" s="50"/>
      <c r="CV62" s="50"/>
      <c r="CW62" s="50"/>
      <c r="CX62" s="50"/>
      <c r="CY62" s="264"/>
      <c r="CZ62" s="57"/>
      <c r="DA62" s="17"/>
      <c r="DB62" s="17"/>
      <c r="DC62" s="56"/>
      <c r="DD62" s="50"/>
      <c r="DE62" s="50"/>
      <c r="DF62" s="50"/>
      <c r="DG62" s="50"/>
      <c r="DH62" s="50"/>
      <c r="DI62" s="50"/>
      <c r="DJ62" s="264"/>
      <c r="DK62" s="57"/>
      <c r="DL62" s="17"/>
      <c r="DM62" s="17"/>
      <c r="DN62" s="56"/>
      <c r="DO62" s="50"/>
      <c r="DP62" s="50"/>
      <c r="DQ62" s="50"/>
      <c r="DR62" s="50"/>
      <c r="DS62" s="50"/>
      <c r="DT62" s="50"/>
      <c r="DU62" s="264"/>
      <c r="DV62" s="57"/>
      <c r="DW62" s="17"/>
      <c r="DX62" s="17"/>
      <c r="DY62" s="56"/>
      <c r="DZ62" s="50"/>
      <c r="EA62" s="50"/>
      <c r="EB62" s="50"/>
      <c r="EC62" s="50"/>
      <c r="ED62" s="50"/>
      <c r="EE62" s="50"/>
      <c r="EF62" s="264"/>
      <c r="EG62" s="57"/>
      <c r="EH62" s="17"/>
      <c r="EI62" s="17"/>
      <c r="EJ62" s="56"/>
      <c r="EK62" s="50"/>
      <c r="EL62" s="50"/>
      <c r="EM62" s="50"/>
      <c r="EN62" s="50"/>
      <c r="EO62" s="50"/>
      <c r="EP62" s="50"/>
      <c r="EQ62" s="264"/>
      <c r="ER62" s="57"/>
      <c r="ES62" s="17"/>
      <c r="ET62" s="17"/>
      <c r="EU62" s="56"/>
      <c r="EV62" s="50"/>
      <c r="EW62" s="50"/>
      <c r="EX62" s="50"/>
      <c r="EY62" s="50"/>
      <c r="EZ62" s="50"/>
      <c r="FA62" s="50"/>
      <c r="FB62" s="264"/>
      <c r="FC62" s="57"/>
      <c r="FD62" s="17"/>
      <c r="FE62" s="17"/>
      <c r="FF62" s="56"/>
      <c r="FG62" s="50"/>
      <c r="FH62" s="50"/>
      <c r="FI62" s="50"/>
      <c r="FJ62" s="50"/>
      <c r="FK62" s="50"/>
      <c r="FL62" s="50"/>
      <c r="FM62" s="264"/>
      <c r="FN62" s="57"/>
      <c r="FO62" s="17"/>
      <c r="FP62" s="17"/>
      <c r="FQ62" s="56"/>
      <c r="FR62" s="50"/>
      <c r="FS62" s="50"/>
      <c r="FT62" s="50"/>
      <c r="FU62" s="50"/>
      <c r="FV62" s="50"/>
      <c r="FW62" s="50"/>
      <c r="FX62" s="264"/>
      <c r="FY62" s="57"/>
      <c r="FZ62" s="17"/>
      <c r="GA62" s="17"/>
      <c r="GB62" s="56"/>
      <c r="GC62" s="50"/>
      <c r="GD62" s="50"/>
      <c r="GE62" s="50"/>
      <c r="GF62" s="50"/>
      <c r="GG62" s="50"/>
      <c r="GH62" s="50"/>
      <c r="GI62" s="264"/>
      <c r="GJ62" s="57"/>
      <c r="GK62" s="17"/>
      <c r="GL62" s="17"/>
      <c r="GM62" s="56"/>
      <c r="GN62" s="50"/>
      <c r="GO62" s="50"/>
      <c r="GP62" s="50"/>
      <c r="GQ62" s="50"/>
      <c r="GR62" s="50"/>
      <c r="GS62" s="50"/>
      <c r="GT62" s="264"/>
      <c r="GU62" s="57"/>
      <c r="GV62" s="17"/>
      <c r="GW62" s="17"/>
      <c r="GX62" s="56"/>
      <c r="GY62" s="50"/>
      <c r="GZ62" s="50"/>
      <c r="HA62" s="50"/>
      <c r="HB62" s="50"/>
      <c r="HC62" s="50"/>
      <c r="HD62" s="50"/>
      <c r="HE62" s="264"/>
      <c r="HF62" s="57"/>
      <c r="HG62" s="17"/>
      <c r="HH62" s="17"/>
      <c r="HI62" s="56"/>
      <c r="HJ62" s="50"/>
      <c r="HK62" s="50"/>
      <c r="HL62" s="50"/>
      <c r="HM62" s="50"/>
      <c r="HN62" s="50"/>
      <c r="HO62" s="50"/>
      <c r="HP62" s="264"/>
      <c r="HQ62" s="57"/>
      <c r="HR62" s="17"/>
      <c r="HS62" s="17"/>
    </row>
    <row r="63" spans="1:227" x14ac:dyDescent="0.25">
      <c r="A63" s="59"/>
      <c r="B63" s="215"/>
      <c r="C63" s="60"/>
      <c r="D63" s="60"/>
      <c r="E63" s="264"/>
      <c r="F63" s="264"/>
      <c r="G63" s="17"/>
      <c r="H63" s="56"/>
      <c r="I63" s="50"/>
      <c r="J63" s="50"/>
      <c r="K63" s="50"/>
      <c r="L63" s="50"/>
      <c r="M63" s="50"/>
      <c r="N63" s="50"/>
      <c r="O63" s="264"/>
      <c r="P63" s="57"/>
      <c r="Q63" s="17"/>
      <c r="R63" s="17"/>
      <c r="S63" s="56"/>
      <c r="T63" s="50"/>
      <c r="U63" s="50"/>
      <c r="V63" s="50"/>
      <c r="W63" s="50"/>
      <c r="X63" s="50"/>
      <c r="Y63" s="50"/>
      <c r="Z63" s="264"/>
      <c r="AA63" s="57"/>
      <c r="AB63" s="17"/>
      <c r="AC63" s="17"/>
      <c r="AD63" s="56"/>
      <c r="AE63" s="50"/>
      <c r="AF63" s="50"/>
      <c r="AG63" s="50"/>
      <c r="AH63" s="50"/>
      <c r="AI63" s="50"/>
      <c r="AJ63" s="50"/>
      <c r="AK63" s="264"/>
      <c r="AL63" s="57"/>
      <c r="AM63" s="17"/>
      <c r="AN63" s="17"/>
      <c r="AO63" s="56"/>
      <c r="AP63" s="50"/>
      <c r="AQ63" s="50"/>
      <c r="AR63" s="50"/>
      <c r="AS63" s="50"/>
      <c r="AT63" s="50"/>
      <c r="AU63" s="50"/>
      <c r="AV63" s="264"/>
      <c r="AW63" s="57"/>
      <c r="AX63" s="17"/>
      <c r="AY63" s="17"/>
      <c r="AZ63" s="56"/>
      <c r="BA63" s="50"/>
      <c r="BB63" s="50"/>
      <c r="BC63" s="50"/>
      <c r="BD63" s="50"/>
      <c r="BE63" s="50"/>
      <c r="BF63" s="50"/>
      <c r="BG63" s="264"/>
      <c r="BH63" s="57"/>
      <c r="BI63" s="17"/>
      <c r="BJ63" s="17"/>
      <c r="BK63" s="56"/>
      <c r="BL63" s="50"/>
      <c r="BM63" s="50"/>
      <c r="BN63" s="50"/>
      <c r="BO63" s="50"/>
      <c r="BP63" s="50"/>
      <c r="BQ63" s="50"/>
      <c r="BR63" s="264"/>
      <c r="BS63" s="57"/>
      <c r="BT63" s="17"/>
      <c r="BU63" s="17"/>
      <c r="BV63" s="56"/>
      <c r="BW63" s="50"/>
      <c r="BX63" s="50"/>
      <c r="BY63" s="50"/>
      <c r="BZ63" s="50"/>
      <c r="CA63" s="50"/>
      <c r="CB63" s="50"/>
      <c r="CC63" s="264"/>
      <c r="CD63" s="57"/>
      <c r="CE63" s="17"/>
      <c r="CF63" s="17"/>
      <c r="CG63" s="56"/>
      <c r="CH63" s="50"/>
      <c r="CI63" s="50"/>
      <c r="CJ63" s="50"/>
      <c r="CK63" s="50"/>
      <c r="CL63" s="50"/>
      <c r="CM63" s="50"/>
      <c r="CN63" s="264"/>
      <c r="CO63" s="57"/>
      <c r="CP63" s="17"/>
      <c r="CQ63" s="17"/>
      <c r="CR63" s="56"/>
      <c r="CS63" s="50"/>
      <c r="CT63" s="50"/>
      <c r="CU63" s="50"/>
      <c r="CV63" s="50"/>
      <c r="CW63" s="50"/>
      <c r="CX63" s="50"/>
      <c r="CY63" s="264"/>
      <c r="CZ63" s="57"/>
      <c r="DA63" s="17"/>
      <c r="DB63" s="17"/>
      <c r="DC63" s="56"/>
      <c r="DD63" s="50"/>
      <c r="DE63" s="50"/>
      <c r="DF63" s="50"/>
      <c r="DG63" s="50"/>
      <c r="DH63" s="50"/>
      <c r="DI63" s="50"/>
      <c r="DJ63" s="264"/>
      <c r="DK63" s="57"/>
      <c r="DL63" s="17"/>
      <c r="DM63" s="17"/>
      <c r="DN63" s="56"/>
      <c r="DO63" s="50"/>
      <c r="DP63" s="50"/>
      <c r="DQ63" s="50"/>
      <c r="DR63" s="50"/>
      <c r="DS63" s="50"/>
      <c r="DT63" s="50"/>
      <c r="DU63" s="264"/>
      <c r="DV63" s="57"/>
      <c r="DW63" s="17"/>
      <c r="DX63" s="17"/>
      <c r="DY63" s="56"/>
      <c r="DZ63" s="50"/>
      <c r="EA63" s="50"/>
      <c r="EB63" s="50"/>
      <c r="EC63" s="50"/>
      <c r="ED63" s="50"/>
      <c r="EE63" s="50"/>
      <c r="EF63" s="264"/>
      <c r="EG63" s="57"/>
      <c r="EH63" s="17"/>
      <c r="EI63" s="17"/>
      <c r="EJ63" s="56"/>
      <c r="EK63" s="50"/>
      <c r="EL63" s="50"/>
      <c r="EM63" s="50"/>
      <c r="EN63" s="50"/>
      <c r="EO63" s="50"/>
      <c r="EP63" s="50"/>
      <c r="EQ63" s="264"/>
      <c r="ER63" s="57"/>
      <c r="ES63" s="17"/>
      <c r="ET63" s="17"/>
      <c r="EU63" s="56"/>
      <c r="EV63" s="50"/>
      <c r="EW63" s="50"/>
      <c r="EX63" s="50"/>
      <c r="EY63" s="50"/>
      <c r="EZ63" s="50"/>
      <c r="FA63" s="50"/>
      <c r="FB63" s="264"/>
      <c r="FC63" s="57"/>
      <c r="FD63" s="17"/>
      <c r="FE63" s="17"/>
      <c r="FF63" s="56"/>
      <c r="FG63" s="50"/>
      <c r="FH63" s="50"/>
      <c r="FI63" s="50"/>
      <c r="FJ63" s="50"/>
      <c r="FK63" s="50"/>
      <c r="FL63" s="50"/>
      <c r="FM63" s="264"/>
      <c r="FN63" s="57"/>
      <c r="FO63" s="17"/>
      <c r="FP63" s="17"/>
      <c r="FQ63" s="56"/>
      <c r="FR63" s="50"/>
      <c r="FS63" s="50"/>
      <c r="FT63" s="50"/>
      <c r="FU63" s="50"/>
      <c r="FV63" s="50"/>
      <c r="FW63" s="50"/>
      <c r="FX63" s="264"/>
      <c r="FY63" s="57"/>
      <c r="FZ63" s="17"/>
      <c r="GA63" s="17"/>
      <c r="GB63" s="56"/>
      <c r="GC63" s="50"/>
      <c r="GD63" s="50"/>
      <c r="GE63" s="50"/>
      <c r="GF63" s="50"/>
      <c r="GG63" s="50"/>
      <c r="GH63" s="50"/>
      <c r="GI63" s="264"/>
      <c r="GJ63" s="57"/>
      <c r="GK63" s="17"/>
      <c r="GL63" s="17"/>
      <c r="GM63" s="56"/>
      <c r="GN63" s="50"/>
      <c r="GO63" s="50"/>
      <c r="GP63" s="50"/>
      <c r="GQ63" s="50"/>
      <c r="GR63" s="50"/>
      <c r="GS63" s="50"/>
      <c r="GT63" s="264"/>
      <c r="GU63" s="57"/>
      <c r="GV63" s="17"/>
      <c r="GW63" s="17"/>
      <c r="GX63" s="56"/>
      <c r="GY63" s="50"/>
      <c r="GZ63" s="50"/>
      <c r="HA63" s="50"/>
      <c r="HB63" s="50"/>
      <c r="HC63" s="50"/>
      <c r="HD63" s="50"/>
      <c r="HE63" s="264"/>
      <c r="HF63" s="57"/>
      <c r="HG63" s="17"/>
      <c r="HH63" s="17"/>
      <c r="HI63" s="56"/>
      <c r="HJ63" s="50"/>
      <c r="HK63" s="50"/>
      <c r="HL63" s="50"/>
      <c r="HM63" s="50"/>
      <c r="HN63" s="50"/>
      <c r="HO63" s="50"/>
      <c r="HP63" s="264"/>
      <c r="HQ63" s="57"/>
      <c r="HR63" s="17"/>
      <c r="HS63" s="17"/>
    </row>
    <row r="64" spans="1:227" x14ac:dyDescent="0.25">
      <c r="A64" s="59"/>
      <c r="B64" s="215"/>
      <c r="C64" s="60"/>
      <c r="D64" s="60"/>
      <c r="E64" s="264"/>
      <c r="F64" s="264"/>
      <c r="G64" s="17"/>
      <c r="H64" s="56"/>
      <c r="I64" s="50"/>
      <c r="J64" s="50"/>
      <c r="K64" s="50"/>
      <c r="L64" s="50"/>
      <c r="M64" s="50"/>
      <c r="N64" s="50"/>
      <c r="O64" s="264"/>
      <c r="P64" s="57"/>
      <c r="Q64" s="17"/>
      <c r="R64" s="17"/>
      <c r="S64" s="56"/>
      <c r="T64" s="50"/>
      <c r="U64" s="50"/>
      <c r="V64" s="50"/>
      <c r="W64" s="50"/>
      <c r="X64" s="50"/>
      <c r="Y64" s="50"/>
      <c r="Z64" s="264"/>
      <c r="AA64" s="57"/>
      <c r="AB64" s="17"/>
      <c r="AC64" s="17"/>
      <c r="AD64" s="56"/>
      <c r="AE64" s="50"/>
      <c r="AF64" s="50"/>
      <c r="AG64" s="50"/>
      <c r="AH64" s="50"/>
      <c r="AI64" s="50"/>
      <c r="AJ64" s="50"/>
      <c r="AK64" s="264"/>
      <c r="AL64" s="57"/>
      <c r="AM64" s="17"/>
      <c r="AN64" s="17"/>
      <c r="AO64" s="56"/>
      <c r="AP64" s="50"/>
      <c r="AQ64" s="50"/>
      <c r="AR64" s="50"/>
      <c r="AS64" s="50"/>
      <c r="AT64" s="50"/>
      <c r="AU64" s="50"/>
      <c r="AV64" s="264"/>
      <c r="AW64" s="57"/>
      <c r="AX64" s="17"/>
      <c r="AY64" s="17"/>
      <c r="AZ64" s="56"/>
      <c r="BA64" s="50"/>
      <c r="BB64" s="50"/>
      <c r="BC64" s="50"/>
      <c r="BD64" s="50"/>
      <c r="BE64" s="50"/>
      <c r="BF64" s="50"/>
      <c r="BG64" s="264"/>
      <c r="BH64" s="57"/>
      <c r="BI64" s="17"/>
      <c r="BJ64" s="17"/>
      <c r="BK64" s="56"/>
      <c r="BL64" s="50"/>
      <c r="BM64" s="50"/>
      <c r="BN64" s="50"/>
      <c r="BO64" s="50"/>
      <c r="BP64" s="50"/>
      <c r="BQ64" s="50"/>
      <c r="BR64" s="264"/>
      <c r="BS64" s="57"/>
      <c r="BT64" s="17"/>
      <c r="BU64" s="17"/>
      <c r="BV64" s="56"/>
      <c r="BW64" s="50"/>
      <c r="BX64" s="50"/>
      <c r="BY64" s="50"/>
      <c r="BZ64" s="50"/>
      <c r="CA64" s="50"/>
      <c r="CB64" s="50"/>
      <c r="CC64" s="264"/>
      <c r="CD64" s="57"/>
      <c r="CE64" s="17"/>
      <c r="CF64" s="17"/>
      <c r="CG64" s="56"/>
      <c r="CH64" s="50"/>
      <c r="CI64" s="50"/>
      <c r="CJ64" s="50"/>
      <c r="CK64" s="50"/>
      <c r="CL64" s="50"/>
      <c r="CM64" s="50"/>
      <c r="CN64" s="264"/>
      <c r="CO64" s="57"/>
      <c r="CP64" s="17"/>
      <c r="CQ64" s="17"/>
      <c r="CR64" s="56"/>
      <c r="CS64" s="50"/>
      <c r="CT64" s="50"/>
      <c r="CU64" s="50"/>
      <c r="CV64" s="50"/>
      <c r="CW64" s="50"/>
      <c r="CX64" s="50"/>
      <c r="CY64" s="264"/>
      <c r="CZ64" s="57"/>
      <c r="DA64" s="17"/>
      <c r="DB64" s="17"/>
      <c r="DC64" s="56"/>
      <c r="DD64" s="50"/>
      <c r="DE64" s="50"/>
      <c r="DF64" s="50"/>
      <c r="DG64" s="50"/>
      <c r="DH64" s="50"/>
      <c r="DI64" s="50"/>
      <c r="DJ64" s="264"/>
      <c r="DK64" s="57"/>
      <c r="DL64" s="17"/>
      <c r="DM64" s="17"/>
      <c r="DN64" s="56"/>
      <c r="DO64" s="50"/>
      <c r="DP64" s="50"/>
      <c r="DQ64" s="50"/>
      <c r="DR64" s="50"/>
      <c r="DS64" s="50"/>
      <c r="DT64" s="50"/>
      <c r="DU64" s="264"/>
      <c r="DV64" s="57"/>
      <c r="DW64" s="17"/>
      <c r="DX64" s="17"/>
      <c r="DY64" s="56"/>
      <c r="DZ64" s="50"/>
      <c r="EA64" s="50"/>
      <c r="EB64" s="50"/>
      <c r="EC64" s="50"/>
      <c r="ED64" s="50"/>
      <c r="EE64" s="50"/>
      <c r="EF64" s="264"/>
      <c r="EG64" s="57"/>
      <c r="EH64" s="17"/>
      <c r="EI64" s="17"/>
      <c r="EJ64" s="56"/>
      <c r="EK64" s="50"/>
      <c r="EL64" s="50"/>
      <c r="EM64" s="50"/>
      <c r="EN64" s="50"/>
      <c r="EO64" s="50"/>
      <c r="EP64" s="50"/>
      <c r="EQ64" s="264"/>
      <c r="ER64" s="57"/>
      <c r="ES64" s="17"/>
      <c r="ET64" s="17"/>
      <c r="EU64" s="56"/>
      <c r="EV64" s="50"/>
      <c r="EW64" s="50"/>
      <c r="EX64" s="50"/>
      <c r="EY64" s="50"/>
      <c r="EZ64" s="50"/>
      <c r="FA64" s="50"/>
      <c r="FB64" s="264"/>
      <c r="FC64" s="57"/>
      <c r="FD64" s="17"/>
      <c r="FE64" s="17"/>
      <c r="FF64" s="56"/>
      <c r="FG64" s="50"/>
      <c r="FH64" s="50"/>
      <c r="FI64" s="50"/>
      <c r="FJ64" s="50"/>
      <c r="FK64" s="50"/>
      <c r="FL64" s="50"/>
      <c r="FM64" s="264"/>
      <c r="FN64" s="57"/>
      <c r="FO64" s="17"/>
      <c r="FP64" s="17"/>
      <c r="FQ64" s="56"/>
      <c r="FR64" s="50"/>
      <c r="FS64" s="50"/>
      <c r="FT64" s="50"/>
      <c r="FU64" s="50"/>
      <c r="FV64" s="50"/>
      <c r="FW64" s="50"/>
      <c r="FX64" s="264"/>
      <c r="FY64" s="57"/>
      <c r="FZ64" s="17"/>
      <c r="GA64" s="17"/>
      <c r="GB64" s="56"/>
      <c r="GC64" s="50"/>
      <c r="GD64" s="50"/>
      <c r="GE64" s="50"/>
      <c r="GF64" s="50"/>
      <c r="GG64" s="50"/>
      <c r="GH64" s="50"/>
      <c r="GI64" s="264"/>
      <c r="GJ64" s="57"/>
      <c r="GK64" s="17"/>
      <c r="GL64" s="17"/>
      <c r="GM64" s="56"/>
      <c r="GN64" s="50"/>
      <c r="GO64" s="50"/>
      <c r="GP64" s="50"/>
      <c r="GQ64" s="50"/>
      <c r="GR64" s="50"/>
      <c r="GS64" s="50"/>
      <c r="GT64" s="264"/>
      <c r="GU64" s="57"/>
      <c r="GV64" s="17"/>
      <c r="GW64" s="17"/>
      <c r="GX64" s="56"/>
      <c r="GY64" s="50"/>
      <c r="GZ64" s="50"/>
      <c r="HA64" s="50"/>
      <c r="HB64" s="50"/>
      <c r="HC64" s="50"/>
      <c r="HD64" s="50"/>
      <c r="HE64" s="264"/>
      <c r="HF64" s="57"/>
      <c r="HG64" s="17"/>
      <c r="HH64" s="17"/>
      <c r="HI64" s="56"/>
      <c r="HJ64" s="50"/>
      <c r="HK64" s="50"/>
      <c r="HL64" s="50"/>
      <c r="HM64" s="50"/>
      <c r="HN64" s="50"/>
      <c r="HO64" s="50"/>
      <c r="HP64" s="264"/>
      <c r="HQ64" s="57"/>
      <c r="HR64" s="17"/>
      <c r="HS64" s="17"/>
    </row>
    <row r="65" spans="1:227" x14ac:dyDescent="0.25">
      <c r="A65" s="59"/>
      <c r="B65" s="216"/>
      <c r="C65" s="60"/>
      <c r="D65" s="60"/>
      <c r="E65" s="264"/>
      <c r="F65" s="264"/>
      <c r="G65" s="17"/>
      <c r="H65" s="56"/>
      <c r="I65" s="50"/>
      <c r="J65" s="50"/>
      <c r="K65" s="50"/>
      <c r="L65" s="50"/>
      <c r="M65" s="50"/>
      <c r="N65" s="50"/>
      <c r="O65" s="264"/>
      <c r="P65" s="57"/>
      <c r="Q65" s="17"/>
      <c r="R65" s="17"/>
      <c r="S65" s="56"/>
      <c r="T65" s="50"/>
      <c r="U65" s="50"/>
      <c r="V65" s="50"/>
      <c r="W65" s="50"/>
      <c r="X65" s="50"/>
      <c r="Y65" s="50"/>
      <c r="Z65" s="264"/>
      <c r="AA65" s="57"/>
      <c r="AB65" s="17"/>
      <c r="AC65" s="17"/>
      <c r="AD65" s="56"/>
      <c r="AE65" s="50"/>
      <c r="AF65" s="50"/>
      <c r="AG65" s="50"/>
      <c r="AH65" s="50"/>
      <c r="AI65" s="50"/>
      <c r="AJ65" s="50"/>
      <c r="AK65" s="264"/>
      <c r="AL65" s="57"/>
      <c r="AM65" s="17"/>
      <c r="AN65" s="17"/>
      <c r="AO65" s="56"/>
      <c r="AP65" s="50"/>
      <c r="AQ65" s="50"/>
      <c r="AR65" s="50"/>
      <c r="AS65" s="50"/>
      <c r="AT65" s="50"/>
      <c r="AU65" s="50"/>
      <c r="AV65" s="264"/>
      <c r="AW65" s="57"/>
      <c r="AX65" s="17"/>
      <c r="AY65" s="17"/>
      <c r="AZ65" s="56"/>
      <c r="BA65" s="50"/>
      <c r="BB65" s="50"/>
      <c r="BC65" s="50"/>
      <c r="BD65" s="50"/>
      <c r="BE65" s="50"/>
      <c r="BF65" s="50"/>
      <c r="BG65" s="264"/>
      <c r="BH65" s="57"/>
      <c r="BI65" s="17"/>
      <c r="BJ65" s="17"/>
      <c r="BK65" s="56"/>
      <c r="BL65" s="50"/>
      <c r="BM65" s="50"/>
      <c r="BN65" s="50"/>
      <c r="BO65" s="50"/>
      <c r="BP65" s="50"/>
      <c r="BQ65" s="50"/>
      <c r="BR65" s="264"/>
      <c r="BS65" s="57"/>
      <c r="BT65" s="17"/>
      <c r="BU65" s="17"/>
      <c r="BV65" s="56"/>
      <c r="BW65" s="50"/>
      <c r="BX65" s="50"/>
      <c r="BY65" s="50"/>
      <c r="BZ65" s="50"/>
      <c r="CA65" s="50"/>
      <c r="CB65" s="50"/>
      <c r="CC65" s="264"/>
      <c r="CD65" s="57"/>
      <c r="CE65" s="17"/>
      <c r="CF65" s="17"/>
      <c r="CG65" s="56"/>
      <c r="CH65" s="50"/>
      <c r="CI65" s="50"/>
      <c r="CJ65" s="50"/>
      <c r="CK65" s="50"/>
      <c r="CL65" s="50"/>
      <c r="CM65" s="50"/>
      <c r="CN65" s="264"/>
      <c r="CO65" s="57"/>
      <c r="CP65" s="17"/>
      <c r="CQ65" s="17"/>
      <c r="CR65" s="56"/>
      <c r="CS65" s="50"/>
      <c r="CT65" s="50"/>
      <c r="CU65" s="50"/>
      <c r="CV65" s="50"/>
      <c r="CW65" s="50"/>
      <c r="CX65" s="50"/>
      <c r="CY65" s="264"/>
      <c r="CZ65" s="57"/>
      <c r="DA65" s="17"/>
      <c r="DB65" s="17"/>
      <c r="DC65" s="56"/>
      <c r="DD65" s="50"/>
      <c r="DE65" s="50"/>
      <c r="DF65" s="50"/>
      <c r="DG65" s="50"/>
      <c r="DH65" s="50"/>
      <c r="DI65" s="50"/>
      <c r="DJ65" s="264"/>
      <c r="DK65" s="57"/>
      <c r="DL65" s="17"/>
      <c r="DM65" s="17"/>
      <c r="DN65" s="56"/>
      <c r="DO65" s="50"/>
      <c r="DP65" s="50"/>
      <c r="DQ65" s="50"/>
      <c r="DR65" s="50"/>
      <c r="DS65" s="50"/>
      <c r="DT65" s="50"/>
      <c r="DU65" s="264"/>
      <c r="DV65" s="57"/>
      <c r="DW65" s="17"/>
      <c r="DX65" s="17"/>
      <c r="DY65" s="56"/>
      <c r="DZ65" s="50"/>
      <c r="EA65" s="50"/>
      <c r="EB65" s="50"/>
      <c r="EC65" s="50"/>
      <c r="ED65" s="50"/>
      <c r="EE65" s="50"/>
      <c r="EF65" s="264"/>
      <c r="EG65" s="57"/>
      <c r="EH65" s="17"/>
      <c r="EI65" s="17"/>
      <c r="EJ65" s="56"/>
      <c r="EK65" s="50"/>
      <c r="EL65" s="50"/>
      <c r="EM65" s="50"/>
      <c r="EN65" s="50"/>
      <c r="EO65" s="50"/>
      <c r="EP65" s="50"/>
      <c r="EQ65" s="264"/>
      <c r="ER65" s="57"/>
      <c r="ES65" s="17"/>
      <c r="ET65" s="17"/>
      <c r="EU65" s="56"/>
      <c r="EV65" s="50"/>
      <c r="EW65" s="50"/>
      <c r="EX65" s="50"/>
      <c r="EY65" s="50"/>
      <c r="EZ65" s="50"/>
      <c r="FA65" s="50"/>
      <c r="FB65" s="264"/>
      <c r="FC65" s="57"/>
      <c r="FD65" s="17"/>
      <c r="FE65" s="17"/>
      <c r="FF65" s="56"/>
      <c r="FG65" s="50"/>
      <c r="FH65" s="50"/>
      <c r="FI65" s="50"/>
      <c r="FJ65" s="50"/>
      <c r="FK65" s="50"/>
      <c r="FL65" s="50"/>
      <c r="FM65" s="264"/>
      <c r="FN65" s="57"/>
      <c r="FO65" s="17"/>
      <c r="FP65" s="17"/>
      <c r="FQ65" s="56"/>
      <c r="FR65" s="50"/>
      <c r="FS65" s="50"/>
      <c r="FT65" s="50"/>
      <c r="FU65" s="50"/>
      <c r="FV65" s="50"/>
      <c r="FW65" s="50"/>
      <c r="FX65" s="264"/>
      <c r="FY65" s="57"/>
      <c r="FZ65" s="17"/>
      <c r="GA65" s="17"/>
      <c r="GB65" s="56"/>
      <c r="GC65" s="50"/>
      <c r="GD65" s="50"/>
      <c r="GE65" s="50"/>
      <c r="GF65" s="50"/>
      <c r="GG65" s="50"/>
      <c r="GH65" s="50"/>
      <c r="GI65" s="264"/>
      <c r="GJ65" s="57"/>
      <c r="GK65" s="17"/>
      <c r="GL65" s="17"/>
      <c r="GM65" s="56"/>
      <c r="GN65" s="50"/>
      <c r="GO65" s="50"/>
      <c r="GP65" s="50"/>
      <c r="GQ65" s="50"/>
      <c r="GR65" s="50"/>
      <c r="GS65" s="50"/>
      <c r="GT65" s="264"/>
      <c r="GU65" s="57"/>
      <c r="GV65" s="17"/>
      <c r="GW65" s="17"/>
      <c r="GX65" s="56"/>
      <c r="GY65" s="50"/>
      <c r="GZ65" s="50"/>
      <c r="HA65" s="50"/>
      <c r="HB65" s="50"/>
      <c r="HC65" s="50"/>
      <c r="HD65" s="50"/>
      <c r="HE65" s="264"/>
      <c r="HF65" s="57"/>
      <c r="HG65" s="17"/>
      <c r="HH65" s="17"/>
      <c r="HI65" s="56"/>
      <c r="HJ65" s="50"/>
      <c r="HK65" s="50"/>
      <c r="HL65" s="50"/>
      <c r="HM65" s="50"/>
      <c r="HN65" s="50"/>
      <c r="HO65" s="50"/>
      <c r="HP65" s="264"/>
      <c r="HQ65" s="57"/>
      <c r="HR65" s="17"/>
      <c r="HS65" s="17"/>
    </row>
    <row r="66" spans="1:227" x14ac:dyDescent="0.25">
      <c r="A66" s="59"/>
      <c r="B66" s="215"/>
      <c r="C66" s="60"/>
      <c r="D66" s="60"/>
      <c r="E66" s="264"/>
      <c r="F66" s="264"/>
      <c r="G66" s="17"/>
      <c r="H66" s="56"/>
      <c r="I66" s="50"/>
      <c r="J66" s="50"/>
      <c r="K66" s="50"/>
      <c r="L66" s="50"/>
      <c r="M66" s="50"/>
      <c r="N66" s="50"/>
      <c r="O66" s="264"/>
      <c r="P66" s="57"/>
      <c r="Q66" s="17"/>
      <c r="R66" s="17"/>
      <c r="S66" s="56"/>
      <c r="T66" s="50"/>
      <c r="U66" s="50"/>
      <c r="V66" s="50"/>
      <c r="W66" s="50"/>
      <c r="X66" s="50"/>
      <c r="Y66" s="50"/>
      <c r="Z66" s="264"/>
      <c r="AA66" s="57"/>
      <c r="AB66" s="17"/>
      <c r="AC66" s="17"/>
      <c r="AD66" s="56"/>
      <c r="AE66" s="50"/>
      <c r="AF66" s="50"/>
      <c r="AG66" s="50"/>
      <c r="AH66" s="50"/>
      <c r="AI66" s="50"/>
      <c r="AJ66" s="50"/>
      <c r="AK66" s="264"/>
      <c r="AL66" s="57"/>
      <c r="AM66" s="17"/>
      <c r="AN66" s="17"/>
      <c r="AO66" s="56"/>
      <c r="AP66" s="50"/>
      <c r="AQ66" s="50"/>
      <c r="AR66" s="50"/>
      <c r="AS66" s="50"/>
      <c r="AT66" s="50"/>
      <c r="AU66" s="50"/>
      <c r="AV66" s="264"/>
      <c r="AW66" s="57"/>
      <c r="AX66" s="17"/>
      <c r="AY66" s="17"/>
      <c r="AZ66" s="56"/>
      <c r="BA66" s="50"/>
      <c r="BB66" s="50"/>
      <c r="BC66" s="50"/>
      <c r="BD66" s="50"/>
      <c r="BE66" s="50"/>
      <c r="BF66" s="50"/>
      <c r="BG66" s="264"/>
      <c r="BH66" s="57"/>
      <c r="BI66" s="17"/>
      <c r="BJ66" s="17"/>
      <c r="BK66" s="56"/>
      <c r="BL66" s="50"/>
      <c r="BM66" s="50"/>
      <c r="BN66" s="50"/>
      <c r="BO66" s="50"/>
      <c r="BP66" s="50"/>
      <c r="BQ66" s="50"/>
      <c r="BR66" s="264"/>
      <c r="BS66" s="57"/>
      <c r="BT66" s="17"/>
      <c r="BU66" s="17"/>
      <c r="BV66" s="56"/>
      <c r="BW66" s="50"/>
      <c r="BX66" s="50"/>
      <c r="BY66" s="50"/>
      <c r="BZ66" s="50"/>
      <c r="CA66" s="50"/>
      <c r="CB66" s="50"/>
      <c r="CC66" s="264"/>
      <c r="CD66" s="57"/>
      <c r="CE66" s="17"/>
      <c r="CF66" s="17"/>
      <c r="CG66" s="56"/>
      <c r="CH66" s="50"/>
      <c r="CI66" s="50"/>
      <c r="CJ66" s="50"/>
      <c r="CK66" s="50"/>
      <c r="CL66" s="50"/>
      <c r="CM66" s="50"/>
      <c r="CN66" s="264"/>
      <c r="CO66" s="57"/>
      <c r="CP66" s="17"/>
      <c r="CQ66" s="17"/>
      <c r="CR66" s="56"/>
      <c r="CS66" s="50"/>
      <c r="CT66" s="50"/>
      <c r="CU66" s="50"/>
      <c r="CV66" s="50"/>
      <c r="CW66" s="50"/>
      <c r="CX66" s="50"/>
      <c r="CY66" s="264"/>
      <c r="CZ66" s="57"/>
      <c r="DA66" s="17"/>
      <c r="DB66" s="17"/>
      <c r="DC66" s="56"/>
      <c r="DD66" s="50"/>
      <c r="DE66" s="50"/>
      <c r="DF66" s="50"/>
      <c r="DG66" s="50"/>
      <c r="DH66" s="50"/>
      <c r="DI66" s="50"/>
      <c r="DJ66" s="264"/>
      <c r="DK66" s="57"/>
      <c r="DL66" s="17"/>
      <c r="DM66" s="17"/>
      <c r="DN66" s="56"/>
      <c r="DO66" s="50"/>
      <c r="DP66" s="50"/>
      <c r="DQ66" s="50"/>
      <c r="DR66" s="50"/>
      <c r="DS66" s="50"/>
      <c r="DT66" s="50"/>
      <c r="DU66" s="264"/>
      <c r="DV66" s="57"/>
      <c r="DW66" s="17"/>
      <c r="DX66" s="17"/>
      <c r="DY66" s="56"/>
      <c r="DZ66" s="50"/>
      <c r="EA66" s="50"/>
      <c r="EB66" s="50"/>
      <c r="EC66" s="50"/>
      <c r="ED66" s="50"/>
      <c r="EE66" s="50"/>
      <c r="EF66" s="264"/>
      <c r="EG66" s="57"/>
      <c r="EH66" s="17"/>
      <c r="EI66" s="17"/>
      <c r="EJ66" s="56"/>
      <c r="EK66" s="50"/>
      <c r="EL66" s="50"/>
      <c r="EM66" s="50"/>
      <c r="EN66" s="50"/>
      <c r="EO66" s="50"/>
      <c r="EP66" s="50"/>
      <c r="EQ66" s="264"/>
      <c r="ER66" s="57"/>
      <c r="ES66" s="17"/>
      <c r="ET66" s="17"/>
      <c r="EU66" s="56"/>
      <c r="EV66" s="50"/>
      <c r="EW66" s="50"/>
      <c r="EX66" s="50"/>
      <c r="EY66" s="50"/>
      <c r="EZ66" s="50"/>
      <c r="FA66" s="50"/>
      <c r="FB66" s="264"/>
      <c r="FC66" s="57"/>
      <c r="FD66" s="17"/>
      <c r="FE66" s="17"/>
      <c r="FF66" s="56"/>
      <c r="FG66" s="50"/>
      <c r="FH66" s="50"/>
      <c r="FI66" s="50"/>
      <c r="FJ66" s="50"/>
      <c r="FK66" s="50"/>
      <c r="FL66" s="50"/>
      <c r="FM66" s="264"/>
      <c r="FN66" s="57"/>
      <c r="FO66" s="17"/>
      <c r="FP66" s="17"/>
      <c r="FQ66" s="56"/>
      <c r="FR66" s="50"/>
      <c r="FS66" s="50"/>
      <c r="FT66" s="50"/>
      <c r="FU66" s="50"/>
      <c r="FV66" s="50"/>
      <c r="FW66" s="50"/>
      <c r="FX66" s="264"/>
      <c r="FY66" s="57"/>
      <c r="FZ66" s="17"/>
      <c r="GA66" s="17"/>
      <c r="GB66" s="56"/>
      <c r="GC66" s="50"/>
      <c r="GD66" s="50"/>
      <c r="GE66" s="50"/>
      <c r="GF66" s="50"/>
      <c r="GG66" s="50"/>
      <c r="GH66" s="50"/>
      <c r="GI66" s="264"/>
      <c r="GJ66" s="57"/>
      <c r="GK66" s="17"/>
      <c r="GL66" s="17"/>
      <c r="GM66" s="56"/>
      <c r="GN66" s="50"/>
      <c r="GO66" s="50"/>
      <c r="GP66" s="50"/>
      <c r="GQ66" s="50"/>
      <c r="GR66" s="50"/>
      <c r="GS66" s="50"/>
      <c r="GT66" s="264"/>
      <c r="GU66" s="57"/>
      <c r="GV66" s="17"/>
      <c r="GW66" s="17"/>
      <c r="GX66" s="56"/>
      <c r="GY66" s="50"/>
      <c r="GZ66" s="50"/>
      <c r="HA66" s="50"/>
      <c r="HB66" s="50"/>
      <c r="HC66" s="50"/>
      <c r="HD66" s="50"/>
      <c r="HE66" s="264"/>
      <c r="HF66" s="57"/>
      <c r="HG66" s="17"/>
      <c r="HH66" s="17"/>
      <c r="HI66" s="56"/>
      <c r="HJ66" s="50"/>
      <c r="HK66" s="50"/>
      <c r="HL66" s="50"/>
      <c r="HM66" s="50"/>
      <c r="HN66" s="50"/>
      <c r="HO66" s="50"/>
      <c r="HP66" s="264"/>
      <c r="HQ66" s="57"/>
      <c r="HR66" s="17"/>
      <c r="HS66" s="17"/>
    </row>
    <row r="67" spans="1:227" x14ac:dyDescent="0.25">
      <c r="A67" s="59"/>
      <c r="B67" s="215"/>
      <c r="C67" s="60"/>
      <c r="D67" s="60"/>
      <c r="E67" s="264"/>
      <c r="F67" s="264"/>
      <c r="G67" s="17"/>
      <c r="H67" s="56"/>
      <c r="I67" s="50"/>
      <c r="J67" s="50"/>
      <c r="K67" s="50"/>
      <c r="L67" s="50"/>
      <c r="M67" s="50"/>
      <c r="N67" s="50"/>
      <c r="O67" s="264"/>
      <c r="P67" s="57"/>
      <c r="Q67" s="17"/>
      <c r="R67" s="17"/>
      <c r="S67" s="56"/>
      <c r="T67" s="50"/>
      <c r="U67" s="50"/>
      <c r="V67" s="50"/>
      <c r="W67" s="50"/>
      <c r="X67" s="50"/>
      <c r="Y67" s="50"/>
      <c r="Z67" s="264"/>
      <c r="AA67" s="57"/>
      <c r="AB67" s="17"/>
      <c r="AC67" s="17"/>
      <c r="AD67" s="56"/>
      <c r="AE67" s="50"/>
      <c r="AF67" s="50"/>
      <c r="AG67" s="50"/>
      <c r="AH67" s="50"/>
      <c r="AI67" s="50"/>
      <c r="AJ67" s="50"/>
      <c r="AK67" s="264"/>
      <c r="AL67" s="57"/>
      <c r="AM67" s="17"/>
      <c r="AN67" s="17"/>
      <c r="AO67" s="56"/>
      <c r="AP67" s="50"/>
      <c r="AQ67" s="50"/>
      <c r="AR67" s="50"/>
      <c r="AS67" s="50"/>
      <c r="AT67" s="50"/>
      <c r="AU67" s="50"/>
      <c r="AV67" s="264"/>
      <c r="AW67" s="57"/>
      <c r="AX67" s="17"/>
      <c r="AY67" s="17"/>
      <c r="AZ67" s="56"/>
      <c r="BA67" s="50"/>
      <c r="BB67" s="50"/>
      <c r="BC67" s="50"/>
      <c r="BD67" s="50"/>
      <c r="BE67" s="50"/>
      <c r="BF67" s="50"/>
      <c r="BG67" s="264"/>
      <c r="BH67" s="57"/>
      <c r="BI67" s="17"/>
      <c r="BJ67" s="17"/>
      <c r="BK67" s="56"/>
      <c r="BL67" s="50"/>
      <c r="BM67" s="50"/>
      <c r="BN67" s="50"/>
      <c r="BO67" s="50"/>
      <c r="BP67" s="50"/>
      <c r="BQ67" s="50"/>
      <c r="BR67" s="264"/>
      <c r="BS67" s="57"/>
      <c r="BT67" s="17"/>
      <c r="BU67" s="17"/>
      <c r="BV67" s="56"/>
      <c r="BW67" s="50"/>
      <c r="BX67" s="50"/>
      <c r="BY67" s="50"/>
      <c r="BZ67" s="50"/>
      <c r="CA67" s="50"/>
      <c r="CB67" s="50"/>
      <c r="CC67" s="264"/>
      <c r="CD67" s="57"/>
      <c r="CE67" s="17"/>
      <c r="CF67" s="17"/>
      <c r="CG67" s="56"/>
      <c r="CH67" s="50"/>
      <c r="CI67" s="50"/>
      <c r="CJ67" s="50"/>
      <c r="CK67" s="50"/>
      <c r="CL67" s="50"/>
      <c r="CM67" s="50"/>
      <c r="CN67" s="264"/>
      <c r="CO67" s="57"/>
      <c r="CP67" s="17"/>
      <c r="CQ67" s="17"/>
      <c r="CR67" s="56"/>
      <c r="CS67" s="50"/>
      <c r="CT67" s="50"/>
      <c r="CU67" s="50"/>
      <c r="CV67" s="50"/>
      <c r="CW67" s="50"/>
      <c r="CX67" s="50"/>
      <c r="CY67" s="264"/>
      <c r="CZ67" s="57"/>
      <c r="DA67" s="17"/>
      <c r="DB67" s="17"/>
      <c r="DC67" s="56"/>
      <c r="DD67" s="50"/>
      <c r="DE67" s="50"/>
      <c r="DF67" s="50"/>
      <c r="DG67" s="50"/>
      <c r="DH67" s="50"/>
      <c r="DI67" s="50"/>
      <c r="DJ67" s="264"/>
      <c r="DK67" s="57"/>
      <c r="DL67" s="17"/>
      <c r="DM67" s="17"/>
      <c r="DN67" s="56"/>
      <c r="DO67" s="50"/>
      <c r="DP67" s="50"/>
      <c r="DQ67" s="50"/>
      <c r="DR67" s="50"/>
      <c r="DS67" s="50"/>
      <c r="DT67" s="50"/>
      <c r="DU67" s="264"/>
      <c r="DV67" s="57"/>
      <c r="DW67" s="17"/>
      <c r="DX67" s="17"/>
      <c r="DY67" s="56"/>
      <c r="DZ67" s="50"/>
      <c r="EA67" s="50"/>
      <c r="EB67" s="50"/>
      <c r="EC67" s="50"/>
      <c r="ED67" s="50"/>
      <c r="EE67" s="50"/>
      <c r="EF67" s="264"/>
      <c r="EG67" s="57"/>
      <c r="EH67" s="17"/>
      <c r="EI67" s="17"/>
      <c r="EJ67" s="56"/>
      <c r="EK67" s="50"/>
      <c r="EL67" s="50"/>
      <c r="EM67" s="50"/>
      <c r="EN67" s="50"/>
      <c r="EO67" s="50"/>
      <c r="EP67" s="50"/>
      <c r="EQ67" s="264"/>
      <c r="ER67" s="57"/>
      <c r="ES67" s="17"/>
      <c r="ET67" s="17"/>
      <c r="EU67" s="56"/>
      <c r="EV67" s="50"/>
      <c r="EW67" s="50"/>
      <c r="EX67" s="50"/>
      <c r="EY67" s="50"/>
      <c r="EZ67" s="50"/>
      <c r="FA67" s="50"/>
      <c r="FB67" s="264"/>
      <c r="FC67" s="57"/>
      <c r="FD67" s="17"/>
      <c r="FE67" s="17"/>
      <c r="FF67" s="56"/>
      <c r="FG67" s="50"/>
      <c r="FH67" s="50"/>
      <c r="FI67" s="50"/>
      <c r="FJ67" s="50"/>
      <c r="FK67" s="50"/>
      <c r="FL67" s="50"/>
      <c r="FM67" s="264"/>
      <c r="FN67" s="57"/>
      <c r="FO67" s="17"/>
      <c r="FP67" s="17"/>
      <c r="FQ67" s="56"/>
      <c r="FR67" s="50"/>
      <c r="FS67" s="50"/>
      <c r="FT67" s="50"/>
      <c r="FU67" s="50"/>
      <c r="FV67" s="50"/>
      <c r="FW67" s="50"/>
      <c r="FX67" s="264"/>
      <c r="FY67" s="57"/>
      <c r="FZ67" s="17"/>
      <c r="GA67" s="17"/>
      <c r="GB67" s="56"/>
      <c r="GC67" s="50"/>
      <c r="GD67" s="50"/>
      <c r="GE67" s="50"/>
      <c r="GF67" s="50"/>
      <c r="GG67" s="50"/>
      <c r="GH67" s="50"/>
      <c r="GI67" s="264"/>
      <c r="GJ67" s="57"/>
      <c r="GK67" s="17"/>
      <c r="GL67" s="17"/>
      <c r="GM67" s="56"/>
      <c r="GN67" s="50"/>
      <c r="GO67" s="50"/>
      <c r="GP67" s="50"/>
      <c r="GQ67" s="50"/>
      <c r="GR67" s="50"/>
      <c r="GS67" s="50"/>
      <c r="GT67" s="264"/>
      <c r="GU67" s="57"/>
      <c r="GV67" s="17"/>
      <c r="GW67" s="17"/>
      <c r="GX67" s="56"/>
      <c r="GY67" s="50"/>
      <c r="GZ67" s="50"/>
      <c r="HA67" s="50"/>
      <c r="HB67" s="50"/>
      <c r="HC67" s="50"/>
      <c r="HD67" s="50"/>
      <c r="HE67" s="264"/>
      <c r="HF67" s="57"/>
      <c r="HG67" s="17"/>
      <c r="HH67" s="17"/>
      <c r="HI67" s="56"/>
      <c r="HJ67" s="50"/>
      <c r="HK67" s="50"/>
      <c r="HL67" s="50"/>
      <c r="HM67" s="50"/>
      <c r="HN67" s="50"/>
      <c r="HO67" s="50"/>
      <c r="HP67" s="264"/>
      <c r="HQ67" s="57"/>
      <c r="HR67" s="17"/>
      <c r="HS67" s="17"/>
    </row>
    <row r="68" spans="1:227" x14ac:dyDescent="0.25">
      <c r="A68" s="59"/>
      <c r="B68" s="215"/>
      <c r="C68" s="60"/>
      <c r="D68" s="60"/>
      <c r="E68" s="264"/>
      <c r="F68" s="264"/>
      <c r="G68" s="17"/>
      <c r="H68" s="56"/>
      <c r="I68" s="50"/>
      <c r="J68" s="50"/>
      <c r="K68" s="50"/>
      <c r="L68" s="50"/>
      <c r="M68" s="50"/>
      <c r="N68" s="50"/>
      <c r="O68" s="264"/>
      <c r="P68" s="57"/>
      <c r="Q68" s="17"/>
      <c r="R68" s="17"/>
      <c r="S68" s="56"/>
      <c r="T68" s="50"/>
      <c r="U68" s="50"/>
      <c r="V68" s="50"/>
      <c r="W68" s="50"/>
      <c r="X68" s="50"/>
      <c r="Y68" s="50"/>
      <c r="Z68" s="264"/>
      <c r="AA68" s="57"/>
      <c r="AB68" s="17"/>
      <c r="AC68" s="17"/>
      <c r="AD68" s="56"/>
      <c r="AE68" s="50"/>
      <c r="AF68" s="50"/>
      <c r="AG68" s="50"/>
      <c r="AH68" s="50"/>
      <c r="AI68" s="50"/>
      <c r="AJ68" s="50"/>
      <c r="AK68" s="264"/>
      <c r="AL68" s="57"/>
      <c r="AM68" s="17"/>
      <c r="AN68" s="17"/>
      <c r="AO68" s="56"/>
      <c r="AP68" s="50"/>
      <c r="AQ68" s="50"/>
      <c r="AR68" s="50"/>
      <c r="AS68" s="50"/>
      <c r="AT68" s="50"/>
      <c r="AU68" s="50"/>
      <c r="AV68" s="264"/>
      <c r="AW68" s="57"/>
      <c r="AX68" s="17"/>
      <c r="AY68" s="17"/>
      <c r="AZ68" s="56"/>
      <c r="BA68" s="50"/>
      <c r="BB68" s="50"/>
      <c r="BC68" s="50"/>
      <c r="BD68" s="50"/>
      <c r="BE68" s="50"/>
      <c r="BF68" s="50"/>
      <c r="BG68" s="264"/>
      <c r="BH68" s="57"/>
      <c r="BI68" s="17"/>
      <c r="BJ68" s="17"/>
      <c r="BK68" s="56"/>
      <c r="BL68" s="50"/>
      <c r="BM68" s="50"/>
      <c r="BN68" s="50"/>
      <c r="BO68" s="50"/>
      <c r="BP68" s="50"/>
      <c r="BQ68" s="50"/>
      <c r="BR68" s="264"/>
      <c r="BS68" s="57"/>
      <c r="BT68" s="17"/>
      <c r="BU68" s="17"/>
      <c r="BV68" s="56"/>
      <c r="BW68" s="50"/>
      <c r="BX68" s="50"/>
      <c r="BY68" s="50"/>
      <c r="BZ68" s="50"/>
      <c r="CA68" s="50"/>
      <c r="CB68" s="50"/>
      <c r="CC68" s="264"/>
      <c r="CD68" s="57"/>
      <c r="CE68" s="17"/>
      <c r="CF68" s="17"/>
      <c r="CG68" s="56"/>
      <c r="CH68" s="50"/>
      <c r="CI68" s="50"/>
      <c r="CJ68" s="50"/>
      <c r="CK68" s="50"/>
      <c r="CL68" s="50"/>
      <c r="CM68" s="50"/>
      <c r="CN68" s="264"/>
      <c r="CO68" s="57"/>
      <c r="CP68" s="17"/>
      <c r="CQ68" s="17"/>
      <c r="CR68" s="56"/>
      <c r="CS68" s="50"/>
      <c r="CT68" s="50"/>
      <c r="CU68" s="50"/>
      <c r="CV68" s="50"/>
      <c r="CW68" s="50"/>
      <c r="CX68" s="50"/>
      <c r="CY68" s="264"/>
      <c r="CZ68" s="57"/>
      <c r="DA68" s="17"/>
      <c r="DB68" s="17"/>
      <c r="DC68" s="56"/>
      <c r="DD68" s="50"/>
      <c r="DE68" s="50"/>
      <c r="DF68" s="50"/>
      <c r="DG68" s="50"/>
      <c r="DH68" s="50"/>
      <c r="DI68" s="50"/>
      <c r="DJ68" s="264"/>
      <c r="DK68" s="57"/>
      <c r="DL68" s="17"/>
      <c r="DM68" s="17"/>
      <c r="DN68" s="56"/>
      <c r="DO68" s="50"/>
      <c r="DP68" s="50"/>
      <c r="DQ68" s="50"/>
      <c r="DR68" s="50"/>
      <c r="DS68" s="50"/>
      <c r="DT68" s="50"/>
      <c r="DU68" s="264"/>
      <c r="DV68" s="57"/>
      <c r="DW68" s="17"/>
      <c r="DX68" s="17"/>
      <c r="DY68" s="56"/>
      <c r="DZ68" s="50"/>
      <c r="EA68" s="50"/>
      <c r="EB68" s="50"/>
      <c r="EC68" s="50"/>
      <c r="ED68" s="50"/>
      <c r="EE68" s="50"/>
      <c r="EF68" s="264"/>
      <c r="EG68" s="57"/>
      <c r="EH68" s="17"/>
      <c r="EI68" s="17"/>
      <c r="EJ68" s="56"/>
      <c r="EK68" s="50"/>
      <c r="EL68" s="50"/>
      <c r="EM68" s="50"/>
      <c r="EN68" s="50"/>
      <c r="EO68" s="50"/>
      <c r="EP68" s="50"/>
      <c r="EQ68" s="264"/>
      <c r="ER68" s="57"/>
      <c r="ES68" s="17"/>
      <c r="ET68" s="17"/>
      <c r="EU68" s="56"/>
      <c r="EV68" s="50"/>
      <c r="EW68" s="50"/>
      <c r="EX68" s="50"/>
      <c r="EY68" s="50"/>
      <c r="EZ68" s="50"/>
      <c r="FA68" s="50"/>
      <c r="FB68" s="264"/>
      <c r="FC68" s="57"/>
      <c r="FD68" s="17"/>
      <c r="FE68" s="17"/>
      <c r="FF68" s="56"/>
      <c r="FG68" s="50"/>
      <c r="FH68" s="50"/>
      <c r="FI68" s="50"/>
      <c r="FJ68" s="50"/>
      <c r="FK68" s="50"/>
      <c r="FL68" s="50"/>
      <c r="FM68" s="264"/>
      <c r="FN68" s="57"/>
      <c r="FO68" s="17"/>
      <c r="FP68" s="17"/>
      <c r="FQ68" s="56"/>
      <c r="FR68" s="50"/>
      <c r="FS68" s="50"/>
      <c r="FT68" s="50"/>
      <c r="FU68" s="50"/>
      <c r="FV68" s="50"/>
      <c r="FW68" s="50"/>
      <c r="FX68" s="264"/>
      <c r="FY68" s="57"/>
      <c r="FZ68" s="17"/>
      <c r="GA68" s="17"/>
      <c r="GB68" s="56"/>
      <c r="GC68" s="50"/>
      <c r="GD68" s="50"/>
      <c r="GE68" s="50"/>
      <c r="GF68" s="50"/>
      <c r="GG68" s="50"/>
      <c r="GH68" s="50"/>
      <c r="GI68" s="264"/>
      <c r="GJ68" s="57"/>
      <c r="GK68" s="17"/>
      <c r="GL68" s="17"/>
      <c r="GM68" s="56"/>
      <c r="GN68" s="50"/>
      <c r="GO68" s="50"/>
      <c r="GP68" s="50"/>
      <c r="GQ68" s="50"/>
      <c r="GR68" s="50"/>
      <c r="GS68" s="50"/>
      <c r="GT68" s="264"/>
      <c r="GU68" s="57"/>
      <c r="GV68" s="17"/>
      <c r="GW68" s="17"/>
      <c r="GX68" s="56"/>
      <c r="GY68" s="50"/>
      <c r="GZ68" s="50"/>
      <c r="HA68" s="50"/>
      <c r="HB68" s="50"/>
      <c r="HC68" s="50"/>
      <c r="HD68" s="50"/>
      <c r="HE68" s="264"/>
      <c r="HF68" s="57"/>
      <c r="HG68" s="17"/>
      <c r="HH68" s="17"/>
      <c r="HI68" s="56"/>
      <c r="HJ68" s="50"/>
      <c r="HK68" s="50"/>
      <c r="HL68" s="50"/>
      <c r="HM68" s="50"/>
      <c r="HN68" s="50"/>
      <c r="HO68" s="50"/>
      <c r="HP68" s="264"/>
      <c r="HQ68" s="57"/>
      <c r="HR68" s="17"/>
      <c r="HS68" s="17"/>
    </row>
    <row r="69" spans="1:227" x14ac:dyDescent="0.25">
      <c r="A69" s="59"/>
      <c r="B69" s="215"/>
      <c r="C69" s="60"/>
      <c r="D69" s="60"/>
      <c r="E69" s="264"/>
      <c r="F69" s="264"/>
      <c r="G69" s="17"/>
      <c r="H69" s="56"/>
      <c r="I69" s="50"/>
      <c r="J69" s="50"/>
      <c r="K69" s="50"/>
      <c r="L69" s="50"/>
      <c r="M69" s="50"/>
      <c r="N69" s="50"/>
      <c r="O69" s="264"/>
      <c r="P69" s="57"/>
      <c r="Q69" s="17"/>
      <c r="R69" s="17"/>
      <c r="S69" s="56"/>
      <c r="T69" s="50"/>
      <c r="U69" s="50"/>
      <c r="V69" s="50"/>
      <c r="W69" s="50"/>
      <c r="X69" s="50"/>
      <c r="Y69" s="50"/>
      <c r="Z69" s="264"/>
      <c r="AA69" s="57"/>
      <c r="AB69" s="17"/>
      <c r="AC69" s="17"/>
      <c r="AD69" s="56"/>
      <c r="AE69" s="50"/>
      <c r="AF69" s="50"/>
      <c r="AG69" s="50"/>
      <c r="AH69" s="50"/>
      <c r="AI69" s="50"/>
      <c r="AJ69" s="50"/>
      <c r="AK69" s="264"/>
      <c r="AL69" s="57"/>
      <c r="AM69" s="17"/>
      <c r="AN69" s="17"/>
      <c r="AO69" s="56"/>
      <c r="AP69" s="50"/>
      <c r="AQ69" s="50"/>
      <c r="AR69" s="50"/>
      <c r="AS69" s="50"/>
      <c r="AT69" s="50"/>
      <c r="AU69" s="50"/>
      <c r="AV69" s="264"/>
      <c r="AW69" s="57"/>
      <c r="AX69" s="17"/>
      <c r="AY69" s="17"/>
      <c r="AZ69" s="56"/>
      <c r="BA69" s="50"/>
      <c r="BB69" s="50"/>
      <c r="BC69" s="50"/>
      <c r="BD69" s="50"/>
      <c r="BE69" s="50"/>
      <c r="BF69" s="50"/>
      <c r="BG69" s="264"/>
      <c r="BH69" s="57"/>
      <c r="BI69" s="17"/>
      <c r="BJ69" s="17"/>
      <c r="BK69" s="56"/>
      <c r="BL69" s="50"/>
      <c r="BM69" s="50"/>
      <c r="BN69" s="50"/>
      <c r="BO69" s="50"/>
      <c r="BP69" s="50"/>
      <c r="BQ69" s="50"/>
      <c r="BR69" s="264"/>
      <c r="BS69" s="57"/>
      <c r="BT69" s="17"/>
      <c r="BU69" s="17"/>
      <c r="BV69" s="56"/>
      <c r="BW69" s="50"/>
      <c r="BX69" s="50"/>
      <c r="BY69" s="50"/>
      <c r="BZ69" s="50"/>
      <c r="CA69" s="50"/>
      <c r="CB69" s="50"/>
      <c r="CC69" s="264"/>
      <c r="CD69" s="57"/>
      <c r="CE69" s="17"/>
      <c r="CF69" s="17"/>
      <c r="CG69" s="56"/>
      <c r="CH69" s="50"/>
      <c r="CI69" s="50"/>
      <c r="CJ69" s="50"/>
      <c r="CK69" s="50"/>
      <c r="CL69" s="50"/>
      <c r="CM69" s="50"/>
      <c r="CN69" s="264"/>
      <c r="CO69" s="57"/>
      <c r="CP69" s="17"/>
      <c r="CQ69" s="17"/>
      <c r="CR69" s="56"/>
      <c r="CS69" s="50"/>
      <c r="CT69" s="50"/>
      <c r="CU69" s="50"/>
      <c r="CV69" s="50"/>
      <c r="CW69" s="50"/>
      <c r="CX69" s="50"/>
      <c r="CY69" s="264"/>
      <c r="CZ69" s="57"/>
      <c r="DA69" s="17"/>
      <c r="DB69" s="17"/>
      <c r="DC69" s="56"/>
      <c r="DD69" s="50"/>
      <c r="DE69" s="50"/>
      <c r="DF69" s="50"/>
      <c r="DG69" s="50"/>
      <c r="DH69" s="50"/>
      <c r="DI69" s="50"/>
      <c r="DJ69" s="264"/>
      <c r="DK69" s="57"/>
      <c r="DL69" s="17"/>
      <c r="DM69" s="17"/>
      <c r="DN69" s="56"/>
      <c r="DO69" s="50"/>
      <c r="DP69" s="50"/>
      <c r="DQ69" s="50"/>
      <c r="DR69" s="50"/>
      <c r="DS69" s="50"/>
      <c r="DT69" s="50"/>
      <c r="DU69" s="264"/>
      <c r="DV69" s="57"/>
      <c r="DW69" s="17"/>
      <c r="DX69" s="17"/>
      <c r="DY69" s="56"/>
      <c r="DZ69" s="50"/>
      <c r="EA69" s="50"/>
      <c r="EB69" s="50"/>
      <c r="EC69" s="50"/>
      <c r="ED69" s="50"/>
      <c r="EE69" s="50"/>
      <c r="EF69" s="264"/>
      <c r="EG69" s="57"/>
      <c r="EH69" s="17"/>
      <c r="EI69" s="17"/>
      <c r="EJ69" s="56"/>
      <c r="EK69" s="50"/>
      <c r="EL69" s="50"/>
      <c r="EM69" s="50"/>
      <c r="EN69" s="50"/>
      <c r="EO69" s="50"/>
      <c r="EP69" s="50"/>
      <c r="EQ69" s="264"/>
      <c r="ER69" s="57"/>
      <c r="ES69" s="17"/>
      <c r="ET69" s="17"/>
      <c r="EU69" s="56"/>
      <c r="EV69" s="50"/>
      <c r="EW69" s="50"/>
      <c r="EX69" s="50"/>
      <c r="EY69" s="50"/>
      <c r="EZ69" s="50"/>
      <c r="FA69" s="50"/>
      <c r="FB69" s="264"/>
      <c r="FC69" s="57"/>
      <c r="FD69" s="17"/>
      <c r="FE69" s="17"/>
      <c r="FF69" s="56"/>
      <c r="FG69" s="50"/>
      <c r="FH69" s="50"/>
      <c r="FI69" s="50"/>
      <c r="FJ69" s="50"/>
      <c r="FK69" s="50"/>
      <c r="FL69" s="50"/>
      <c r="FM69" s="264"/>
      <c r="FN69" s="57"/>
      <c r="FO69" s="17"/>
      <c r="FP69" s="17"/>
      <c r="FQ69" s="56"/>
      <c r="FR69" s="50"/>
      <c r="FS69" s="50"/>
      <c r="FT69" s="50"/>
      <c r="FU69" s="50"/>
      <c r="FV69" s="50"/>
      <c r="FW69" s="50"/>
      <c r="FX69" s="264"/>
      <c r="FY69" s="57"/>
      <c r="FZ69" s="17"/>
      <c r="GA69" s="17"/>
      <c r="GB69" s="56"/>
      <c r="GC69" s="50"/>
      <c r="GD69" s="50"/>
      <c r="GE69" s="50"/>
      <c r="GF69" s="50"/>
      <c r="GG69" s="50"/>
      <c r="GH69" s="50"/>
      <c r="GI69" s="264"/>
      <c r="GJ69" s="57"/>
      <c r="GK69" s="17"/>
      <c r="GL69" s="17"/>
      <c r="GM69" s="56"/>
      <c r="GN69" s="50"/>
      <c r="GO69" s="50"/>
      <c r="GP69" s="50"/>
      <c r="GQ69" s="50"/>
      <c r="GR69" s="50"/>
      <c r="GS69" s="50"/>
      <c r="GT69" s="264"/>
      <c r="GU69" s="57"/>
      <c r="GV69" s="17"/>
      <c r="GW69" s="17"/>
      <c r="GX69" s="56"/>
      <c r="GY69" s="50"/>
      <c r="GZ69" s="50"/>
      <c r="HA69" s="50"/>
      <c r="HB69" s="50"/>
      <c r="HC69" s="50"/>
      <c r="HD69" s="50"/>
      <c r="HE69" s="264"/>
      <c r="HF69" s="57"/>
      <c r="HG69" s="17"/>
      <c r="HH69" s="17"/>
      <c r="HI69" s="56"/>
      <c r="HJ69" s="50"/>
      <c r="HK69" s="50"/>
      <c r="HL69" s="50"/>
      <c r="HM69" s="50"/>
      <c r="HN69" s="50"/>
      <c r="HO69" s="50"/>
      <c r="HP69" s="264"/>
      <c r="HQ69" s="57"/>
      <c r="HR69" s="17"/>
      <c r="HS69" s="17"/>
    </row>
    <row r="70" spans="1:227" x14ac:dyDescent="0.25">
      <c r="A70" s="59"/>
      <c r="B70" s="215"/>
      <c r="C70" s="60"/>
      <c r="D70" s="60"/>
      <c r="E70" s="264"/>
      <c r="F70" s="264"/>
      <c r="G70" s="17"/>
      <c r="H70" s="56"/>
      <c r="I70" s="50"/>
      <c r="J70" s="50"/>
      <c r="K70" s="50"/>
      <c r="L70" s="50"/>
      <c r="M70" s="50"/>
      <c r="N70" s="50"/>
      <c r="O70" s="264"/>
      <c r="P70" s="57"/>
      <c r="Q70" s="17"/>
      <c r="R70" s="17"/>
      <c r="S70" s="56"/>
      <c r="T70" s="50"/>
      <c r="U70" s="50"/>
      <c r="V70" s="50"/>
      <c r="W70" s="50"/>
      <c r="X70" s="50"/>
      <c r="Y70" s="50"/>
      <c r="Z70" s="264"/>
      <c r="AA70" s="57"/>
      <c r="AB70" s="17"/>
      <c r="AC70" s="17"/>
      <c r="AD70" s="56"/>
      <c r="AE70" s="50"/>
      <c r="AF70" s="50"/>
      <c r="AG70" s="50"/>
      <c r="AH70" s="50"/>
      <c r="AI70" s="50"/>
      <c r="AJ70" s="50"/>
      <c r="AK70" s="264"/>
      <c r="AL70" s="57"/>
      <c r="AM70" s="17"/>
      <c r="AN70" s="17"/>
      <c r="AO70" s="56"/>
      <c r="AP70" s="50"/>
      <c r="AQ70" s="50"/>
      <c r="AR70" s="50"/>
      <c r="AS70" s="50"/>
      <c r="AT70" s="50"/>
      <c r="AU70" s="50"/>
      <c r="AV70" s="264"/>
      <c r="AW70" s="57"/>
      <c r="AX70" s="17"/>
      <c r="AY70" s="17"/>
      <c r="AZ70" s="56"/>
      <c r="BA70" s="50"/>
      <c r="BB70" s="50"/>
      <c r="BC70" s="50"/>
      <c r="BD70" s="50"/>
      <c r="BE70" s="50"/>
      <c r="BF70" s="50"/>
      <c r="BG70" s="264"/>
      <c r="BH70" s="57"/>
      <c r="BI70" s="17"/>
      <c r="BJ70" s="17"/>
      <c r="BK70" s="56"/>
      <c r="BL70" s="50"/>
      <c r="BM70" s="50"/>
      <c r="BN70" s="50"/>
      <c r="BO70" s="50"/>
      <c r="BP70" s="50"/>
      <c r="BQ70" s="50"/>
      <c r="BR70" s="264"/>
      <c r="BS70" s="57"/>
      <c r="BT70" s="17"/>
      <c r="BU70" s="17"/>
      <c r="BV70" s="56"/>
      <c r="BW70" s="50"/>
      <c r="BX70" s="50"/>
      <c r="BY70" s="50"/>
      <c r="BZ70" s="50"/>
      <c r="CA70" s="50"/>
      <c r="CB70" s="50"/>
      <c r="CC70" s="264"/>
      <c r="CD70" s="57"/>
      <c r="CE70" s="17"/>
      <c r="CF70" s="17"/>
      <c r="CG70" s="56"/>
      <c r="CH70" s="50"/>
      <c r="CI70" s="50"/>
      <c r="CJ70" s="50"/>
      <c r="CK70" s="50"/>
      <c r="CL70" s="50"/>
      <c r="CM70" s="50"/>
      <c r="CN70" s="264"/>
      <c r="CO70" s="57"/>
      <c r="CP70" s="17"/>
      <c r="CQ70" s="17"/>
      <c r="CR70" s="56"/>
      <c r="CS70" s="50"/>
      <c r="CT70" s="50"/>
      <c r="CU70" s="50"/>
      <c r="CV70" s="50"/>
      <c r="CW70" s="50"/>
      <c r="CX70" s="50"/>
      <c r="CY70" s="264"/>
      <c r="CZ70" s="57"/>
      <c r="DA70" s="17"/>
      <c r="DB70" s="17"/>
      <c r="DC70" s="56"/>
      <c r="DD70" s="50"/>
      <c r="DE70" s="50"/>
      <c r="DF70" s="50"/>
      <c r="DG70" s="50"/>
      <c r="DH70" s="50"/>
      <c r="DI70" s="50"/>
      <c r="DJ70" s="264"/>
      <c r="DK70" s="57"/>
      <c r="DL70" s="17"/>
      <c r="DM70" s="17"/>
      <c r="DN70" s="56"/>
      <c r="DO70" s="50"/>
      <c r="DP70" s="50"/>
      <c r="DQ70" s="50"/>
      <c r="DR70" s="50"/>
      <c r="DS70" s="50"/>
      <c r="DT70" s="50"/>
      <c r="DU70" s="264"/>
      <c r="DV70" s="57"/>
      <c r="DW70" s="17"/>
      <c r="DX70" s="17"/>
      <c r="DY70" s="56"/>
      <c r="DZ70" s="50"/>
      <c r="EA70" s="50"/>
      <c r="EB70" s="50"/>
      <c r="EC70" s="50"/>
      <c r="ED70" s="50"/>
      <c r="EE70" s="50"/>
      <c r="EF70" s="264"/>
      <c r="EG70" s="57"/>
      <c r="EH70" s="17"/>
      <c r="EI70" s="17"/>
      <c r="EJ70" s="56"/>
      <c r="EK70" s="50"/>
      <c r="EL70" s="50"/>
      <c r="EM70" s="50"/>
      <c r="EN70" s="50"/>
      <c r="EO70" s="50"/>
      <c r="EP70" s="50"/>
      <c r="EQ70" s="264"/>
      <c r="ER70" s="57"/>
      <c r="ES70" s="17"/>
      <c r="ET70" s="17"/>
      <c r="EU70" s="56"/>
      <c r="EV70" s="50"/>
      <c r="EW70" s="50"/>
      <c r="EX70" s="50"/>
      <c r="EY70" s="50"/>
      <c r="EZ70" s="50"/>
      <c r="FA70" s="50"/>
      <c r="FB70" s="264"/>
      <c r="FC70" s="57"/>
      <c r="FD70" s="17"/>
      <c r="FE70" s="17"/>
      <c r="FF70" s="56"/>
      <c r="FG70" s="50"/>
      <c r="FH70" s="50"/>
      <c r="FI70" s="50"/>
      <c r="FJ70" s="50"/>
      <c r="FK70" s="50"/>
      <c r="FL70" s="50"/>
      <c r="FM70" s="264"/>
      <c r="FN70" s="57"/>
      <c r="FO70" s="17"/>
      <c r="FP70" s="17"/>
      <c r="FQ70" s="56"/>
      <c r="FR70" s="50"/>
      <c r="FS70" s="50"/>
      <c r="FT70" s="50"/>
      <c r="FU70" s="50"/>
      <c r="FV70" s="50"/>
      <c r="FW70" s="50"/>
      <c r="FX70" s="264"/>
      <c r="FY70" s="57"/>
      <c r="FZ70" s="17"/>
      <c r="GA70" s="17"/>
      <c r="GB70" s="56"/>
      <c r="GC70" s="50"/>
      <c r="GD70" s="50"/>
      <c r="GE70" s="50"/>
      <c r="GF70" s="50"/>
      <c r="GG70" s="50"/>
      <c r="GH70" s="50"/>
      <c r="GI70" s="264"/>
      <c r="GJ70" s="57"/>
      <c r="GK70" s="17"/>
      <c r="GL70" s="17"/>
      <c r="GM70" s="56"/>
      <c r="GN70" s="50"/>
      <c r="GO70" s="50"/>
      <c r="GP70" s="50"/>
      <c r="GQ70" s="50"/>
      <c r="GR70" s="50"/>
      <c r="GS70" s="50"/>
      <c r="GT70" s="264"/>
      <c r="GU70" s="57"/>
      <c r="GV70" s="17"/>
      <c r="GW70" s="17"/>
      <c r="GX70" s="56"/>
      <c r="GY70" s="50"/>
      <c r="GZ70" s="50"/>
      <c r="HA70" s="50"/>
      <c r="HB70" s="50"/>
      <c r="HC70" s="50"/>
      <c r="HD70" s="50"/>
      <c r="HE70" s="264"/>
      <c r="HF70" s="57"/>
      <c r="HG70" s="17"/>
      <c r="HH70" s="17"/>
      <c r="HI70" s="56"/>
      <c r="HJ70" s="50"/>
      <c r="HK70" s="50"/>
      <c r="HL70" s="50"/>
      <c r="HM70" s="50"/>
      <c r="HN70" s="50"/>
      <c r="HO70" s="50"/>
      <c r="HP70" s="264"/>
      <c r="HQ70" s="57"/>
      <c r="HR70" s="17"/>
      <c r="HS70" s="17"/>
    </row>
    <row r="71" spans="1:227" x14ac:dyDescent="0.25">
      <c r="A71" s="59"/>
      <c r="B71" s="215"/>
      <c r="C71" s="60"/>
      <c r="D71" s="60"/>
      <c r="E71" s="264"/>
      <c r="F71" s="264"/>
      <c r="G71" s="17"/>
      <c r="H71" s="56"/>
      <c r="I71" s="50"/>
      <c r="J71" s="50"/>
      <c r="K71" s="50"/>
      <c r="L71" s="50"/>
      <c r="M71" s="50"/>
      <c r="N71" s="50"/>
      <c r="O71" s="264"/>
      <c r="P71" s="57"/>
      <c r="Q71" s="17"/>
      <c r="R71" s="17"/>
      <c r="S71" s="56"/>
      <c r="T71" s="50"/>
      <c r="U71" s="50"/>
      <c r="V71" s="50"/>
      <c r="W71" s="50"/>
      <c r="X71" s="50"/>
      <c r="Y71" s="50"/>
      <c r="Z71" s="264"/>
      <c r="AA71" s="57"/>
      <c r="AB71" s="17"/>
      <c r="AC71" s="17"/>
      <c r="AD71" s="56"/>
      <c r="AE71" s="50"/>
      <c r="AF71" s="50"/>
      <c r="AG71" s="50"/>
      <c r="AH71" s="50"/>
      <c r="AI71" s="50"/>
      <c r="AJ71" s="50"/>
      <c r="AK71" s="264"/>
      <c r="AL71" s="57"/>
      <c r="AM71" s="17"/>
      <c r="AN71" s="17"/>
      <c r="AO71" s="56"/>
      <c r="AP71" s="50"/>
      <c r="AQ71" s="50"/>
      <c r="AR71" s="50"/>
      <c r="AS71" s="50"/>
      <c r="AT71" s="50"/>
      <c r="AU71" s="50"/>
      <c r="AV71" s="264"/>
      <c r="AW71" s="57"/>
      <c r="AX71" s="17"/>
      <c r="AY71" s="17"/>
      <c r="AZ71" s="56"/>
      <c r="BA71" s="50"/>
      <c r="BB71" s="50"/>
      <c r="BC71" s="50"/>
      <c r="BD71" s="50"/>
      <c r="BE71" s="50"/>
      <c r="BF71" s="50"/>
      <c r="BG71" s="264"/>
      <c r="BH71" s="57"/>
      <c r="BI71" s="17"/>
      <c r="BJ71" s="17"/>
      <c r="BK71" s="56"/>
      <c r="BL71" s="50"/>
      <c r="BM71" s="50"/>
      <c r="BN71" s="50"/>
      <c r="BO71" s="50"/>
      <c r="BP71" s="50"/>
      <c r="BQ71" s="50"/>
      <c r="BR71" s="264"/>
      <c r="BS71" s="57"/>
      <c r="BT71" s="17"/>
      <c r="BU71" s="17"/>
      <c r="BV71" s="56"/>
      <c r="BW71" s="50"/>
      <c r="BX71" s="50"/>
      <c r="BY71" s="50"/>
      <c r="BZ71" s="50"/>
      <c r="CA71" s="50"/>
      <c r="CB71" s="50"/>
      <c r="CC71" s="264"/>
      <c r="CD71" s="57"/>
      <c r="CE71" s="17"/>
      <c r="CF71" s="17"/>
      <c r="CG71" s="56"/>
      <c r="CH71" s="50"/>
      <c r="CI71" s="50"/>
      <c r="CJ71" s="50"/>
      <c r="CK71" s="50"/>
      <c r="CL71" s="50"/>
      <c r="CM71" s="50"/>
      <c r="CN71" s="264"/>
      <c r="CO71" s="57"/>
      <c r="CP71" s="17"/>
      <c r="CQ71" s="17"/>
      <c r="CR71" s="56"/>
      <c r="CS71" s="50"/>
      <c r="CT71" s="50"/>
      <c r="CU71" s="50"/>
      <c r="CV71" s="50"/>
      <c r="CW71" s="50"/>
      <c r="CX71" s="50"/>
      <c r="CY71" s="264"/>
      <c r="CZ71" s="57"/>
      <c r="DA71" s="17"/>
      <c r="DB71" s="17"/>
      <c r="DC71" s="56"/>
      <c r="DD71" s="50"/>
      <c r="DE71" s="50"/>
      <c r="DF71" s="50"/>
      <c r="DG71" s="50"/>
      <c r="DH71" s="50"/>
      <c r="DI71" s="50"/>
      <c r="DJ71" s="264"/>
      <c r="DK71" s="57"/>
      <c r="DL71" s="17"/>
      <c r="DM71" s="17"/>
      <c r="DN71" s="56"/>
      <c r="DO71" s="50"/>
      <c r="DP71" s="50"/>
      <c r="DQ71" s="50"/>
      <c r="DR71" s="50"/>
      <c r="DS71" s="50"/>
      <c r="DT71" s="50"/>
      <c r="DU71" s="264"/>
      <c r="DV71" s="57"/>
      <c r="DW71" s="17"/>
      <c r="DX71" s="17"/>
      <c r="DY71" s="56"/>
      <c r="DZ71" s="50"/>
      <c r="EA71" s="50"/>
      <c r="EB71" s="50"/>
      <c r="EC71" s="50"/>
      <c r="ED71" s="50"/>
      <c r="EE71" s="50"/>
      <c r="EF71" s="264"/>
      <c r="EG71" s="57"/>
      <c r="EH71" s="17"/>
      <c r="EI71" s="17"/>
      <c r="EJ71" s="56"/>
      <c r="EK71" s="50"/>
      <c r="EL71" s="50"/>
      <c r="EM71" s="50"/>
      <c r="EN71" s="50"/>
      <c r="EO71" s="50"/>
      <c r="EP71" s="50"/>
      <c r="EQ71" s="264"/>
      <c r="ER71" s="57"/>
      <c r="ES71" s="17"/>
      <c r="ET71" s="17"/>
      <c r="EU71" s="56"/>
      <c r="EV71" s="50"/>
      <c r="EW71" s="50"/>
      <c r="EX71" s="50"/>
      <c r="EY71" s="50"/>
      <c r="EZ71" s="50"/>
      <c r="FA71" s="50"/>
      <c r="FB71" s="264"/>
      <c r="FC71" s="57"/>
      <c r="FD71" s="17"/>
      <c r="FE71" s="17"/>
      <c r="FF71" s="56"/>
      <c r="FG71" s="50"/>
      <c r="FH71" s="50"/>
      <c r="FI71" s="50"/>
      <c r="FJ71" s="50"/>
      <c r="FK71" s="50"/>
      <c r="FL71" s="50"/>
      <c r="FM71" s="264"/>
      <c r="FN71" s="57"/>
      <c r="FO71" s="17"/>
      <c r="FP71" s="17"/>
      <c r="FQ71" s="56"/>
      <c r="FR71" s="50"/>
      <c r="FS71" s="50"/>
      <c r="FT71" s="50"/>
      <c r="FU71" s="50"/>
      <c r="FV71" s="50"/>
      <c r="FW71" s="50"/>
      <c r="FX71" s="264"/>
      <c r="FY71" s="57"/>
      <c r="FZ71" s="17"/>
      <c r="GA71" s="17"/>
      <c r="GB71" s="56"/>
      <c r="GC71" s="50"/>
      <c r="GD71" s="50"/>
      <c r="GE71" s="50"/>
      <c r="GF71" s="50"/>
      <c r="GG71" s="50"/>
      <c r="GH71" s="50"/>
      <c r="GI71" s="264"/>
      <c r="GJ71" s="57"/>
      <c r="GK71" s="17"/>
      <c r="GL71" s="17"/>
      <c r="GM71" s="56"/>
      <c r="GN71" s="50"/>
      <c r="GO71" s="50"/>
      <c r="GP71" s="50"/>
      <c r="GQ71" s="50"/>
      <c r="GR71" s="50"/>
      <c r="GS71" s="50"/>
      <c r="GT71" s="264"/>
      <c r="GU71" s="57"/>
      <c r="GV71" s="17"/>
      <c r="GW71" s="17"/>
      <c r="GX71" s="56"/>
      <c r="GY71" s="50"/>
      <c r="GZ71" s="50"/>
      <c r="HA71" s="50"/>
      <c r="HB71" s="50"/>
      <c r="HC71" s="50"/>
      <c r="HD71" s="50"/>
      <c r="HE71" s="264"/>
      <c r="HF71" s="57"/>
      <c r="HG71" s="17"/>
      <c r="HH71" s="17"/>
      <c r="HI71" s="56"/>
      <c r="HJ71" s="50"/>
      <c r="HK71" s="50"/>
      <c r="HL71" s="50"/>
      <c r="HM71" s="50"/>
      <c r="HN71" s="50"/>
      <c r="HO71" s="50"/>
      <c r="HP71" s="264"/>
      <c r="HQ71" s="57"/>
      <c r="HR71" s="17"/>
      <c r="HS71" s="17"/>
    </row>
    <row r="72" spans="1:227" x14ac:dyDescent="0.25">
      <c r="A72" s="59"/>
      <c r="B72" s="216"/>
      <c r="C72" s="60"/>
      <c r="D72" s="60"/>
      <c r="E72" s="264"/>
      <c r="F72" s="264"/>
      <c r="G72" s="17"/>
      <c r="H72" s="56"/>
      <c r="I72" s="50"/>
      <c r="J72" s="50"/>
      <c r="K72" s="50"/>
      <c r="L72" s="50"/>
      <c r="M72" s="50"/>
      <c r="N72" s="50"/>
      <c r="O72" s="264"/>
      <c r="P72" s="57"/>
      <c r="Q72" s="17"/>
      <c r="R72" s="17"/>
      <c r="S72" s="56"/>
      <c r="T72" s="50"/>
      <c r="U72" s="50"/>
      <c r="V72" s="50"/>
      <c r="W72" s="50"/>
      <c r="X72" s="50"/>
      <c r="Y72" s="50"/>
      <c r="Z72" s="264"/>
      <c r="AA72" s="57"/>
      <c r="AB72" s="17"/>
      <c r="AC72" s="17"/>
      <c r="AD72" s="56"/>
      <c r="AE72" s="50"/>
      <c r="AF72" s="50"/>
      <c r="AG72" s="50"/>
      <c r="AH72" s="50"/>
      <c r="AI72" s="50"/>
      <c r="AJ72" s="50"/>
      <c r="AK72" s="264"/>
      <c r="AL72" s="57"/>
      <c r="AM72" s="17"/>
      <c r="AN72" s="17"/>
      <c r="AO72" s="56"/>
      <c r="AP72" s="50"/>
      <c r="AQ72" s="50"/>
      <c r="AR72" s="50"/>
      <c r="AS72" s="50"/>
      <c r="AT72" s="50"/>
      <c r="AU72" s="50"/>
      <c r="AV72" s="264"/>
      <c r="AW72" s="57"/>
      <c r="AX72" s="17"/>
      <c r="AY72" s="17"/>
      <c r="AZ72" s="56"/>
      <c r="BA72" s="50"/>
      <c r="BB72" s="50"/>
      <c r="BC72" s="50"/>
      <c r="BD72" s="50"/>
      <c r="BE72" s="50"/>
      <c r="BF72" s="50"/>
      <c r="BG72" s="264"/>
      <c r="BH72" s="57"/>
      <c r="BI72" s="17"/>
      <c r="BJ72" s="17"/>
      <c r="BK72" s="56"/>
      <c r="BL72" s="50"/>
      <c r="BM72" s="50"/>
      <c r="BN72" s="50"/>
      <c r="BO72" s="50"/>
      <c r="BP72" s="50"/>
      <c r="BQ72" s="50"/>
      <c r="BR72" s="264"/>
      <c r="BS72" s="57"/>
      <c r="BT72" s="17"/>
      <c r="BU72" s="17"/>
      <c r="BV72" s="56"/>
      <c r="BW72" s="50"/>
      <c r="BX72" s="50"/>
      <c r="BY72" s="50"/>
      <c r="BZ72" s="50"/>
      <c r="CA72" s="50"/>
      <c r="CB72" s="50"/>
      <c r="CC72" s="264"/>
      <c r="CD72" s="57"/>
      <c r="CE72" s="17"/>
      <c r="CF72" s="17"/>
      <c r="CG72" s="56"/>
      <c r="CH72" s="50"/>
      <c r="CI72" s="50"/>
      <c r="CJ72" s="50"/>
      <c r="CK72" s="50"/>
      <c r="CL72" s="50"/>
      <c r="CM72" s="50"/>
      <c r="CN72" s="264"/>
      <c r="CO72" s="57"/>
      <c r="CP72" s="17"/>
      <c r="CQ72" s="17"/>
      <c r="CR72" s="56"/>
      <c r="CS72" s="50"/>
      <c r="CT72" s="50"/>
      <c r="CU72" s="50"/>
      <c r="CV72" s="50"/>
      <c r="CW72" s="50"/>
      <c r="CX72" s="50"/>
      <c r="CY72" s="264"/>
      <c r="CZ72" s="57"/>
      <c r="DA72" s="17"/>
      <c r="DB72" s="17"/>
      <c r="DC72" s="56"/>
      <c r="DD72" s="50"/>
      <c r="DE72" s="50"/>
      <c r="DF72" s="50"/>
      <c r="DG72" s="50"/>
      <c r="DH72" s="50"/>
      <c r="DI72" s="50"/>
      <c r="DJ72" s="264"/>
      <c r="DK72" s="57"/>
      <c r="DL72" s="17"/>
      <c r="DM72" s="17"/>
      <c r="DN72" s="56"/>
      <c r="DO72" s="50"/>
      <c r="DP72" s="50"/>
      <c r="DQ72" s="50"/>
      <c r="DR72" s="50"/>
      <c r="DS72" s="50"/>
      <c r="DT72" s="50"/>
      <c r="DU72" s="264"/>
      <c r="DV72" s="57"/>
      <c r="DW72" s="17"/>
      <c r="DX72" s="17"/>
      <c r="DY72" s="56"/>
      <c r="DZ72" s="50"/>
      <c r="EA72" s="50"/>
      <c r="EB72" s="50"/>
      <c r="EC72" s="50"/>
      <c r="ED72" s="50"/>
      <c r="EE72" s="50"/>
      <c r="EF72" s="264"/>
      <c r="EG72" s="57"/>
      <c r="EH72" s="17"/>
      <c r="EI72" s="17"/>
      <c r="EJ72" s="56"/>
      <c r="EK72" s="50"/>
      <c r="EL72" s="50"/>
      <c r="EM72" s="50"/>
      <c r="EN72" s="50"/>
      <c r="EO72" s="50"/>
      <c r="EP72" s="50"/>
      <c r="EQ72" s="264"/>
      <c r="ER72" s="57"/>
      <c r="ES72" s="17"/>
      <c r="ET72" s="17"/>
      <c r="EU72" s="56"/>
      <c r="EV72" s="50"/>
      <c r="EW72" s="50"/>
      <c r="EX72" s="50"/>
      <c r="EY72" s="50"/>
      <c r="EZ72" s="50"/>
      <c r="FA72" s="50"/>
      <c r="FB72" s="264"/>
      <c r="FC72" s="57"/>
      <c r="FD72" s="17"/>
      <c r="FE72" s="17"/>
      <c r="FF72" s="56"/>
      <c r="FG72" s="50"/>
      <c r="FH72" s="50"/>
      <c r="FI72" s="50"/>
      <c r="FJ72" s="50"/>
      <c r="FK72" s="50"/>
      <c r="FL72" s="50"/>
      <c r="FM72" s="264"/>
      <c r="FN72" s="57"/>
      <c r="FO72" s="17"/>
      <c r="FP72" s="17"/>
      <c r="FQ72" s="56"/>
      <c r="FR72" s="50"/>
      <c r="FS72" s="50"/>
      <c r="FT72" s="50"/>
      <c r="FU72" s="50"/>
      <c r="FV72" s="50"/>
      <c r="FW72" s="50"/>
      <c r="FX72" s="264"/>
      <c r="FY72" s="57"/>
      <c r="FZ72" s="17"/>
      <c r="GA72" s="17"/>
      <c r="GB72" s="56"/>
      <c r="GC72" s="50"/>
      <c r="GD72" s="50"/>
      <c r="GE72" s="50"/>
      <c r="GF72" s="50"/>
      <c r="GG72" s="50"/>
      <c r="GH72" s="50"/>
      <c r="GI72" s="264"/>
      <c r="GJ72" s="57"/>
      <c r="GK72" s="17"/>
      <c r="GL72" s="17"/>
      <c r="GM72" s="56"/>
      <c r="GN72" s="50"/>
      <c r="GO72" s="50"/>
      <c r="GP72" s="50"/>
      <c r="GQ72" s="50"/>
      <c r="GR72" s="50"/>
      <c r="GS72" s="50"/>
      <c r="GT72" s="264"/>
      <c r="GU72" s="57"/>
      <c r="GV72" s="17"/>
      <c r="GW72" s="17"/>
      <c r="GX72" s="56"/>
      <c r="GY72" s="50"/>
      <c r="GZ72" s="50"/>
      <c r="HA72" s="50"/>
      <c r="HB72" s="50"/>
      <c r="HC72" s="50"/>
      <c r="HD72" s="50"/>
      <c r="HE72" s="264"/>
      <c r="HF72" s="57"/>
      <c r="HG72" s="17"/>
      <c r="HH72" s="17"/>
      <c r="HI72" s="56"/>
      <c r="HJ72" s="50"/>
      <c r="HK72" s="50"/>
      <c r="HL72" s="50"/>
      <c r="HM72" s="50"/>
      <c r="HN72" s="50"/>
      <c r="HO72" s="50"/>
      <c r="HP72" s="264"/>
      <c r="HQ72" s="57"/>
      <c r="HR72" s="17"/>
      <c r="HS72" s="17"/>
    </row>
    <row r="73" spans="1:227" x14ac:dyDescent="0.25">
      <c r="A73" s="59"/>
      <c r="B73" s="215"/>
      <c r="C73" s="60"/>
      <c r="D73" s="60"/>
      <c r="E73" s="264"/>
      <c r="F73" s="264"/>
      <c r="G73" s="17"/>
      <c r="H73" s="56"/>
      <c r="I73" s="50"/>
      <c r="J73" s="50"/>
      <c r="K73" s="50"/>
      <c r="L73" s="50"/>
      <c r="M73" s="50"/>
      <c r="N73" s="50"/>
      <c r="O73" s="264"/>
      <c r="P73" s="57"/>
      <c r="Q73" s="17"/>
      <c r="R73" s="17"/>
      <c r="S73" s="56"/>
      <c r="T73" s="50"/>
      <c r="U73" s="50"/>
      <c r="V73" s="50"/>
      <c r="W73" s="50"/>
      <c r="X73" s="50"/>
      <c r="Y73" s="50"/>
      <c r="Z73" s="264"/>
      <c r="AA73" s="57"/>
      <c r="AB73" s="17"/>
      <c r="AC73" s="17"/>
      <c r="AD73" s="56"/>
      <c r="AE73" s="50"/>
      <c r="AF73" s="50"/>
      <c r="AG73" s="50"/>
      <c r="AH73" s="50"/>
      <c r="AI73" s="50"/>
      <c r="AJ73" s="50"/>
      <c r="AK73" s="264"/>
      <c r="AL73" s="57"/>
      <c r="AM73" s="17"/>
      <c r="AN73" s="17"/>
      <c r="AO73" s="56"/>
      <c r="AP73" s="50"/>
      <c r="AQ73" s="50"/>
      <c r="AR73" s="50"/>
      <c r="AS73" s="50"/>
      <c r="AT73" s="50"/>
      <c r="AU73" s="50"/>
      <c r="AV73" s="264"/>
      <c r="AW73" s="57"/>
      <c r="AX73" s="17"/>
      <c r="AY73" s="17"/>
      <c r="AZ73" s="56"/>
      <c r="BA73" s="50"/>
      <c r="BB73" s="50"/>
      <c r="BC73" s="50"/>
      <c r="BD73" s="50"/>
      <c r="BE73" s="50"/>
      <c r="BF73" s="50"/>
      <c r="BG73" s="264"/>
      <c r="BH73" s="57"/>
      <c r="BI73" s="17"/>
      <c r="BJ73" s="17"/>
      <c r="BK73" s="56"/>
      <c r="BL73" s="50"/>
      <c r="BM73" s="50"/>
      <c r="BN73" s="50"/>
      <c r="BO73" s="50"/>
      <c r="BP73" s="50"/>
      <c r="BQ73" s="50"/>
      <c r="BR73" s="264"/>
      <c r="BS73" s="57"/>
      <c r="BT73" s="17"/>
      <c r="BU73" s="17"/>
      <c r="BV73" s="56"/>
      <c r="BW73" s="50"/>
      <c r="BX73" s="50"/>
      <c r="BY73" s="50"/>
      <c r="BZ73" s="50"/>
      <c r="CA73" s="50"/>
      <c r="CB73" s="50"/>
      <c r="CC73" s="264"/>
      <c r="CD73" s="57"/>
      <c r="CE73" s="17"/>
      <c r="CF73" s="17"/>
      <c r="CG73" s="56"/>
      <c r="CH73" s="50"/>
      <c r="CI73" s="50"/>
      <c r="CJ73" s="50"/>
      <c r="CK73" s="50"/>
      <c r="CL73" s="50"/>
      <c r="CM73" s="50"/>
      <c r="CN73" s="264"/>
      <c r="CO73" s="57"/>
      <c r="CP73" s="17"/>
      <c r="CQ73" s="17"/>
      <c r="CR73" s="56"/>
      <c r="CS73" s="50"/>
      <c r="CT73" s="50"/>
      <c r="CU73" s="50"/>
      <c r="CV73" s="50"/>
      <c r="CW73" s="50"/>
      <c r="CX73" s="50"/>
      <c r="CY73" s="264"/>
      <c r="CZ73" s="57"/>
      <c r="DA73" s="17"/>
      <c r="DB73" s="17"/>
      <c r="DC73" s="56"/>
      <c r="DD73" s="50"/>
      <c r="DE73" s="50"/>
      <c r="DF73" s="50"/>
      <c r="DG73" s="50"/>
      <c r="DH73" s="50"/>
      <c r="DI73" s="50"/>
      <c r="DJ73" s="264"/>
      <c r="DK73" s="57"/>
      <c r="DL73" s="17"/>
      <c r="DM73" s="17"/>
      <c r="DN73" s="56"/>
      <c r="DO73" s="50"/>
      <c r="DP73" s="50"/>
      <c r="DQ73" s="50"/>
      <c r="DR73" s="50"/>
      <c r="DS73" s="50"/>
      <c r="DT73" s="50"/>
      <c r="DU73" s="264"/>
      <c r="DV73" s="57"/>
      <c r="DW73" s="17"/>
      <c r="DX73" s="17"/>
      <c r="DY73" s="56"/>
      <c r="DZ73" s="50"/>
      <c r="EA73" s="50"/>
      <c r="EB73" s="50"/>
      <c r="EC73" s="50"/>
      <c r="ED73" s="50"/>
      <c r="EE73" s="50"/>
      <c r="EF73" s="264"/>
      <c r="EG73" s="57"/>
      <c r="EH73" s="17"/>
      <c r="EI73" s="17"/>
      <c r="EJ73" s="56"/>
      <c r="EK73" s="50"/>
      <c r="EL73" s="50"/>
      <c r="EM73" s="50"/>
      <c r="EN73" s="50"/>
      <c r="EO73" s="50"/>
      <c r="EP73" s="50"/>
      <c r="EQ73" s="264"/>
      <c r="ER73" s="57"/>
      <c r="ES73" s="17"/>
      <c r="ET73" s="17"/>
      <c r="EU73" s="56"/>
      <c r="EV73" s="50"/>
      <c r="EW73" s="50"/>
      <c r="EX73" s="50"/>
      <c r="EY73" s="50"/>
      <c r="EZ73" s="50"/>
      <c r="FA73" s="50"/>
      <c r="FB73" s="264"/>
      <c r="FC73" s="57"/>
      <c r="FD73" s="17"/>
      <c r="FE73" s="17"/>
      <c r="FF73" s="56"/>
      <c r="FG73" s="50"/>
      <c r="FH73" s="50"/>
      <c r="FI73" s="50"/>
      <c r="FJ73" s="50"/>
      <c r="FK73" s="50"/>
      <c r="FL73" s="50"/>
      <c r="FM73" s="264"/>
      <c r="FN73" s="57"/>
      <c r="FO73" s="17"/>
      <c r="FP73" s="17"/>
      <c r="FQ73" s="56"/>
      <c r="FR73" s="50"/>
      <c r="FS73" s="50"/>
      <c r="FT73" s="50"/>
      <c r="FU73" s="50"/>
      <c r="FV73" s="50"/>
      <c r="FW73" s="50"/>
      <c r="FX73" s="264"/>
      <c r="FY73" s="57"/>
      <c r="FZ73" s="17"/>
      <c r="GA73" s="17"/>
      <c r="GB73" s="56"/>
      <c r="GC73" s="50"/>
      <c r="GD73" s="50"/>
      <c r="GE73" s="50"/>
      <c r="GF73" s="50"/>
      <c r="GG73" s="50"/>
      <c r="GH73" s="50"/>
      <c r="GI73" s="264"/>
      <c r="GJ73" s="57"/>
      <c r="GK73" s="17"/>
      <c r="GL73" s="17"/>
      <c r="GM73" s="56"/>
      <c r="GN73" s="50"/>
      <c r="GO73" s="50"/>
      <c r="GP73" s="50"/>
      <c r="GQ73" s="50"/>
      <c r="GR73" s="50"/>
      <c r="GS73" s="50"/>
      <c r="GT73" s="264"/>
      <c r="GU73" s="57"/>
      <c r="GV73" s="17"/>
      <c r="GW73" s="17"/>
      <c r="GX73" s="56"/>
      <c r="GY73" s="50"/>
      <c r="GZ73" s="50"/>
      <c r="HA73" s="50"/>
      <c r="HB73" s="50"/>
      <c r="HC73" s="50"/>
      <c r="HD73" s="50"/>
      <c r="HE73" s="264"/>
      <c r="HF73" s="57"/>
      <c r="HG73" s="17"/>
      <c r="HH73" s="17"/>
      <c r="HI73" s="56"/>
      <c r="HJ73" s="50"/>
      <c r="HK73" s="50"/>
      <c r="HL73" s="50"/>
      <c r="HM73" s="50"/>
      <c r="HN73" s="50"/>
      <c r="HO73" s="50"/>
      <c r="HP73" s="264"/>
      <c r="HQ73" s="57"/>
      <c r="HR73" s="17"/>
      <c r="HS73" s="17"/>
    </row>
    <row r="74" spans="1:227" x14ac:dyDescent="0.25">
      <c r="A74" s="59"/>
      <c r="B74" s="215"/>
      <c r="C74" s="60"/>
      <c r="D74" s="60"/>
      <c r="E74" s="264"/>
      <c r="F74" s="264"/>
      <c r="G74" s="17"/>
      <c r="H74" s="56"/>
      <c r="I74" s="50"/>
      <c r="J74" s="50"/>
      <c r="K74" s="50"/>
      <c r="L74" s="50"/>
      <c r="M74" s="50"/>
      <c r="N74" s="50"/>
      <c r="O74" s="264"/>
      <c r="P74" s="57"/>
      <c r="Q74" s="17"/>
      <c r="R74" s="17"/>
      <c r="S74" s="56"/>
      <c r="T74" s="50"/>
      <c r="U74" s="50"/>
      <c r="V74" s="50"/>
      <c r="W74" s="50"/>
      <c r="X74" s="50"/>
      <c r="Y74" s="50"/>
      <c r="Z74" s="264"/>
      <c r="AA74" s="57"/>
      <c r="AB74" s="17"/>
      <c r="AC74" s="17"/>
      <c r="AD74" s="56"/>
      <c r="AE74" s="50"/>
      <c r="AF74" s="50"/>
      <c r="AG74" s="50"/>
      <c r="AH74" s="50"/>
      <c r="AI74" s="50"/>
      <c r="AJ74" s="50"/>
      <c r="AK74" s="264"/>
      <c r="AL74" s="57"/>
      <c r="AM74" s="17"/>
      <c r="AN74" s="17"/>
      <c r="AO74" s="56"/>
      <c r="AP74" s="50"/>
      <c r="AQ74" s="50"/>
      <c r="AR74" s="50"/>
      <c r="AS74" s="50"/>
      <c r="AT74" s="50"/>
      <c r="AU74" s="50"/>
      <c r="AV74" s="264"/>
      <c r="AW74" s="57"/>
      <c r="AX74" s="17"/>
      <c r="AY74" s="17"/>
      <c r="AZ74" s="56"/>
      <c r="BA74" s="50"/>
      <c r="BB74" s="50"/>
      <c r="BC74" s="50"/>
      <c r="BD74" s="50"/>
      <c r="BE74" s="50"/>
      <c r="BF74" s="50"/>
      <c r="BG74" s="264"/>
      <c r="BH74" s="57"/>
      <c r="BI74" s="17"/>
      <c r="BJ74" s="17"/>
      <c r="BK74" s="56"/>
      <c r="BL74" s="50"/>
      <c r="BM74" s="50"/>
      <c r="BN74" s="50"/>
      <c r="BO74" s="50"/>
      <c r="BP74" s="50"/>
      <c r="BQ74" s="50"/>
      <c r="BR74" s="264"/>
      <c r="BS74" s="57"/>
      <c r="BT74" s="17"/>
      <c r="BU74" s="17"/>
      <c r="BV74" s="56"/>
      <c r="BW74" s="50"/>
      <c r="BX74" s="50"/>
      <c r="BY74" s="50"/>
      <c r="BZ74" s="50"/>
      <c r="CA74" s="50"/>
      <c r="CB74" s="50"/>
      <c r="CC74" s="264"/>
      <c r="CD74" s="57"/>
      <c r="CE74" s="17"/>
      <c r="CF74" s="17"/>
      <c r="CG74" s="56"/>
      <c r="CH74" s="50"/>
      <c r="CI74" s="50"/>
      <c r="CJ74" s="50"/>
      <c r="CK74" s="50"/>
      <c r="CL74" s="50"/>
      <c r="CM74" s="50"/>
      <c r="CN74" s="264"/>
      <c r="CO74" s="57"/>
      <c r="CP74" s="17"/>
      <c r="CQ74" s="17"/>
      <c r="CR74" s="56"/>
      <c r="CS74" s="50"/>
      <c r="CT74" s="50"/>
      <c r="CU74" s="50"/>
      <c r="CV74" s="50"/>
      <c r="CW74" s="50"/>
      <c r="CX74" s="50"/>
      <c r="CY74" s="264"/>
      <c r="CZ74" s="57"/>
      <c r="DA74" s="17"/>
      <c r="DB74" s="17"/>
      <c r="DC74" s="56"/>
      <c r="DD74" s="50"/>
      <c r="DE74" s="50"/>
      <c r="DF74" s="50"/>
      <c r="DG74" s="50"/>
      <c r="DH74" s="50"/>
      <c r="DI74" s="50"/>
      <c r="DJ74" s="264"/>
      <c r="DK74" s="57"/>
      <c r="DL74" s="17"/>
      <c r="DM74" s="17"/>
      <c r="DN74" s="56"/>
      <c r="DO74" s="50"/>
      <c r="DP74" s="50"/>
      <c r="DQ74" s="50"/>
      <c r="DR74" s="50"/>
      <c r="DS74" s="50"/>
      <c r="DT74" s="50"/>
      <c r="DU74" s="264"/>
      <c r="DV74" s="57"/>
      <c r="DW74" s="17"/>
      <c r="DX74" s="17"/>
      <c r="DY74" s="56"/>
      <c r="DZ74" s="50"/>
      <c r="EA74" s="50"/>
      <c r="EB74" s="50"/>
      <c r="EC74" s="50"/>
      <c r="ED74" s="50"/>
      <c r="EE74" s="50"/>
      <c r="EF74" s="264"/>
      <c r="EG74" s="57"/>
      <c r="EH74" s="17"/>
      <c r="EI74" s="17"/>
      <c r="EJ74" s="56"/>
      <c r="EK74" s="50"/>
      <c r="EL74" s="50"/>
      <c r="EM74" s="50"/>
      <c r="EN74" s="50"/>
      <c r="EO74" s="50"/>
      <c r="EP74" s="50"/>
      <c r="EQ74" s="264"/>
      <c r="ER74" s="57"/>
      <c r="ES74" s="17"/>
      <c r="ET74" s="17"/>
      <c r="EU74" s="56"/>
      <c r="EV74" s="50"/>
      <c r="EW74" s="50"/>
      <c r="EX74" s="50"/>
      <c r="EY74" s="50"/>
      <c r="EZ74" s="50"/>
      <c r="FA74" s="50"/>
      <c r="FB74" s="264"/>
      <c r="FC74" s="57"/>
      <c r="FD74" s="17"/>
      <c r="FE74" s="17"/>
      <c r="FF74" s="56"/>
      <c r="FG74" s="50"/>
      <c r="FH74" s="50"/>
      <c r="FI74" s="50"/>
      <c r="FJ74" s="50"/>
      <c r="FK74" s="50"/>
      <c r="FL74" s="50"/>
      <c r="FM74" s="264"/>
      <c r="FN74" s="57"/>
      <c r="FO74" s="17"/>
      <c r="FP74" s="17"/>
      <c r="FQ74" s="56"/>
      <c r="FR74" s="50"/>
      <c r="FS74" s="50"/>
      <c r="FT74" s="50"/>
      <c r="FU74" s="50"/>
      <c r="FV74" s="50"/>
      <c r="FW74" s="50"/>
      <c r="FX74" s="264"/>
      <c r="FY74" s="57"/>
      <c r="FZ74" s="17"/>
      <c r="GA74" s="17"/>
      <c r="GB74" s="56"/>
      <c r="GC74" s="50"/>
      <c r="GD74" s="50"/>
      <c r="GE74" s="50"/>
      <c r="GF74" s="50"/>
      <c r="GG74" s="50"/>
      <c r="GH74" s="50"/>
      <c r="GI74" s="264"/>
      <c r="GJ74" s="57"/>
      <c r="GK74" s="17"/>
      <c r="GL74" s="17"/>
      <c r="GM74" s="56"/>
      <c r="GN74" s="50"/>
      <c r="GO74" s="50"/>
      <c r="GP74" s="50"/>
      <c r="GQ74" s="50"/>
      <c r="GR74" s="50"/>
      <c r="GS74" s="50"/>
      <c r="GT74" s="264"/>
      <c r="GU74" s="57"/>
      <c r="GV74" s="17"/>
      <c r="GW74" s="17"/>
      <c r="GX74" s="56"/>
      <c r="GY74" s="50"/>
      <c r="GZ74" s="50"/>
      <c r="HA74" s="50"/>
      <c r="HB74" s="50"/>
      <c r="HC74" s="50"/>
      <c r="HD74" s="50"/>
      <c r="HE74" s="264"/>
      <c r="HF74" s="57"/>
      <c r="HG74" s="17"/>
      <c r="HH74" s="17"/>
      <c r="HI74" s="56"/>
      <c r="HJ74" s="50"/>
      <c r="HK74" s="50"/>
      <c r="HL74" s="50"/>
      <c r="HM74" s="50"/>
      <c r="HN74" s="50"/>
      <c r="HO74" s="50"/>
      <c r="HP74" s="264"/>
      <c r="HQ74" s="57"/>
      <c r="HR74" s="17"/>
      <c r="HS74" s="17"/>
    </row>
    <row r="75" spans="1:227" x14ac:dyDescent="0.25">
      <c r="A75" s="59"/>
      <c r="B75" s="215"/>
      <c r="C75" s="60"/>
      <c r="D75" s="60"/>
      <c r="E75" s="264"/>
      <c r="F75" s="264"/>
      <c r="G75" s="17"/>
      <c r="H75" s="56"/>
      <c r="I75" s="50"/>
      <c r="J75" s="50"/>
      <c r="K75" s="50"/>
      <c r="L75" s="50"/>
      <c r="M75" s="50"/>
      <c r="N75" s="50"/>
      <c r="O75" s="264"/>
      <c r="P75" s="57"/>
      <c r="Q75" s="17"/>
      <c r="R75" s="17"/>
      <c r="S75" s="56"/>
      <c r="T75" s="50"/>
      <c r="U75" s="50"/>
      <c r="V75" s="50"/>
      <c r="W75" s="50"/>
      <c r="X75" s="50"/>
      <c r="Y75" s="50"/>
      <c r="Z75" s="264"/>
      <c r="AA75" s="57"/>
      <c r="AB75" s="17"/>
      <c r="AC75" s="17"/>
      <c r="AD75" s="56"/>
      <c r="AE75" s="50"/>
      <c r="AF75" s="50"/>
      <c r="AG75" s="50"/>
      <c r="AH75" s="50"/>
      <c r="AI75" s="50"/>
      <c r="AJ75" s="50"/>
      <c r="AK75" s="264"/>
      <c r="AL75" s="57"/>
      <c r="AM75" s="17"/>
      <c r="AN75" s="17"/>
      <c r="AO75" s="56"/>
      <c r="AP75" s="50"/>
      <c r="AQ75" s="50"/>
      <c r="AR75" s="50"/>
      <c r="AS75" s="50"/>
      <c r="AT75" s="50"/>
      <c r="AU75" s="50"/>
      <c r="AV75" s="264"/>
      <c r="AW75" s="57"/>
      <c r="AX75" s="17"/>
      <c r="AY75" s="17"/>
      <c r="AZ75" s="56"/>
      <c r="BA75" s="50"/>
      <c r="BB75" s="50"/>
      <c r="BC75" s="50"/>
      <c r="BD75" s="50"/>
      <c r="BE75" s="50"/>
      <c r="BF75" s="50"/>
      <c r="BG75" s="264"/>
      <c r="BH75" s="57"/>
      <c r="BI75" s="17"/>
      <c r="BJ75" s="17"/>
      <c r="BK75" s="56"/>
      <c r="BL75" s="50"/>
      <c r="BM75" s="50"/>
      <c r="BN75" s="50"/>
      <c r="BO75" s="50"/>
      <c r="BP75" s="50"/>
      <c r="BQ75" s="50"/>
      <c r="BR75" s="264"/>
      <c r="BS75" s="57"/>
      <c r="BT75" s="17"/>
      <c r="BU75" s="17"/>
      <c r="BV75" s="56"/>
      <c r="BW75" s="50"/>
      <c r="BX75" s="50"/>
      <c r="BY75" s="50"/>
      <c r="BZ75" s="50"/>
      <c r="CA75" s="50"/>
      <c r="CB75" s="50"/>
      <c r="CC75" s="264"/>
      <c r="CD75" s="57"/>
      <c r="CE75" s="17"/>
      <c r="CF75" s="17"/>
      <c r="CG75" s="56"/>
      <c r="CH75" s="50"/>
      <c r="CI75" s="50"/>
      <c r="CJ75" s="50"/>
      <c r="CK75" s="50"/>
      <c r="CL75" s="50"/>
      <c r="CM75" s="50"/>
      <c r="CN75" s="264"/>
      <c r="CO75" s="57"/>
      <c r="CP75" s="17"/>
      <c r="CQ75" s="17"/>
      <c r="CR75" s="56"/>
      <c r="CS75" s="50"/>
      <c r="CT75" s="50"/>
      <c r="CU75" s="50"/>
      <c r="CV75" s="50"/>
      <c r="CW75" s="50"/>
      <c r="CX75" s="50"/>
      <c r="CY75" s="264"/>
      <c r="CZ75" s="57"/>
      <c r="DA75" s="17"/>
      <c r="DB75" s="17"/>
      <c r="DC75" s="56"/>
      <c r="DD75" s="50"/>
      <c r="DE75" s="50"/>
      <c r="DF75" s="50"/>
      <c r="DG75" s="50"/>
      <c r="DH75" s="50"/>
      <c r="DI75" s="50"/>
      <c r="DJ75" s="264"/>
      <c r="DK75" s="57"/>
      <c r="DL75" s="17"/>
      <c r="DM75" s="17"/>
      <c r="DN75" s="56"/>
      <c r="DO75" s="50"/>
      <c r="DP75" s="50"/>
      <c r="DQ75" s="50"/>
      <c r="DR75" s="50"/>
      <c r="DS75" s="50"/>
      <c r="DT75" s="50"/>
      <c r="DU75" s="264"/>
      <c r="DV75" s="57"/>
      <c r="DW75" s="17"/>
      <c r="DX75" s="17"/>
      <c r="DY75" s="56"/>
      <c r="DZ75" s="50"/>
      <c r="EA75" s="50"/>
      <c r="EB75" s="50"/>
      <c r="EC75" s="50"/>
      <c r="ED75" s="50"/>
      <c r="EE75" s="50"/>
      <c r="EF75" s="264"/>
      <c r="EG75" s="57"/>
      <c r="EH75" s="17"/>
      <c r="EI75" s="17"/>
      <c r="EJ75" s="56"/>
      <c r="EK75" s="50"/>
      <c r="EL75" s="50"/>
      <c r="EM75" s="50"/>
      <c r="EN75" s="50"/>
      <c r="EO75" s="50"/>
      <c r="EP75" s="50"/>
      <c r="EQ75" s="264"/>
      <c r="ER75" s="57"/>
      <c r="ES75" s="17"/>
      <c r="ET75" s="17"/>
      <c r="EU75" s="56"/>
      <c r="EV75" s="50"/>
      <c r="EW75" s="50"/>
      <c r="EX75" s="50"/>
      <c r="EY75" s="50"/>
      <c r="EZ75" s="50"/>
      <c r="FA75" s="50"/>
      <c r="FB75" s="264"/>
      <c r="FC75" s="57"/>
      <c r="FD75" s="17"/>
      <c r="FE75" s="17"/>
      <c r="FF75" s="56"/>
      <c r="FG75" s="50"/>
      <c r="FH75" s="50"/>
      <c r="FI75" s="50"/>
      <c r="FJ75" s="50"/>
      <c r="FK75" s="50"/>
      <c r="FL75" s="50"/>
      <c r="FM75" s="264"/>
      <c r="FN75" s="57"/>
      <c r="FO75" s="17"/>
      <c r="FP75" s="17"/>
      <c r="FQ75" s="56"/>
      <c r="FR75" s="50"/>
      <c r="FS75" s="50"/>
      <c r="FT75" s="50"/>
      <c r="FU75" s="50"/>
      <c r="FV75" s="50"/>
      <c r="FW75" s="50"/>
      <c r="FX75" s="264"/>
      <c r="FY75" s="57"/>
      <c r="FZ75" s="17"/>
      <c r="GA75" s="17"/>
      <c r="GB75" s="56"/>
      <c r="GC75" s="50"/>
      <c r="GD75" s="50"/>
      <c r="GE75" s="50"/>
      <c r="GF75" s="50"/>
      <c r="GG75" s="50"/>
      <c r="GH75" s="50"/>
      <c r="GI75" s="264"/>
      <c r="GJ75" s="57"/>
      <c r="GK75" s="17"/>
      <c r="GL75" s="17"/>
      <c r="GM75" s="56"/>
      <c r="GN75" s="50"/>
      <c r="GO75" s="50"/>
      <c r="GP75" s="50"/>
      <c r="GQ75" s="50"/>
      <c r="GR75" s="50"/>
      <c r="GS75" s="50"/>
      <c r="GT75" s="264"/>
      <c r="GU75" s="57"/>
      <c r="GV75" s="17"/>
      <c r="GW75" s="17"/>
      <c r="GX75" s="56"/>
      <c r="GY75" s="50"/>
      <c r="GZ75" s="50"/>
      <c r="HA75" s="50"/>
      <c r="HB75" s="50"/>
      <c r="HC75" s="50"/>
      <c r="HD75" s="50"/>
      <c r="HE75" s="264"/>
      <c r="HF75" s="57"/>
      <c r="HG75" s="17"/>
      <c r="HH75" s="17"/>
      <c r="HI75" s="56"/>
      <c r="HJ75" s="50"/>
      <c r="HK75" s="50"/>
      <c r="HL75" s="50"/>
      <c r="HM75" s="50"/>
      <c r="HN75" s="50"/>
      <c r="HO75" s="50"/>
      <c r="HP75" s="264"/>
      <c r="HQ75" s="57"/>
      <c r="HR75" s="17"/>
      <c r="HS75" s="17"/>
    </row>
    <row r="76" spans="1:227" x14ac:dyDescent="0.25">
      <c r="A76" s="59"/>
      <c r="B76" s="215"/>
      <c r="C76" s="60"/>
      <c r="D76" s="60"/>
      <c r="E76" s="264"/>
      <c r="F76" s="264"/>
      <c r="G76" s="17"/>
      <c r="H76" s="56"/>
      <c r="I76" s="50"/>
      <c r="J76" s="50"/>
      <c r="K76" s="50"/>
      <c r="L76" s="50"/>
      <c r="M76" s="50"/>
      <c r="N76" s="50"/>
      <c r="O76" s="264"/>
      <c r="P76" s="57"/>
      <c r="Q76" s="17"/>
      <c r="R76" s="17"/>
      <c r="S76" s="56"/>
      <c r="T76" s="50"/>
      <c r="U76" s="50"/>
      <c r="V76" s="50"/>
      <c r="W76" s="50"/>
      <c r="X76" s="50"/>
      <c r="Y76" s="50"/>
      <c r="Z76" s="264"/>
      <c r="AA76" s="57"/>
      <c r="AB76" s="17"/>
      <c r="AC76" s="17"/>
      <c r="AD76" s="56"/>
      <c r="AE76" s="50"/>
      <c r="AF76" s="50"/>
      <c r="AG76" s="50"/>
      <c r="AH76" s="50"/>
      <c r="AI76" s="50"/>
      <c r="AJ76" s="50"/>
      <c r="AK76" s="264"/>
      <c r="AL76" s="57"/>
      <c r="AM76" s="17"/>
      <c r="AN76" s="17"/>
      <c r="AO76" s="56"/>
      <c r="AP76" s="50"/>
      <c r="AQ76" s="50"/>
      <c r="AR76" s="50"/>
      <c r="AS76" s="50"/>
      <c r="AT76" s="50"/>
      <c r="AU76" s="50"/>
      <c r="AV76" s="264"/>
      <c r="AW76" s="57"/>
      <c r="AX76" s="17"/>
      <c r="AY76" s="17"/>
      <c r="AZ76" s="56"/>
      <c r="BA76" s="50"/>
      <c r="BB76" s="50"/>
      <c r="BC76" s="50"/>
      <c r="BD76" s="50"/>
      <c r="BE76" s="50"/>
      <c r="BF76" s="50"/>
      <c r="BG76" s="264"/>
      <c r="BH76" s="57"/>
      <c r="BI76" s="17"/>
      <c r="BJ76" s="17"/>
      <c r="BK76" s="56"/>
      <c r="BL76" s="50"/>
      <c r="BM76" s="50"/>
      <c r="BN76" s="50"/>
      <c r="BO76" s="50"/>
      <c r="BP76" s="50"/>
      <c r="BQ76" s="50"/>
      <c r="BR76" s="264"/>
      <c r="BS76" s="57"/>
      <c r="BT76" s="17"/>
      <c r="BU76" s="17"/>
      <c r="BV76" s="56"/>
      <c r="BW76" s="50"/>
      <c r="BX76" s="50"/>
      <c r="BY76" s="50"/>
      <c r="BZ76" s="50"/>
      <c r="CA76" s="50"/>
      <c r="CB76" s="50"/>
      <c r="CC76" s="264"/>
      <c r="CD76" s="57"/>
      <c r="CE76" s="17"/>
      <c r="CF76" s="17"/>
      <c r="CG76" s="56"/>
      <c r="CH76" s="50"/>
      <c r="CI76" s="50"/>
      <c r="CJ76" s="50"/>
      <c r="CK76" s="50"/>
      <c r="CL76" s="50"/>
      <c r="CM76" s="50"/>
      <c r="CN76" s="264"/>
      <c r="CO76" s="57"/>
      <c r="CP76" s="17"/>
      <c r="CQ76" s="17"/>
      <c r="CR76" s="56"/>
      <c r="CS76" s="50"/>
      <c r="CT76" s="50"/>
      <c r="CU76" s="50"/>
      <c r="CV76" s="50"/>
      <c r="CW76" s="50"/>
      <c r="CX76" s="50"/>
      <c r="CY76" s="264"/>
      <c r="CZ76" s="57"/>
      <c r="DA76" s="17"/>
      <c r="DB76" s="17"/>
      <c r="DC76" s="56"/>
      <c r="DD76" s="50"/>
      <c r="DE76" s="50"/>
      <c r="DF76" s="50"/>
      <c r="DG76" s="50"/>
      <c r="DH76" s="50"/>
      <c r="DI76" s="50"/>
      <c r="DJ76" s="264"/>
      <c r="DK76" s="57"/>
      <c r="DL76" s="17"/>
      <c r="DM76" s="17"/>
      <c r="DN76" s="56"/>
      <c r="DO76" s="50"/>
      <c r="DP76" s="50"/>
      <c r="DQ76" s="50"/>
      <c r="DR76" s="50"/>
      <c r="DS76" s="50"/>
      <c r="DT76" s="50"/>
      <c r="DU76" s="264"/>
      <c r="DV76" s="57"/>
      <c r="DW76" s="17"/>
      <c r="DX76" s="17"/>
      <c r="DY76" s="56"/>
      <c r="DZ76" s="50"/>
      <c r="EA76" s="50"/>
      <c r="EB76" s="50"/>
      <c r="EC76" s="50"/>
      <c r="ED76" s="50"/>
      <c r="EE76" s="50"/>
      <c r="EF76" s="264"/>
      <c r="EG76" s="57"/>
      <c r="EH76" s="17"/>
      <c r="EI76" s="17"/>
      <c r="EJ76" s="56"/>
      <c r="EK76" s="50"/>
      <c r="EL76" s="50"/>
      <c r="EM76" s="50"/>
      <c r="EN76" s="50"/>
      <c r="EO76" s="50"/>
      <c r="EP76" s="50"/>
      <c r="EQ76" s="264"/>
      <c r="ER76" s="57"/>
      <c r="ES76" s="17"/>
      <c r="ET76" s="17"/>
      <c r="EU76" s="56"/>
      <c r="EV76" s="50"/>
      <c r="EW76" s="50"/>
      <c r="EX76" s="50"/>
      <c r="EY76" s="50"/>
      <c r="EZ76" s="50"/>
      <c r="FA76" s="50"/>
      <c r="FB76" s="264"/>
      <c r="FC76" s="57"/>
      <c r="FD76" s="17"/>
      <c r="FE76" s="17"/>
      <c r="FF76" s="56"/>
      <c r="FG76" s="50"/>
      <c r="FH76" s="50"/>
      <c r="FI76" s="50"/>
      <c r="FJ76" s="50"/>
      <c r="FK76" s="50"/>
      <c r="FL76" s="50"/>
      <c r="FM76" s="264"/>
      <c r="FN76" s="57"/>
      <c r="FO76" s="17"/>
      <c r="FP76" s="17"/>
      <c r="FQ76" s="56"/>
      <c r="FR76" s="50"/>
      <c r="FS76" s="50"/>
      <c r="FT76" s="50"/>
      <c r="FU76" s="50"/>
      <c r="FV76" s="50"/>
      <c r="FW76" s="50"/>
      <c r="FX76" s="264"/>
      <c r="FY76" s="57"/>
      <c r="FZ76" s="17"/>
      <c r="GA76" s="17"/>
      <c r="GB76" s="56"/>
      <c r="GC76" s="50"/>
      <c r="GD76" s="50"/>
      <c r="GE76" s="50"/>
      <c r="GF76" s="50"/>
      <c r="GG76" s="50"/>
      <c r="GH76" s="50"/>
      <c r="GI76" s="264"/>
      <c r="GJ76" s="57"/>
      <c r="GK76" s="17"/>
      <c r="GL76" s="17"/>
      <c r="GM76" s="56"/>
      <c r="GN76" s="50"/>
      <c r="GO76" s="50"/>
      <c r="GP76" s="50"/>
      <c r="GQ76" s="50"/>
      <c r="GR76" s="50"/>
      <c r="GS76" s="50"/>
      <c r="GT76" s="264"/>
      <c r="GU76" s="57"/>
      <c r="GV76" s="17"/>
      <c r="GW76" s="17"/>
      <c r="GX76" s="56"/>
      <c r="GY76" s="50"/>
      <c r="GZ76" s="50"/>
      <c r="HA76" s="50"/>
      <c r="HB76" s="50"/>
      <c r="HC76" s="50"/>
      <c r="HD76" s="50"/>
      <c r="HE76" s="264"/>
      <c r="HF76" s="57"/>
      <c r="HG76" s="17"/>
      <c r="HH76" s="17"/>
      <c r="HI76" s="56"/>
      <c r="HJ76" s="50"/>
      <c r="HK76" s="50"/>
      <c r="HL76" s="50"/>
      <c r="HM76" s="50"/>
      <c r="HN76" s="50"/>
      <c r="HO76" s="50"/>
      <c r="HP76" s="264"/>
      <c r="HQ76" s="57"/>
      <c r="HR76" s="17"/>
      <c r="HS76" s="17"/>
    </row>
    <row r="77" spans="1:227" x14ac:dyDescent="0.25">
      <c r="A77" s="59"/>
      <c r="B77" s="215"/>
      <c r="C77" s="60"/>
      <c r="D77" s="60"/>
      <c r="E77" s="264"/>
      <c r="F77" s="264"/>
      <c r="G77" s="17"/>
      <c r="H77" s="56"/>
      <c r="I77" s="50"/>
      <c r="J77" s="50"/>
      <c r="K77" s="50"/>
      <c r="L77" s="50"/>
      <c r="M77" s="50"/>
      <c r="N77" s="50"/>
      <c r="O77" s="264"/>
      <c r="P77" s="57"/>
      <c r="Q77" s="17"/>
      <c r="R77" s="17"/>
      <c r="S77" s="56"/>
      <c r="T77" s="50"/>
      <c r="U77" s="50"/>
      <c r="V77" s="50"/>
      <c r="W77" s="50"/>
      <c r="X77" s="50"/>
      <c r="Y77" s="50"/>
      <c r="Z77" s="264"/>
      <c r="AA77" s="57"/>
      <c r="AB77" s="17"/>
      <c r="AC77" s="17"/>
      <c r="AD77" s="56"/>
      <c r="AE77" s="50"/>
      <c r="AF77" s="50"/>
      <c r="AG77" s="50"/>
      <c r="AH77" s="50"/>
      <c r="AI77" s="50"/>
      <c r="AJ77" s="50"/>
      <c r="AK77" s="264"/>
      <c r="AL77" s="57"/>
      <c r="AM77" s="17"/>
      <c r="AN77" s="17"/>
      <c r="AO77" s="56"/>
      <c r="AP77" s="50"/>
      <c r="AQ77" s="50"/>
      <c r="AR77" s="50"/>
      <c r="AS77" s="50"/>
      <c r="AT77" s="50"/>
      <c r="AU77" s="50"/>
      <c r="AV77" s="264"/>
      <c r="AW77" s="57"/>
      <c r="AX77" s="17"/>
      <c r="AY77" s="17"/>
      <c r="AZ77" s="56"/>
      <c r="BA77" s="50"/>
      <c r="BB77" s="50"/>
      <c r="BC77" s="50"/>
      <c r="BD77" s="50"/>
      <c r="BE77" s="50"/>
      <c r="BF77" s="50"/>
      <c r="BG77" s="264"/>
      <c r="BH77" s="57"/>
      <c r="BI77" s="17"/>
      <c r="BJ77" s="17"/>
      <c r="BK77" s="56"/>
      <c r="BL77" s="50"/>
      <c r="BM77" s="50"/>
      <c r="BN77" s="50"/>
      <c r="BO77" s="50"/>
      <c r="BP77" s="50"/>
      <c r="BQ77" s="50"/>
      <c r="BR77" s="264"/>
      <c r="BS77" s="57"/>
      <c r="BT77" s="17"/>
      <c r="BU77" s="17"/>
      <c r="BV77" s="56"/>
      <c r="BW77" s="50"/>
      <c r="BX77" s="50"/>
      <c r="BY77" s="50"/>
      <c r="BZ77" s="50"/>
      <c r="CA77" s="50"/>
      <c r="CB77" s="50"/>
      <c r="CC77" s="264"/>
      <c r="CD77" s="57"/>
      <c r="CE77" s="17"/>
      <c r="CF77" s="17"/>
      <c r="CG77" s="56"/>
      <c r="CH77" s="50"/>
      <c r="CI77" s="50"/>
      <c r="CJ77" s="50"/>
      <c r="CK77" s="50"/>
      <c r="CL77" s="50"/>
      <c r="CM77" s="50"/>
      <c r="CN77" s="264"/>
      <c r="CO77" s="57"/>
      <c r="CP77" s="17"/>
      <c r="CQ77" s="17"/>
      <c r="CR77" s="56"/>
      <c r="CS77" s="50"/>
      <c r="CT77" s="50"/>
      <c r="CU77" s="50"/>
      <c r="CV77" s="50"/>
      <c r="CW77" s="50"/>
      <c r="CX77" s="50"/>
      <c r="CY77" s="264"/>
      <c r="CZ77" s="57"/>
      <c r="DA77" s="17"/>
      <c r="DB77" s="17"/>
      <c r="DC77" s="56"/>
      <c r="DD77" s="50"/>
      <c r="DE77" s="50"/>
      <c r="DF77" s="50"/>
      <c r="DG77" s="50"/>
      <c r="DH77" s="50"/>
      <c r="DI77" s="50"/>
      <c r="DJ77" s="264"/>
      <c r="DK77" s="57"/>
      <c r="DL77" s="17"/>
      <c r="DM77" s="17"/>
      <c r="DN77" s="56"/>
      <c r="DO77" s="50"/>
      <c r="DP77" s="50"/>
      <c r="DQ77" s="50"/>
      <c r="DR77" s="50"/>
      <c r="DS77" s="50"/>
      <c r="DT77" s="50"/>
      <c r="DU77" s="264"/>
      <c r="DV77" s="57"/>
      <c r="DW77" s="17"/>
      <c r="DX77" s="17"/>
      <c r="DY77" s="56"/>
      <c r="DZ77" s="50"/>
      <c r="EA77" s="50"/>
      <c r="EB77" s="50"/>
      <c r="EC77" s="50"/>
      <c r="ED77" s="50"/>
      <c r="EE77" s="50"/>
      <c r="EF77" s="264"/>
      <c r="EG77" s="57"/>
      <c r="EH77" s="17"/>
      <c r="EI77" s="17"/>
      <c r="EJ77" s="56"/>
      <c r="EK77" s="50"/>
      <c r="EL77" s="50"/>
      <c r="EM77" s="50"/>
      <c r="EN77" s="50"/>
      <c r="EO77" s="50"/>
      <c r="EP77" s="50"/>
      <c r="EQ77" s="264"/>
      <c r="ER77" s="57"/>
      <c r="ES77" s="17"/>
      <c r="ET77" s="17"/>
      <c r="EU77" s="56"/>
      <c r="EV77" s="50"/>
      <c r="EW77" s="50"/>
      <c r="EX77" s="50"/>
      <c r="EY77" s="50"/>
      <c r="EZ77" s="50"/>
      <c r="FA77" s="50"/>
      <c r="FB77" s="264"/>
      <c r="FC77" s="57"/>
      <c r="FD77" s="17"/>
      <c r="FE77" s="17"/>
      <c r="FF77" s="56"/>
      <c r="FG77" s="50"/>
      <c r="FH77" s="50"/>
      <c r="FI77" s="50"/>
      <c r="FJ77" s="50"/>
      <c r="FK77" s="50"/>
      <c r="FL77" s="50"/>
      <c r="FM77" s="264"/>
      <c r="FN77" s="57"/>
      <c r="FO77" s="17"/>
      <c r="FP77" s="17"/>
      <c r="FQ77" s="56"/>
      <c r="FR77" s="50"/>
      <c r="FS77" s="50"/>
      <c r="FT77" s="50"/>
      <c r="FU77" s="50"/>
      <c r="FV77" s="50"/>
      <c r="FW77" s="50"/>
      <c r="FX77" s="264"/>
      <c r="FY77" s="57"/>
      <c r="FZ77" s="17"/>
      <c r="GA77" s="17"/>
      <c r="GB77" s="56"/>
      <c r="GC77" s="50"/>
      <c r="GD77" s="50"/>
      <c r="GE77" s="50"/>
      <c r="GF77" s="50"/>
      <c r="GG77" s="50"/>
      <c r="GH77" s="50"/>
      <c r="GI77" s="264"/>
      <c r="GJ77" s="57"/>
      <c r="GK77" s="17"/>
      <c r="GL77" s="17"/>
      <c r="GM77" s="56"/>
      <c r="GN77" s="50"/>
      <c r="GO77" s="50"/>
      <c r="GP77" s="50"/>
      <c r="GQ77" s="50"/>
      <c r="GR77" s="50"/>
      <c r="GS77" s="50"/>
      <c r="GT77" s="264"/>
      <c r="GU77" s="57"/>
      <c r="GV77" s="17"/>
      <c r="GW77" s="17"/>
      <c r="GX77" s="56"/>
      <c r="GY77" s="50"/>
      <c r="GZ77" s="50"/>
      <c r="HA77" s="50"/>
      <c r="HB77" s="50"/>
      <c r="HC77" s="50"/>
      <c r="HD77" s="50"/>
      <c r="HE77" s="264"/>
      <c r="HF77" s="57"/>
      <c r="HG77" s="17"/>
      <c r="HH77" s="17"/>
      <c r="HI77" s="56"/>
      <c r="HJ77" s="50"/>
      <c r="HK77" s="50"/>
      <c r="HL77" s="50"/>
      <c r="HM77" s="50"/>
      <c r="HN77" s="50"/>
      <c r="HO77" s="50"/>
      <c r="HP77" s="264"/>
      <c r="HQ77" s="57"/>
      <c r="HR77" s="17"/>
      <c r="HS77" s="17"/>
    </row>
    <row r="78" spans="1:227" x14ac:dyDescent="0.25">
      <c r="A78" s="59"/>
      <c r="B78" s="215"/>
      <c r="C78" s="60"/>
      <c r="D78" s="60"/>
      <c r="E78" s="264"/>
      <c r="F78" s="264"/>
      <c r="G78" s="17"/>
      <c r="H78" s="56"/>
      <c r="I78" s="50"/>
      <c r="J78" s="50"/>
      <c r="K78" s="50"/>
      <c r="L78" s="50"/>
      <c r="M78" s="50"/>
      <c r="N78" s="50"/>
      <c r="O78" s="264"/>
      <c r="P78" s="57"/>
      <c r="Q78" s="17"/>
      <c r="R78" s="17"/>
      <c r="S78" s="56"/>
      <c r="T78" s="50"/>
      <c r="U78" s="50"/>
      <c r="V78" s="50"/>
      <c r="W78" s="50"/>
      <c r="X78" s="50"/>
      <c r="Y78" s="50"/>
      <c r="Z78" s="264"/>
      <c r="AA78" s="57"/>
      <c r="AB78" s="17"/>
      <c r="AC78" s="17"/>
      <c r="AD78" s="56"/>
      <c r="AE78" s="50"/>
      <c r="AF78" s="50"/>
      <c r="AG78" s="50"/>
      <c r="AH78" s="50"/>
      <c r="AI78" s="50"/>
      <c r="AJ78" s="50"/>
      <c r="AK78" s="264"/>
      <c r="AL78" s="57"/>
      <c r="AM78" s="17"/>
      <c r="AN78" s="17"/>
      <c r="AO78" s="56"/>
      <c r="AP78" s="50"/>
      <c r="AQ78" s="50"/>
      <c r="AR78" s="50"/>
      <c r="AS78" s="50"/>
      <c r="AT78" s="50"/>
      <c r="AU78" s="50"/>
      <c r="AV78" s="264"/>
      <c r="AW78" s="57"/>
      <c r="AX78" s="17"/>
      <c r="AY78" s="17"/>
      <c r="AZ78" s="56"/>
      <c r="BA78" s="50"/>
      <c r="BB78" s="50"/>
      <c r="BC78" s="50"/>
      <c r="BD78" s="50"/>
      <c r="BE78" s="50"/>
      <c r="BF78" s="50"/>
      <c r="BG78" s="264"/>
      <c r="BH78" s="57"/>
      <c r="BI78" s="17"/>
      <c r="BJ78" s="17"/>
      <c r="BK78" s="56"/>
      <c r="BL78" s="50"/>
      <c r="BM78" s="50"/>
      <c r="BN78" s="50"/>
      <c r="BO78" s="50"/>
      <c r="BP78" s="50"/>
      <c r="BQ78" s="50"/>
      <c r="BR78" s="264"/>
      <c r="BS78" s="57"/>
      <c r="BT78" s="17"/>
      <c r="BU78" s="17"/>
      <c r="BV78" s="56"/>
      <c r="BW78" s="50"/>
      <c r="BX78" s="50"/>
      <c r="BY78" s="50"/>
      <c r="BZ78" s="50"/>
      <c r="CA78" s="50"/>
      <c r="CB78" s="50"/>
      <c r="CC78" s="264"/>
      <c r="CD78" s="57"/>
      <c r="CE78" s="17"/>
      <c r="CF78" s="17"/>
      <c r="CG78" s="56"/>
      <c r="CH78" s="50"/>
      <c r="CI78" s="50"/>
      <c r="CJ78" s="50"/>
      <c r="CK78" s="50"/>
      <c r="CL78" s="50"/>
      <c r="CM78" s="50"/>
      <c r="CN78" s="264"/>
      <c r="CO78" s="57"/>
      <c r="CP78" s="17"/>
      <c r="CQ78" s="17"/>
      <c r="CR78" s="56"/>
      <c r="CS78" s="50"/>
      <c r="CT78" s="50"/>
      <c r="CU78" s="50"/>
      <c r="CV78" s="50"/>
      <c r="CW78" s="50"/>
      <c r="CX78" s="50"/>
      <c r="CY78" s="264"/>
      <c r="CZ78" s="57"/>
      <c r="DA78" s="17"/>
      <c r="DB78" s="17"/>
      <c r="DC78" s="56"/>
      <c r="DD78" s="50"/>
      <c r="DE78" s="50"/>
      <c r="DF78" s="50"/>
      <c r="DG78" s="50"/>
      <c r="DH78" s="50"/>
      <c r="DI78" s="50"/>
      <c r="DJ78" s="264"/>
      <c r="DK78" s="57"/>
      <c r="DL78" s="17"/>
      <c r="DM78" s="17"/>
      <c r="DN78" s="56"/>
      <c r="DO78" s="50"/>
      <c r="DP78" s="50"/>
      <c r="DQ78" s="50"/>
      <c r="DR78" s="50"/>
      <c r="DS78" s="50"/>
      <c r="DT78" s="50"/>
      <c r="DU78" s="264"/>
      <c r="DV78" s="57"/>
      <c r="DW78" s="17"/>
      <c r="DX78" s="17"/>
      <c r="DY78" s="56"/>
      <c r="DZ78" s="50"/>
      <c r="EA78" s="50"/>
      <c r="EB78" s="50"/>
      <c r="EC78" s="50"/>
      <c r="ED78" s="50"/>
      <c r="EE78" s="50"/>
      <c r="EF78" s="264"/>
      <c r="EG78" s="57"/>
      <c r="EH78" s="17"/>
      <c r="EI78" s="17"/>
      <c r="EJ78" s="56"/>
      <c r="EK78" s="50"/>
      <c r="EL78" s="50"/>
      <c r="EM78" s="50"/>
      <c r="EN78" s="50"/>
      <c r="EO78" s="50"/>
      <c r="EP78" s="50"/>
      <c r="EQ78" s="264"/>
      <c r="ER78" s="57"/>
      <c r="ES78" s="17"/>
      <c r="ET78" s="17"/>
      <c r="EU78" s="56"/>
      <c r="EV78" s="50"/>
      <c r="EW78" s="50"/>
      <c r="EX78" s="50"/>
      <c r="EY78" s="50"/>
      <c r="EZ78" s="50"/>
      <c r="FA78" s="50"/>
      <c r="FB78" s="264"/>
      <c r="FC78" s="57"/>
      <c r="FD78" s="17"/>
      <c r="FE78" s="17"/>
      <c r="FF78" s="56"/>
      <c r="FG78" s="50"/>
      <c r="FH78" s="50"/>
      <c r="FI78" s="50"/>
      <c r="FJ78" s="50"/>
      <c r="FK78" s="50"/>
      <c r="FL78" s="50"/>
      <c r="FM78" s="264"/>
      <c r="FN78" s="57"/>
      <c r="FO78" s="17"/>
      <c r="FP78" s="17"/>
      <c r="FQ78" s="56"/>
      <c r="FR78" s="50"/>
      <c r="FS78" s="50"/>
      <c r="FT78" s="50"/>
      <c r="FU78" s="50"/>
      <c r="FV78" s="50"/>
      <c r="FW78" s="50"/>
      <c r="FX78" s="264"/>
      <c r="FY78" s="57"/>
      <c r="FZ78" s="17"/>
      <c r="GA78" s="17"/>
      <c r="GB78" s="56"/>
      <c r="GC78" s="50"/>
      <c r="GD78" s="50"/>
      <c r="GE78" s="50"/>
      <c r="GF78" s="50"/>
      <c r="GG78" s="50"/>
      <c r="GH78" s="50"/>
      <c r="GI78" s="264"/>
      <c r="GJ78" s="57"/>
      <c r="GK78" s="17"/>
      <c r="GL78" s="17"/>
      <c r="GM78" s="56"/>
      <c r="GN78" s="50"/>
      <c r="GO78" s="50"/>
      <c r="GP78" s="50"/>
      <c r="GQ78" s="50"/>
      <c r="GR78" s="50"/>
      <c r="GS78" s="50"/>
      <c r="GT78" s="264"/>
      <c r="GU78" s="57"/>
      <c r="GV78" s="17"/>
      <c r="GW78" s="17"/>
      <c r="GX78" s="56"/>
      <c r="GY78" s="50"/>
      <c r="GZ78" s="50"/>
      <c r="HA78" s="50"/>
      <c r="HB78" s="50"/>
      <c r="HC78" s="50"/>
      <c r="HD78" s="50"/>
      <c r="HE78" s="264"/>
      <c r="HF78" s="57"/>
      <c r="HG78" s="17"/>
      <c r="HH78" s="17"/>
      <c r="HI78" s="56"/>
      <c r="HJ78" s="50"/>
      <c r="HK78" s="50"/>
      <c r="HL78" s="50"/>
      <c r="HM78" s="50"/>
      <c r="HN78" s="50"/>
      <c r="HO78" s="50"/>
      <c r="HP78" s="264"/>
      <c r="HQ78" s="57"/>
      <c r="HR78" s="17"/>
      <c r="HS78" s="17"/>
    </row>
    <row r="79" spans="1:227" x14ac:dyDescent="0.25">
      <c r="A79" s="59"/>
      <c r="B79" s="215"/>
      <c r="C79" s="60"/>
      <c r="D79" s="60"/>
      <c r="E79" s="264"/>
      <c r="F79" s="264"/>
      <c r="G79" s="17"/>
      <c r="H79" s="56"/>
      <c r="I79" s="50"/>
      <c r="J79" s="50"/>
      <c r="K79" s="50"/>
      <c r="L79" s="50"/>
      <c r="M79" s="50"/>
      <c r="N79" s="50"/>
      <c r="O79" s="264"/>
      <c r="P79" s="57"/>
      <c r="Q79" s="17"/>
      <c r="R79" s="17"/>
      <c r="S79" s="56"/>
      <c r="T79" s="50"/>
      <c r="U79" s="50"/>
      <c r="V79" s="50"/>
      <c r="W79" s="50"/>
      <c r="X79" s="50"/>
      <c r="Y79" s="50"/>
      <c r="Z79" s="264"/>
      <c r="AA79" s="57"/>
      <c r="AB79" s="17"/>
      <c r="AC79" s="17"/>
      <c r="AD79" s="56"/>
      <c r="AE79" s="50"/>
      <c r="AF79" s="50"/>
      <c r="AG79" s="50"/>
      <c r="AH79" s="50"/>
      <c r="AI79" s="50"/>
      <c r="AJ79" s="50"/>
      <c r="AK79" s="264"/>
      <c r="AL79" s="57"/>
      <c r="AM79" s="17"/>
      <c r="AN79" s="17"/>
      <c r="AO79" s="56"/>
      <c r="AP79" s="50"/>
      <c r="AQ79" s="50"/>
      <c r="AR79" s="50"/>
      <c r="AS79" s="50"/>
      <c r="AT79" s="50"/>
      <c r="AU79" s="50"/>
      <c r="AV79" s="264"/>
      <c r="AW79" s="57"/>
      <c r="AX79" s="17"/>
      <c r="AY79" s="17"/>
      <c r="AZ79" s="56"/>
      <c r="BA79" s="50"/>
      <c r="BB79" s="50"/>
      <c r="BC79" s="50"/>
      <c r="BD79" s="50"/>
      <c r="BE79" s="50"/>
      <c r="BF79" s="50"/>
      <c r="BG79" s="264"/>
      <c r="BH79" s="57"/>
      <c r="BI79" s="17"/>
      <c r="BJ79" s="17"/>
      <c r="BK79" s="56"/>
      <c r="BL79" s="50"/>
      <c r="BM79" s="50"/>
      <c r="BN79" s="50"/>
      <c r="BO79" s="50"/>
      <c r="BP79" s="50"/>
      <c r="BQ79" s="50"/>
      <c r="BR79" s="264"/>
      <c r="BS79" s="57"/>
      <c r="BT79" s="17"/>
      <c r="BU79" s="17"/>
      <c r="BV79" s="56"/>
      <c r="BW79" s="50"/>
      <c r="BX79" s="50"/>
      <c r="BY79" s="50"/>
      <c r="BZ79" s="50"/>
      <c r="CA79" s="50"/>
      <c r="CB79" s="50"/>
      <c r="CC79" s="264"/>
      <c r="CD79" s="57"/>
      <c r="CE79" s="17"/>
      <c r="CF79" s="17"/>
      <c r="CG79" s="56"/>
      <c r="CH79" s="50"/>
      <c r="CI79" s="50"/>
      <c r="CJ79" s="50"/>
      <c r="CK79" s="50"/>
      <c r="CL79" s="50"/>
      <c r="CM79" s="50"/>
      <c r="CN79" s="264"/>
      <c r="CO79" s="57"/>
      <c r="CP79" s="17"/>
      <c r="CQ79" s="17"/>
      <c r="CR79" s="56"/>
      <c r="CS79" s="50"/>
      <c r="CT79" s="50"/>
      <c r="CU79" s="50"/>
      <c r="CV79" s="50"/>
      <c r="CW79" s="50"/>
      <c r="CX79" s="50"/>
      <c r="CY79" s="264"/>
      <c r="CZ79" s="57"/>
      <c r="DA79" s="17"/>
      <c r="DB79" s="17"/>
      <c r="DC79" s="56"/>
      <c r="DD79" s="50"/>
      <c r="DE79" s="50"/>
      <c r="DF79" s="50"/>
      <c r="DG79" s="50"/>
      <c r="DH79" s="50"/>
      <c r="DI79" s="50"/>
      <c r="DJ79" s="264"/>
      <c r="DK79" s="57"/>
      <c r="DL79" s="17"/>
      <c r="DM79" s="17"/>
      <c r="DN79" s="56"/>
      <c r="DO79" s="50"/>
      <c r="DP79" s="50"/>
      <c r="DQ79" s="50"/>
      <c r="DR79" s="50"/>
      <c r="DS79" s="50"/>
      <c r="DT79" s="50"/>
      <c r="DU79" s="264"/>
      <c r="DV79" s="57"/>
      <c r="DW79" s="17"/>
      <c r="DX79" s="17"/>
      <c r="DY79" s="56"/>
      <c r="DZ79" s="50"/>
      <c r="EA79" s="50"/>
      <c r="EB79" s="50"/>
      <c r="EC79" s="50"/>
      <c r="ED79" s="50"/>
      <c r="EE79" s="50"/>
      <c r="EF79" s="264"/>
      <c r="EG79" s="57"/>
      <c r="EH79" s="17"/>
      <c r="EI79" s="17"/>
      <c r="EJ79" s="56"/>
      <c r="EK79" s="50"/>
      <c r="EL79" s="50"/>
      <c r="EM79" s="50"/>
      <c r="EN79" s="50"/>
      <c r="EO79" s="50"/>
      <c r="EP79" s="50"/>
      <c r="EQ79" s="264"/>
      <c r="ER79" s="57"/>
      <c r="ES79" s="17"/>
      <c r="ET79" s="17"/>
      <c r="EU79" s="56"/>
      <c r="EV79" s="50"/>
      <c r="EW79" s="50"/>
      <c r="EX79" s="50"/>
      <c r="EY79" s="50"/>
      <c r="EZ79" s="50"/>
      <c r="FA79" s="50"/>
      <c r="FB79" s="264"/>
      <c r="FC79" s="57"/>
      <c r="FD79" s="17"/>
      <c r="FE79" s="17"/>
      <c r="FF79" s="56"/>
      <c r="FG79" s="50"/>
      <c r="FH79" s="50"/>
      <c r="FI79" s="50"/>
      <c r="FJ79" s="50"/>
      <c r="FK79" s="50"/>
      <c r="FL79" s="50"/>
      <c r="FM79" s="264"/>
      <c r="FN79" s="57"/>
      <c r="FO79" s="17"/>
      <c r="FP79" s="17"/>
      <c r="FQ79" s="56"/>
      <c r="FR79" s="50"/>
      <c r="FS79" s="50"/>
      <c r="FT79" s="50"/>
      <c r="FU79" s="50"/>
      <c r="FV79" s="50"/>
      <c r="FW79" s="50"/>
      <c r="FX79" s="264"/>
      <c r="FY79" s="57"/>
      <c r="FZ79" s="17"/>
      <c r="GA79" s="17"/>
      <c r="GB79" s="56"/>
      <c r="GC79" s="50"/>
      <c r="GD79" s="50"/>
      <c r="GE79" s="50"/>
      <c r="GF79" s="50"/>
      <c r="GG79" s="50"/>
      <c r="GH79" s="50"/>
      <c r="GI79" s="264"/>
      <c r="GJ79" s="57"/>
      <c r="GK79" s="17"/>
      <c r="GL79" s="17"/>
      <c r="GM79" s="56"/>
      <c r="GN79" s="50"/>
      <c r="GO79" s="50"/>
      <c r="GP79" s="50"/>
      <c r="GQ79" s="50"/>
      <c r="GR79" s="50"/>
      <c r="GS79" s="50"/>
      <c r="GT79" s="264"/>
      <c r="GU79" s="57"/>
      <c r="GV79" s="17"/>
      <c r="GW79" s="17"/>
      <c r="GX79" s="56"/>
      <c r="GY79" s="50"/>
      <c r="GZ79" s="50"/>
      <c r="HA79" s="50"/>
      <c r="HB79" s="50"/>
      <c r="HC79" s="50"/>
      <c r="HD79" s="50"/>
      <c r="HE79" s="264"/>
      <c r="HF79" s="57"/>
      <c r="HG79" s="17"/>
      <c r="HH79" s="17"/>
      <c r="HI79" s="56"/>
      <c r="HJ79" s="50"/>
      <c r="HK79" s="50"/>
      <c r="HL79" s="50"/>
      <c r="HM79" s="50"/>
      <c r="HN79" s="50"/>
      <c r="HO79" s="50"/>
      <c r="HP79" s="264"/>
      <c r="HQ79" s="57"/>
      <c r="HR79" s="17"/>
      <c r="HS79" s="17"/>
    </row>
    <row r="80" spans="1:227" x14ac:dyDescent="0.25">
      <c r="A80" s="59"/>
      <c r="B80" s="215"/>
      <c r="C80" s="60"/>
      <c r="D80" s="60"/>
      <c r="E80" s="264"/>
      <c r="F80" s="264"/>
      <c r="G80" s="17"/>
      <c r="H80" s="56"/>
      <c r="I80" s="50"/>
      <c r="J80" s="50"/>
      <c r="K80" s="50"/>
      <c r="L80" s="50"/>
      <c r="M80" s="50"/>
      <c r="N80" s="50"/>
      <c r="O80" s="264"/>
      <c r="P80" s="57"/>
      <c r="Q80" s="17"/>
      <c r="R80" s="17"/>
      <c r="S80" s="56"/>
      <c r="T80" s="50"/>
      <c r="U80" s="50"/>
      <c r="V80" s="50"/>
      <c r="W80" s="50"/>
      <c r="X80" s="50"/>
      <c r="Y80" s="50"/>
      <c r="Z80" s="264"/>
      <c r="AA80" s="57"/>
      <c r="AB80" s="17"/>
      <c r="AC80" s="17"/>
      <c r="AD80" s="56"/>
      <c r="AE80" s="50"/>
      <c r="AF80" s="50"/>
      <c r="AG80" s="50"/>
      <c r="AH80" s="50"/>
      <c r="AI80" s="50"/>
      <c r="AJ80" s="50"/>
      <c r="AK80" s="264"/>
      <c r="AL80" s="57"/>
      <c r="AM80" s="17"/>
      <c r="AN80" s="17"/>
      <c r="AO80" s="56"/>
      <c r="AP80" s="50"/>
      <c r="AQ80" s="50"/>
      <c r="AR80" s="50"/>
      <c r="AS80" s="50"/>
      <c r="AT80" s="50"/>
      <c r="AU80" s="50"/>
      <c r="AV80" s="264"/>
      <c r="AW80" s="57"/>
      <c r="AX80" s="17"/>
      <c r="AY80" s="17"/>
      <c r="AZ80" s="56"/>
      <c r="BA80" s="50"/>
      <c r="BB80" s="50"/>
      <c r="BC80" s="50"/>
      <c r="BD80" s="50"/>
      <c r="BE80" s="50"/>
      <c r="BF80" s="50"/>
      <c r="BG80" s="264"/>
      <c r="BH80" s="57"/>
      <c r="BI80" s="17"/>
      <c r="BJ80" s="17"/>
      <c r="BK80" s="56"/>
      <c r="BL80" s="50"/>
      <c r="BM80" s="50"/>
      <c r="BN80" s="50"/>
      <c r="BO80" s="50"/>
      <c r="BP80" s="50"/>
      <c r="BQ80" s="50"/>
      <c r="BR80" s="264"/>
      <c r="BS80" s="57"/>
      <c r="BT80" s="17"/>
      <c r="BU80" s="17"/>
      <c r="BV80" s="56"/>
      <c r="BW80" s="50"/>
      <c r="BX80" s="50"/>
      <c r="BY80" s="50"/>
      <c r="BZ80" s="50"/>
      <c r="CA80" s="50"/>
      <c r="CB80" s="50"/>
      <c r="CC80" s="264"/>
      <c r="CD80" s="57"/>
      <c r="CE80" s="17"/>
      <c r="CF80" s="17"/>
      <c r="CG80" s="56"/>
      <c r="CH80" s="50"/>
      <c r="CI80" s="50"/>
      <c r="CJ80" s="50"/>
      <c r="CK80" s="50"/>
      <c r="CL80" s="50"/>
      <c r="CM80" s="50"/>
      <c r="CN80" s="264"/>
      <c r="CO80" s="57"/>
      <c r="CP80" s="17"/>
      <c r="CQ80" s="17"/>
      <c r="CR80" s="56"/>
      <c r="CS80" s="50"/>
      <c r="CT80" s="50"/>
      <c r="CU80" s="50"/>
      <c r="CV80" s="50"/>
      <c r="CW80" s="50"/>
      <c r="CX80" s="50"/>
      <c r="CY80" s="264"/>
      <c r="CZ80" s="57"/>
      <c r="DA80" s="17"/>
      <c r="DB80" s="17"/>
      <c r="DC80" s="56"/>
      <c r="DD80" s="50"/>
      <c r="DE80" s="50"/>
      <c r="DF80" s="50"/>
      <c r="DG80" s="50"/>
      <c r="DH80" s="50"/>
      <c r="DI80" s="50"/>
      <c r="DJ80" s="264"/>
      <c r="DK80" s="57"/>
      <c r="DL80" s="17"/>
      <c r="DM80" s="17"/>
      <c r="DN80" s="56"/>
      <c r="DO80" s="50"/>
      <c r="DP80" s="50"/>
      <c r="DQ80" s="50"/>
      <c r="DR80" s="50"/>
      <c r="DS80" s="50"/>
      <c r="DT80" s="50"/>
      <c r="DU80" s="264"/>
      <c r="DV80" s="57"/>
      <c r="DW80" s="17"/>
      <c r="DX80" s="17"/>
      <c r="DY80" s="56"/>
      <c r="DZ80" s="50"/>
      <c r="EA80" s="50"/>
      <c r="EB80" s="50"/>
      <c r="EC80" s="50"/>
      <c r="ED80" s="50"/>
      <c r="EE80" s="50"/>
      <c r="EF80" s="264"/>
      <c r="EG80" s="57"/>
      <c r="EH80" s="17"/>
      <c r="EI80" s="17"/>
      <c r="EJ80" s="56"/>
      <c r="EK80" s="50"/>
      <c r="EL80" s="50"/>
      <c r="EM80" s="50"/>
      <c r="EN80" s="50"/>
      <c r="EO80" s="50"/>
      <c r="EP80" s="50"/>
      <c r="EQ80" s="264"/>
      <c r="ER80" s="57"/>
      <c r="ES80" s="17"/>
      <c r="ET80" s="17"/>
      <c r="EU80" s="56"/>
      <c r="EV80" s="50"/>
      <c r="EW80" s="50"/>
      <c r="EX80" s="50"/>
      <c r="EY80" s="50"/>
      <c r="EZ80" s="50"/>
      <c r="FA80" s="50"/>
      <c r="FB80" s="264"/>
      <c r="FC80" s="57"/>
      <c r="FD80" s="17"/>
      <c r="FE80" s="17"/>
      <c r="FF80" s="56"/>
      <c r="FG80" s="50"/>
      <c r="FH80" s="50"/>
      <c r="FI80" s="50"/>
      <c r="FJ80" s="50"/>
      <c r="FK80" s="50"/>
      <c r="FL80" s="50"/>
      <c r="FM80" s="264"/>
      <c r="FN80" s="57"/>
      <c r="FO80" s="17"/>
      <c r="FP80" s="17"/>
      <c r="FQ80" s="56"/>
      <c r="FR80" s="50"/>
      <c r="FS80" s="50"/>
      <c r="FT80" s="50"/>
      <c r="FU80" s="50"/>
      <c r="FV80" s="50"/>
      <c r="FW80" s="50"/>
      <c r="FX80" s="264"/>
      <c r="FY80" s="57"/>
      <c r="FZ80" s="17"/>
      <c r="GA80" s="17"/>
      <c r="GB80" s="56"/>
      <c r="GC80" s="50"/>
      <c r="GD80" s="50"/>
      <c r="GE80" s="50"/>
      <c r="GF80" s="50"/>
      <c r="GG80" s="50"/>
      <c r="GH80" s="50"/>
      <c r="GI80" s="264"/>
      <c r="GJ80" s="57"/>
      <c r="GK80" s="17"/>
      <c r="GL80" s="17"/>
      <c r="GM80" s="56"/>
      <c r="GN80" s="50"/>
      <c r="GO80" s="50"/>
      <c r="GP80" s="50"/>
      <c r="GQ80" s="50"/>
      <c r="GR80" s="50"/>
      <c r="GS80" s="50"/>
      <c r="GT80" s="264"/>
      <c r="GU80" s="57"/>
      <c r="GV80" s="17"/>
      <c r="GW80" s="17"/>
      <c r="GX80" s="56"/>
      <c r="GY80" s="50"/>
      <c r="GZ80" s="50"/>
      <c r="HA80" s="50"/>
      <c r="HB80" s="50"/>
      <c r="HC80" s="50"/>
      <c r="HD80" s="50"/>
      <c r="HE80" s="264"/>
      <c r="HF80" s="57"/>
      <c r="HG80" s="17"/>
      <c r="HH80" s="17"/>
      <c r="HI80" s="56"/>
      <c r="HJ80" s="50"/>
      <c r="HK80" s="50"/>
      <c r="HL80" s="50"/>
      <c r="HM80" s="50"/>
      <c r="HN80" s="50"/>
      <c r="HO80" s="50"/>
      <c r="HP80" s="264"/>
      <c r="HQ80" s="57"/>
      <c r="HR80" s="17"/>
      <c r="HS80" s="17"/>
    </row>
    <row r="81" spans="1:227" x14ac:dyDescent="0.25">
      <c r="A81" s="59"/>
      <c r="B81" s="215"/>
      <c r="C81" s="60"/>
      <c r="D81" s="60"/>
      <c r="E81" s="264"/>
      <c r="F81" s="264"/>
      <c r="G81" s="17"/>
      <c r="H81" s="56"/>
      <c r="I81" s="50"/>
      <c r="J81" s="50"/>
      <c r="K81" s="50"/>
      <c r="L81" s="50"/>
      <c r="M81" s="50"/>
      <c r="N81" s="50"/>
      <c r="O81" s="264"/>
      <c r="P81" s="57"/>
      <c r="Q81" s="17"/>
      <c r="R81" s="17"/>
      <c r="S81" s="56"/>
      <c r="T81" s="50"/>
      <c r="U81" s="50"/>
      <c r="V81" s="50"/>
      <c r="W81" s="50"/>
      <c r="X81" s="50"/>
      <c r="Y81" s="50"/>
      <c r="Z81" s="264"/>
      <c r="AA81" s="57"/>
      <c r="AB81" s="17"/>
      <c r="AC81" s="17"/>
      <c r="AD81" s="56"/>
      <c r="AE81" s="50"/>
      <c r="AF81" s="50"/>
      <c r="AG81" s="50"/>
      <c r="AH81" s="50"/>
      <c r="AI81" s="50"/>
      <c r="AJ81" s="50"/>
      <c r="AK81" s="264"/>
      <c r="AL81" s="57"/>
      <c r="AM81" s="17"/>
      <c r="AN81" s="17"/>
      <c r="AO81" s="56"/>
      <c r="AP81" s="50"/>
      <c r="AQ81" s="50"/>
      <c r="AR81" s="50"/>
      <c r="AS81" s="50"/>
      <c r="AT81" s="50"/>
      <c r="AU81" s="50"/>
      <c r="AV81" s="264"/>
      <c r="AW81" s="57"/>
      <c r="AX81" s="17"/>
      <c r="AY81" s="17"/>
      <c r="AZ81" s="56"/>
      <c r="BA81" s="50"/>
      <c r="BB81" s="50"/>
      <c r="BC81" s="50"/>
      <c r="BD81" s="50"/>
      <c r="BE81" s="50"/>
      <c r="BF81" s="50"/>
      <c r="BG81" s="264"/>
      <c r="BH81" s="57"/>
      <c r="BI81" s="17"/>
      <c r="BJ81" s="17"/>
      <c r="BK81" s="56"/>
      <c r="BL81" s="50"/>
      <c r="BM81" s="50"/>
      <c r="BN81" s="50"/>
      <c r="BO81" s="50"/>
      <c r="BP81" s="50"/>
      <c r="BQ81" s="50"/>
      <c r="BR81" s="264"/>
      <c r="BS81" s="57"/>
      <c r="BT81" s="17"/>
      <c r="BU81" s="17"/>
      <c r="BV81" s="56"/>
      <c r="BW81" s="50"/>
      <c r="BX81" s="50"/>
      <c r="BY81" s="50"/>
      <c r="BZ81" s="50"/>
      <c r="CA81" s="50"/>
      <c r="CB81" s="50"/>
      <c r="CC81" s="264"/>
      <c r="CD81" s="57"/>
      <c r="CE81" s="17"/>
      <c r="CF81" s="17"/>
      <c r="CG81" s="56"/>
      <c r="CH81" s="50"/>
      <c r="CI81" s="50"/>
      <c r="CJ81" s="50"/>
      <c r="CK81" s="50"/>
      <c r="CL81" s="50"/>
      <c r="CM81" s="50"/>
      <c r="CN81" s="264"/>
      <c r="CO81" s="57"/>
      <c r="CP81" s="17"/>
      <c r="CQ81" s="17"/>
      <c r="CR81" s="56"/>
      <c r="CS81" s="50"/>
      <c r="CT81" s="50"/>
      <c r="CU81" s="50"/>
      <c r="CV81" s="50"/>
      <c r="CW81" s="50"/>
      <c r="CX81" s="50"/>
      <c r="CY81" s="264"/>
      <c r="CZ81" s="57"/>
      <c r="DA81" s="17"/>
      <c r="DB81" s="17"/>
      <c r="DC81" s="56"/>
      <c r="DD81" s="50"/>
      <c r="DE81" s="50"/>
      <c r="DF81" s="50"/>
      <c r="DG81" s="50"/>
      <c r="DH81" s="50"/>
      <c r="DI81" s="50"/>
      <c r="DJ81" s="264"/>
      <c r="DK81" s="57"/>
      <c r="DL81" s="17"/>
      <c r="DM81" s="17"/>
      <c r="DN81" s="56"/>
      <c r="DO81" s="50"/>
      <c r="DP81" s="50"/>
      <c r="DQ81" s="50"/>
      <c r="DR81" s="50"/>
      <c r="DS81" s="50"/>
      <c r="DT81" s="50"/>
      <c r="DU81" s="264"/>
      <c r="DV81" s="57"/>
      <c r="DW81" s="17"/>
      <c r="DX81" s="17"/>
      <c r="DY81" s="56"/>
      <c r="DZ81" s="50"/>
      <c r="EA81" s="50"/>
      <c r="EB81" s="50"/>
      <c r="EC81" s="50"/>
      <c r="ED81" s="50"/>
      <c r="EE81" s="50"/>
      <c r="EF81" s="264"/>
      <c r="EG81" s="57"/>
      <c r="EH81" s="17"/>
      <c r="EI81" s="17"/>
      <c r="EJ81" s="56"/>
      <c r="EK81" s="50"/>
      <c r="EL81" s="50"/>
      <c r="EM81" s="50"/>
      <c r="EN81" s="50"/>
      <c r="EO81" s="50"/>
      <c r="EP81" s="50"/>
      <c r="EQ81" s="264"/>
      <c r="ER81" s="57"/>
      <c r="ES81" s="17"/>
      <c r="ET81" s="17"/>
      <c r="EU81" s="56"/>
      <c r="EV81" s="50"/>
      <c r="EW81" s="50"/>
      <c r="EX81" s="50"/>
      <c r="EY81" s="50"/>
      <c r="EZ81" s="50"/>
      <c r="FA81" s="50"/>
      <c r="FB81" s="264"/>
      <c r="FC81" s="57"/>
      <c r="FD81" s="17"/>
      <c r="FE81" s="17"/>
      <c r="FF81" s="56"/>
      <c r="FG81" s="50"/>
      <c r="FH81" s="50"/>
      <c r="FI81" s="50"/>
      <c r="FJ81" s="50"/>
      <c r="FK81" s="50"/>
      <c r="FL81" s="50"/>
      <c r="FM81" s="264"/>
      <c r="FN81" s="57"/>
      <c r="FO81" s="17"/>
      <c r="FP81" s="17"/>
      <c r="FQ81" s="56"/>
      <c r="FR81" s="50"/>
      <c r="FS81" s="50"/>
      <c r="FT81" s="50"/>
      <c r="FU81" s="50"/>
      <c r="FV81" s="50"/>
      <c r="FW81" s="50"/>
      <c r="FX81" s="264"/>
      <c r="FY81" s="57"/>
      <c r="FZ81" s="17"/>
      <c r="GA81" s="17"/>
      <c r="GB81" s="56"/>
      <c r="GC81" s="50"/>
      <c r="GD81" s="50"/>
      <c r="GE81" s="50"/>
      <c r="GF81" s="50"/>
      <c r="GG81" s="50"/>
      <c r="GH81" s="50"/>
      <c r="GI81" s="264"/>
      <c r="GJ81" s="57"/>
      <c r="GK81" s="17"/>
      <c r="GL81" s="17"/>
      <c r="GM81" s="56"/>
      <c r="GN81" s="50"/>
      <c r="GO81" s="50"/>
      <c r="GP81" s="50"/>
      <c r="GQ81" s="50"/>
      <c r="GR81" s="50"/>
      <c r="GS81" s="50"/>
      <c r="GT81" s="264"/>
      <c r="GU81" s="57"/>
      <c r="GV81" s="17"/>
      <c r="GW81" s="17"/>
      <c r="GX81" s="56"/>
      <c r="GY81" s="50"/>
      <c r="GZ81" s="50"/>
      <c r="HA81" s="50"/>
      <c r="HB81" s="50"/>
      <c r="HC81" s="50"/>
      <c r="HD81" s="50"/>
      <c r="HE81" s="264"/>
      <c r="HF81" s="57"/>
      <c r="HG81" s="17"/>
      <c r="HH81" s="17"/>
      <c r="HI81" s="56"/>
      <c r="HJ81" s="50"/>
      <c r="HK81" s="50"/>
      <c r="HL81" s="50"/>
      <c r="HM81" s="50"/>
      <c r="HN81" s="50"/>
      <c r="HO81" s="50"/>
      <c r="HP81" s="264"/>
      <c r="HQ81" s="57"/>
      <c r="HR81" s="17"/>
      <c r="HS81" s="17"/>
    </row>
    <row r="82" spans="1:227" x14ac:dyDescent="0.25">
      <c r="A82" s="59"/>
      <c r="B82" s="215"/>
      <c r="C82" s="60"/>
      <c r="D82" s="60"/>
      <c r="E82" s="264"/>
      <c r="F82" s="264"/>
      <c r="G82" s="17"/>
      <c r="H82" s="56"/>
      <c r="I82" s="50"/>
      <c r="J82" s="50"/>
      <c r="K82" s="50"/>
      <c r="L82" s="50"/>
      <c r="M82" s="50"/>
      <c r="N82" s="50"/>
      <c r="O82" s="264"/>
      <c r="P82" s="57"/>
      <c r="Q82" s="17"/>
      <c r="R82" s="17"/>
      <c r="S82" s="56"/>
      <c r="T82" s="50"/>
      <c r="U82" s="50"/>
      <c r="V82" s="50"/>
      <c r="W82" s="50"/>
      <c r="X82" s="50"/>
      <c r="Y82" s="50"/>
      <c r="Z82" s="264"/>
      <c r="AA82" s="57"/>
      <c r="AB82" s="17"/>
      <c r="AC82" s="17"/>
      <c r="AD82" s="56"/>
      <c r="AE82" s="50"/>
      <c r="AF82" s="50"/>
      <c r="AG82" s="50"/>
      <c r="AH82" s="50"/>
      <c r="AI82" s="50"/>
      <c r="AJ82" s="50"/>
      <c r="AK82" s="264"/>
      <c r="AL82" s="57"/>
      <c r="AM82" s="17"/>
      <c r="AN82" s="17"/>
      <c r="AO82" s="56"/>
      <c r="AP82" s="50"/>
      <c r="AQ82" s="50"/>
      <c r="AR82" s="50"/>
      <c r="AS82" s="50"/>
      <c r="AT82" s="50"/>
      <c r="AU82" s="50"/>
      <c r="AV82" s="264"/>
      <c r="AW82" s="57"/>
      <c r="AX82" s="17"/>
      <c r="AY82" s="17"/>
      <c r="AZ82" s="56"/>
      <c r="BA82" s="50"/>
      <c r="BB82" s="50"/>
      <c r="BC82" s="50"/>
      <c r="BD82" s="50"/>
      <c r="BE82" s="50"/>
      <c r="BF82" s="50"/>
      <c r="BG82" s="264"/>
      <c r="BH82" s="57"/>
      <c r="BI82" s="17"/>
      <c r="BJ82" s="17"/>
      <c r="BK82" s="56"/>
      <c r="BL82" s="50"/>
      <c r="BM82" s="50"/>
      <c r="BN82" s="50"/>
      <c r="BO82" s="50"/>
      <c r="BP82" s="50"/>
      <c r="BQ82" s="50"/>
      <c r="BR82" s="264"/>
      <c r="BS82" s="57"/>
      <c r="BT82" s="17"/>
      <c r="BU82" s="17"/>
      <c r="BV82" s="56"/>
      <c r="BW82" s="50"/>
      <c r="BX82" s="50"/>
      <c r="BY82" s="50"/>
      <c r="BZ82" s="50"/>
      <c r="CA82" s="50"/>
      <c r="CB82" s="50"/>
      <c r="CC82" s="264"/>
      <c r="CD82" s="57"/>
      <c r="CE82" s="17"/>
      <c r="CF82" s="17"/>
      <c r="CG82" s="56"/>
      <c r="CH82" s="50"/>
      <c r="CI82" s="50"/>
      <c r="CJ82" s="50"/>
      <c r="CK82" s="50"/>
      <c r="CL82" s="50"/>
      <c r="CM82" s="50"/>
      <c r="CN82" s="264"/>
      <c r="CO82" s="57"/>
      <c r="CP82" s="17"/>
      <c r="CQ82" s="17"/>
      <c r="CR82" s="56"/>
      <c r="CS82" s="50"/>
      <c r="CT82" s="50"/>
      <c r="CU82" s="50"/>
      <c r="CV82" s="50"/>
      <c r="CW82" s="50"/>
      <c r="CX82" s="50"/>
      <c r="CY82" s="264"/>
      <c r="CZ82" s="57"/>
      <c r="DA82" s="17"/>
      <c r="DB82" s="17"/>
      <c r="DC82" s="56"/>
      <c r="DD82" s="50"/>
      <c r="DE82" s="50"/>
      <c r="DF82" s="50"/>
      <c r="DG82" s="50"/>
      <c r="DH82" s="50"/>
      <c r="DI82" s="50"/>
      <c r="DJ82" s="264"/>
      <c r="DK82" s="57"/>
      <c r="DL82" s="17"/>
      <c r="DM82" s="17"/>
      <c r="DN82" s="56"/>
      <c r="DO82" s="50"/>
      <c r="DP82" s="50"/>
      <c r="DQ82" s="50"/>
      <c r="DR82" s="50"/>
      <c r="DS82" s="50"/>
      <c r="DT82" s="50"/>
      <c r="DU82" s="264"/>
      <c r="DV82" s="57"/>
      <c r="DW82" s="17"/>
      <c r="DX82" s="17"/>
      <c r="DY82" s="56"/>
      <c r="DZ82" s="50"/>
      <c r="EA82" s="50"/>
      <c r="EB82" s="50"/>
      <c r="EC82" s="50"/>
      <c r="ED82" s="50"/>
      <c r="EE82" s="50"/>
      <c r="EF82" s="264"/>
      <c r="EG82" s="57"/>
      <c r="EH82" s="17"/>
      <c r="EI82" s="17"/>
      <c r="EJ82" s="56"/>
      <c r="EK82" s="50"/>
      <c r="EL82" s="50"/>
      <c r="EM82" s="50"/>
      <c r="EN82" s="50"/>
      <c r="EO82" s="50"/>
      <c r="EP82" s="50"/>
      <c r="EQ82" s="264"/>
      <c r="ER82" s="57"/>
      <c r="ES82" s="17"/>
      <c r="ET82" s="17"/>
      <c r="EU82" s="56"/>
      <c r="EV82" s="50"/>
      <c r="EW82" s="50"/>
      <c r="EX82" s="50"/>
      <c r="EY82" s="50"/>
      <c r="EZ82" s="50"/>
      <c r="FA82" s="50"/>
      <c r="FB82" s="264"/>
      <c r="FC82" s="57"/>
      <c r="FD82" s="17"/>
      <c r="FE82" s="17"/>
      <c r="FF82" s="56"/>
      <c r="FG82" s="50"/>
      <c r="FH82" s="50"/>
      <c r="FI82" s="50"/>
      <c r="FJ82" s="50"/>
      <c r="FK82" s="50"/>
      <c r="FL82" s="50"/>
      <c r="FM82" s="264"/>
      <c r="FN82" s="57"/>
      <c r="FO82" s="17"/>
      <c r="FP82" s="17"/>
      <c r="FQ82" s="56"/>
      <c r="FR82" s="50"/>
      <c r="FS82" s="50"/>
      <c r="FT82" s="50"/>
      <c r="FU82" s="50"/>
      <c r="FV82" s="50"/>
      <c r="FW82" s="50"/>
      <c r="FX82" s="264"/>
      <c r="FY82" s="57"/>
      <c r="FZ82" s="17"/>
      <c r="GA82" s="17"/>
      <c r="GB82" s="56"/>
      <c r="GC82" s="50"/>
      <c r="GD82" s="50"/>
      <c r="GE82" s="50"/>
      <c r="GF82" s="50"/>
      <c r="GG82" s="50"/>
      <c r="GH82" s="50"/>
      <c r="GI82" s="264"/>
      <c r="GJ82" s="57"/>
      <c r="GK82" s="17"/>
      <c r="GL82" s="17"/>
      <c r="GM82" s="56"/>
      <c r="GN82" s="50"/>
      <c r="GO82" s="50"/>
      <c r="GP82" s="50"/>
      <c r="GQ82" s="50"/>
      <c r="GR82" s="50"/>
      <c r="GS82" s="50"/>
      <c r="GT82" s="264"/>
      <c r="GU82" s="57"/>
      <c r="GV82" s="17"/>
      <c r="GW82" s="17"/>
      <c r="GX82" s="56"/>
      <c r="GY82" s="50"/>
      <c r="GZ82" s="50"/>
      <c r="HA82" s="50"/>
      <c r="HB82" s="50"/>
      <c r="HC82" s="50"/>
      <c r="HD82" s="50"/>
      <c r="HE82" s="264"/>
      <c r="HF82" s="57"/>
      <c r="HG82" s="17"/>
      <c r="HH82" s="17"/>
      <c r="HI82" s="56"/>
      <c r="HJ82" s="50"/>
      <c r="HK82" s="50"/>
      <c r="HL82" s="50"/>
      <c r="HM82" s="50"/>
      <c r="HN82" s="50"/>
      <c r="HO82" s="50"/>
      <c r="HP82" s="264"/>
      <c r="HQ82" s="57"/>
      <c r="HR82" s="17"/>
      <c r="HS82" s="17"/>
    </row>
    <row r="83" spans="1:227" x14ac:dyDescent="0.25">
      <c r="A83" s="59"/>
      <c r="B83" s="215"/>
      <c r="C83" s="60"/>
      <c r="D83" s="60"/>
      <c r="E83" s="264"/>
      <c r="F83" s="264"/>
      <c r="G83" s="17"/>
      <c r="H83" s="56"/>
      <c r="I83" s="50"/>
      <c r="J83" s="50"/>
      <c r="K83" s="50"/>
      <c r="L83" s="50"/>
      <c r="M83" s="50"/>
      <c r="N83" s="50"/>
      <c r="O83" s="264"/>
      <c r="P83" s="57"/>
      <c r="Q83" s="17"/>
      <c r="R83" s="17"/>
      <c r="S83" s="56"/>
      <c r="T83" s="50"/>
      <c r="U83" s="50"/>
      <c r="V83" s="50"/>
      <c r="W83" s="50"/>
      <c r="X83" s="50"/>
      <c r="Y83" s="50"/>
      <c r="Z83" s="264"/>
      <c r="AA83" s="57"/>
      <c r="AB83" s="17"/>
      <c r="AC83" s="17"/>
      <c r="AD83" s="56"/>
      <c r="AE83" s="50"/>
      <c r="AF83" s="50"/>
      <c r="AG83" s="50"/>
      <c r="AH83" s="50"/>
      <c r="AI83" s="50"/>
      <c r="AJ83" s="50"/>
      <c r="AK83" s="264"/>
      <c r="AL83" s="57"/>
      <c r="AM83" s="17"/>
      <c r="AN83" s="17"/>
      <c r="AO83" s="56"/>
      <c r="AP83" s="50"/>
      <c r="AQ83" s="50"/>
      <c r="AR83" s="50"/>
      <c r="AS83" s="50"/>
      <c r="AT83" s="50"/>
      <c r="AU83" s="50"/>
      <c r="AV83" s="264"/>
      <c r="AW83" s="57"/>
      <c r="AX83" s="17"/>
      <c r="AY83" s="17"/>
      <c r="AZ83" s="56"/>
      <c r="BA83" s="50"/>
      <c r="BB83" s="50"/>
      <c r="BC83" s="50"/>
      <c r="BD83" s="50"/>
      <c r="BE83" s="50"/>
      <c r="BF83" s="50"/>
      <c r="BG83" s="264"/>
      <c r="BH83" s="57"/>
      <c r="BI83" s="17"/>
      <c r="BJ83" s="17"/>
      <c r="BK83" s="56"/>
      <c r="BL83" s="50"/>
      <c r="BM83" s="50"/>
      <c r="BN83" s="50"/>
      <c r="BO83" s="50"/>
      <c r="BP83" s="50"/>
      <c r="BQ83" s="50"/>
      <c r="BR83" s="264"/>
      <c r="BS83" s="57"/>
      <c r="BT83" s="17"/>
      <c r="BU83" s="17"/>
      <c r="BV83" s="56"/>
      <c r="BW83" s="50"/>
      <c r="BX83" s="50"/>
      <c r="BY83" s="50"/>
      <c r="BZ83" s="50"/>
      <c r="CA83" s="50"/>
      <c r="CB83" s="50"/>
      <c r="CC83" s="264"/>
      <c r="CD83" s="57"/>
      <c r="CE83" s="17"/>
      <c r="CF83" s="17"/>
      <c r="CG83" s="56"/>
      <c r="CH83" s="50"/>
      <c r="CI83" s="50"/>
      <c r="CJ83" s="50"/>
      <c r="CK83" s="50"/>
      <c r="CL83" s="50"/>
      <c r="CM83" s="50"/>
      <c r="CN83" s="264"/>
      <c r="CO83" s="57"/>
      <c r="CP83" s="17"/>
      <c r="CQ83" s="17"/>
      <c r="CR83" s="56"/>
      <c r="CS83" s="50"/>
      <c r="CT83" s="50"/>
      <c r="CU83" s="50"/>
      <c r="CV83" s="50"/>
      <c r="CW83" s="50"/>
      <c r="CX83" s="50"/>
      <c r="CY83" s="264"/>
      <c r="CZ83" s="57"/>
      <c r="DA83" s="17"/>
      <c r="DB83" s="17"/>
      <c r="DC83" s="56"/>
      <c r="DD83" s="50"/>
      <c r="DE83" s="50"/>
      <c r="DF83" s="50"/>
      <c r="DG83" s="50"/>
      <c r="DH83" s="50"/>
      <c r="DI83" s="50"/>
      <c r="DJ83" s="264"/>
      <c r="DK83" s="57"/>
      <c r="DL83" s="17"/>
      <c r="DM83" s="17"/>
      <c r="DN83" s="56"/>
      <c r="DO83" s="50"/>
      <c r="DP83" s="50"/>
      <c r="DQ83" s="50"/>
      <c r="DR83" s="50"/>
      <c r="DS83" s="50"/>
      <c r="DT83" s="50"/>
      <c r="DU83" s="264"/>
      <c r="DV83" s="57"/>
      <c r="DW83" s="17"/>
      <c r="DX83" s="17"/>
      <c r="DY83" s="56"/>
      <c r="DZ83" s="50"/>
      <c r="EA83" s="50"/>
      <c r="EB83" s="50"/>
      <c r="EC83" s="50"/>
      <c r="ED83" s="50"/>
      <c r="EE83" s="50"/>
      <c r="EF83" s="264"/>
      <c r="EG83" s="57"/>
      <c r="EH83" s="17"/>
      <c r="EI83" s="17"/>
      <c r="EJ83" s="56"/>
      <c r="EK83" s="50"/>
      <c r="EL83" s="50"/>
      <c r="EM83" s="50"/>
      <c r="EN83" s="50"/>
      <c r="EO83" s="50"/>
      <c r="EP83" s="50"/>
      <c r="EQ83" s="264"/>
      <c r="ER83" s="57"/>
      <c r="ES83" s="17"/>
      <c r="ET83" s="17"/>
      <c r="EU83" s="56"/>
      <c r="EV83" s="50"/>
      <c r="EW83" s="50"/>
      <c r="EX83" s="50"/>
      <c r="EY83" s="50"/>
      <c r="EZ83" s="50"/>
      <c r="FA83" s="50"/>
      <c r="FB83" s="264"/>
      <c r="FC83" s="57"/>
      <c r="FD83" s="17"/>
      <c r="FE83" s="17"/>
      <c r="FF83" s="56"/>
      <c r="FG83" s="50"/>
      <c r="FH83" s="50"/>
      <c r="FI83" s="50"/>
      <c r="FJ83" s="50"/>
      <c r="FK83" s="50"/>
      <c r="FL83" s="50"/>
      <c r="FM83" s="264"/>
      <c r="FN83" s="57"/>
      <c r="FO83" s="17"/>
      <c r="FP83" s="17"/>
      <c r="FQ83" s="56"/>
      <c r="FR83" s="50"/>
      <c r="FS83" s="50"/>
      <c r="FT83" s="50"/>
      <c r="FU83" s="50"/>
      <c r="FV83" s="50"/>
      <c r="FW83" s="50"/>
      <c r="FX83" s="264"/>
      <c r="FY83" s="57"/>
      <c r="FZ83" s="17"/>
      <c r="GA83" s="17"/>
      <c r="GB83" s="56"/>
      <c r="GC83" s="50"/>
      <c r="GD83" s="50"/>
      <c r="GE83" s="50"/>
      <c r="GF83" s="50"/>
      <c r="GG83" s="50"/>
      <c r="GH83" s="50"/>
      <c r="GI83" s="264"/>
      <c r="GJ83" s="57"/>
      <c r="GK83" s="17"/>
      <c r="GL83" s="17"/>
      <c r="GM83" s="56"/>
      <c r="GN83" s="50"/>
      <c r="GO83" s="50"/>
      <c r="GP83" s="50"/>
      <c r="GQ83" s="50"/>
      <c r="GR83" s="50"/>
      <c r="GS83" s="50"/>
      <c r="GT83" s="264"/>
      <c r="GU83" s="57"/>
      <c r="GV83" s="17"/>
      <c r="GW83" s="17"/>
      <c r="GX83" s="56"/>
      <c r="GY83" s="50"/>
      <c r="GZ83" s="50"/>
      <c r="HA83" s="50"/>
      <c r="HB83" s="50"/>
      <c r="HC83" s="50"/>
      <c r="HD83" s="50"/>
      <c r="HE83" s="264"/>
      <c r="HF83" s="57"/>
      <c r="HG83" s="17"/>
      <c r="HH83" s="17"/>
      <c r="HI83" s="56"/>
      <c r="HJ83" s="50"/>
      <c r="HK83" s="50"/>
      <c r="HL83" s="50"/>
      <c r="HM83" s="50"/>
      <c r="HN83" s="50"/>
      <c r="HO83" s="50"/>
      <c r="HP83" s="264"/>
      <c r="HQ83" s="57"/>
      <c r="HR83" s="17"/>
      <c r="HS83" s="17"/>
    </row>
    <row r="84" spans="1:227" x14ac:dyDescent="0.25">
      <c r="A84" s="59"/>
      <c r="B84" s="215"/>
      <c r="C84" s="60"/>
      <c r="D84" s="60"/>
    </row>
    <row r="85" spans="1:227" x14ac:dyDescent="0.25">
      <c r="A85" s="59"/>
      <c r="B85" s="215"/>
      <c r="C85" s="60"/>
      <c r="D85" s="60"/>
    </row>
    <row r="86" spans="1:227" x14ac:dyDescent="0.25">
      <c r="A86" s="59"/>
      <c r="B86" s="215"/>
      <c r="C86" s="60"/>
      <c r="D86" s="60"/>
    </row>
    <row r="87" spans="1:227" x14ac:dyDescent="0.25">
      <c r="A87" s="59"/>
      <c r="B87" s="215"/>
      <c r="C87" s="60"/>
      <c r="D87" s="60"/>
    </row>
    <row r="88" spans="1:227" x14ac:dyDescent="0.25">
      <c r="A88" s="59"/>
      <c r="B88" s="215"/>
      <c r="C88" s="60"/>
      <c r="D88" s="60"/>
      <c r="E88" s="264"/>
      <c r="F88" s="264"/>
      <c r="G88" s="17"/>
      <c r="H88" s="56"/>
      <c r="I88" s="50"/>
      <c r="J88" s="50"/>
      <c r="K88" s="50"/>
      <c r="L88" s="50"/>
      <c r="M88" s="50"/>
      <c r="N88" s="50"/>
      <c r="O88" s="264"/>
      <c r="P88" s="57"/>
      <c r="Q88" s="17"/>
      <c r="R88" s="17"/>
      <c r="S88" s="56"/>
      <c r="T88" s="50"/>
      <c r="U88" s="50"/>
      <c r="V88" s="50"/>
      <c r="W88" s="50"/>
      <c r="X88" s="50"/>
      <c r="Y88" s="50"/>
      <c r="Z88" s="264"/>
      <c r="AA88" s="57"/>
      <c r="AB88" s="17"/>
      <c r="AC88" s="17"/>
      <c r="AD88" s="56"/>
      <c r="AE88" s="50"/>
      <c r="AF88" s="50"/>
      <c r="AG88" s="50"/>
      <c r="AH88" s="50"/>
      <c r="AI88" s="50"/>
      <c r="AJ88" s="50"/>
      <c r="AK88" s="264"/>
      <c r="AL88" s="57"/>
      <c r="AM88" s="17"/>
      <c r="AN88" s="17"/>
      <c r="AO88" s="56"/>
      <c r="AP88" s="50"/>
      <c r="AQ88" s="50"/>
      <c r="AR88" s="50"/>
      <c r="AS88" s="50"/>
      <c r="AT88" s="50"/>
      <c r="AU88" s="50"/>
      <c r="AV88" s="264"/>
      <c r="AW88" s="57"/>
      <c r="AX88" s="17"/>
      <c r="AY88" s="17"/>
      <c r="AZ88" s="56"/>
      <c r="BA88" s="50"/>
      <c r="BB88" s="50"/>
      <c r="BC88" s="50"/>
      <c r="BD88" s="50"/>
      <c r="BE88" s="50"/>
      <c r="BF88" s="50"/>
      <c r="BG88" s="264"/>
      <c r="BH88" s="57"/>
      <c r="BI88" s="17"/>
      <c r="BJ88" s="17"/>
      <c r="BK88" s="56"/>
      <c r="BL88" s="50"/>
      <c r="BM88" s="50"/>
      <c r="BN88" s="50"/>
      <c r="BO88" s="50"/>
      <c r="BP88" s="50"/>
      <c r="BQ88" s="50"/>
      <c r="BR88" s="264"/>
      <c r="BS88" s="57"/>
      <c r="BT88" s="17"/>
      <c r="BU88" s="17"/>
      <c r="BV88" s="56"/>
      <c r="BW88" s="50"/>
      <c r="BX88" s="50"/>
      <c r="BY88" s="50"/>
      <c r="BZ88" s="50"/>
      <c r="CA88" s="50"/>
      <c r="CB88" s="50"/>
      <c r="CC88" s="264"/>
      <c r="CD88" s="57"/>
      <c r="CE88" s="17"/>
      <c r="CF88" s="17"/>
      <c r="CG88" s="56"/>
      <c r="CH88" s="50"/>
      <c r="CI88" s="50"/>
      <c r="CJ88" s="50"/>
      <c r="CK88" s="50"/>
      <c r="CL88" s="50"/>
      <c r="CM88" s="50"/>
      <c r="CN88" s="264"/>
      <c r="CO88" s="57"/>
      <c r="CP88" s="17"/>
      <c r="CQ88" s="17"/>
      <c r="CR88" s="56"/>
      <c r="CS88" s="50"/>
      <c r="CT88" s="50"/>
      <c r="CU88" s="50"/>
      <c r="CV88" s="50"/>
      <c r="CW88" s="50"/>
      <c r="CX88" s="50"/>
      <c r="CY88" s="264"/>
      <c r="CZ88" s="57"/>
      <c r="DA88" s="17"/>
      <c r="DB88" s="17"/>
      <c r="DC88" s="56"/>
      <c r="DD88" s="50"/>
      <c r="DE88" s="50"/>
      <c r="DF88" s="50"/>
      <c r="DG88" s="50"/>
      <c r="DH88" s="50"/>
      <c r="DI88" s="50"/>
      <c r="DJ88" s="264"/>
      <c r="DK88" s="57"/>
      <c r="DL88" s="17"/>
      <c r="DM88" s="17"/>
      <c r="DN88" s="56"/>
      <c r="DO88" s="50"/>
      <c r="DP88" s="50"/>
      <c r="DQ88" s="50"/>
      <c r="DR88" s="50"/>
      <c r="DS88" s="50"/>
      <c r="DT88" s="50"/>
      <c r="DU88" s="264"/>
      <c r="DV88" s="57"/>
      <c r="DW88" s="17"/>
      <c r="DX88" s="17"/>
      <c r="DY88" s="56"/>
      <c r="DZ88" s="50"/>
      <c r="EA88" s="50"/>
      <c r="EB88" s="50"/>
      <c r="EC88" s="50"/>
      <c r="ED88" s="50"/>
      <c r="EE88" s="50"/>
      <c r="EF88" s="264"/>
      <c r="EG88" s="57"/>
      <c r="EH88" s="17"/>
      <c r="EI88" s="17"/>
      <c r="EJ88" s="56"/>
      <c r="EK88" s="50"/>
      <c r="EL88" s="50"/>
      <c r="EM88" s="50"/>
      <c r="EN88" s="50"/>
      <c r="EO88" s="50"/>
      <c r="EP88" s="50"/>
      <c r="EQ88" s="264"/>
      <c r="ER88" s="57"/>
      <c r="ES88" s="17"/>
      <c r="ET88" s="17"/>
      <c r="EU88" s="56"/>
      <c r="EV88" s="50"/>
      <c r="EW88" s="50"/>
      <c r="EX88" s="50"/>
      <c r="EY88" s="50"/>
      <c r="EZ88" s="50"/>
      <c r="FA88" s="50"/>
      <c r="FB88" s="264"/>
      <c r="FC88" s="57"/>
      <c r="FD88" s="17"/>
      <c r="FE88" s="17"/>
      <c r="FF88" s="56"/>
      <c r="FG88" s="50"/>
      <c r="FH88" s="50"/>
      <c r="FI88" s="50"/>
      <c r="FJ88" s="50"/>
      <c r="FK88" s="50"/>
      <c r="FL88" s="50"/>
      <c r="FM88" s="264"/>
      <c r="FN88" s="57"/>
      <c r="FO88" s="17"/>
      <c r="FP88" s="17"/>
      <c r="FQ88" s="56"/>
      <c r="FR88" s="50"/>
      <c r="FS88" s="50"/>
      <c r="FT88" s="50"/>
      <c r="FU88" s="50"/>
      <c r="FV88" s="50"/>
      <c r="FW88" s="50"/>
      <c r="FX88" s="264"/>
      <c r="FY88" s="57"/>
      <c r="FZ88" s="17"/>
      <c r="GA88" s="17"/>
      <c r="GB88" s="56"/>
      <c r="GC88" s="50"/>
      <c r="GD88" s="50"/>
      <c r="GE88" s="50"/>
      <c r="GF88" s="50"/>
      <c r="GG88" s="50"/>
      <c r="GH88" s="50"/>
      <c r="GI88" s="264"/>
      <c r="GJ88" s="57"/>
      <c r="GK88" s="17"/>
      <c r="GL88" s="17"/>
      <c r="GM88" s="56"/>
      <c r="GN88" s="50"/>
      <c r="GO88" s="50"/>
      <c r="GP88" s="50"/>
      <c r="GQ88" s="50"/>
      <c r="GR88" s="50"/>
      <c r="GS88" s="50"/>
      <c r="GT88" s="264"/>
      <c r="GU88" s="57"/>
      <c r="GV88" s="17"/>
      <c r="GW88" s="17"/>
      <c r="GX88" s="56"/>
      <c r="GY88" s="50"/>
      <c r="GZ88" s="50"/>
      <c r="HA88" s="50"/>
      <c r="HB88" s="50"/>
      <c r="HC88" s="50"/>
      <c r="HD88" s="50"/>
      <c r="HE88" s="264"/>
      <c r="HF88" s="57"/>
      <c r="HG88" s="17"/>
      <c r="HH88" s="17"/>
      <c r="HI88" s="56"/>
      <c r="HJ88" s="50"/>
      <c r="HK88" s="50"/>
      <c r="HL88" s="50"/>
      <c r="HM88" s="50"/>
      <c r="HN88" s="50"/>
      <c r="HO88" s="50"/>
      <c r="HP88" s="264"/>
      <c r="HQ88" s="57"/>
      <c r="HR88" s="17"/>
      <c r="HS88" s="17"/>
    </row>
    <row r="89" spans="1:227" x14ac:dyDescent="0.25">
      <c r="A89" s="59"/>
      <c r="B89" s="215"/>
      <c r="C89" s="60"/>
      <c r="D89" s="60"/>
      <c r="E89" s="264"/>
      <c r="F89" s="264"/>
      <c r="G89" s="17"/>
      <c r="H89" s="56"/>
      <c r="I89" s="50"/>
      <c r="J89" s="50"/>
      <c r="K89" s="50"/>
      <c r="L89" s="50"/>
      <c r="M89" s="50"/>
      <c r="N89" s="50"/>
      <c r="O89" s="264"/>
      <c r="P89" s="57"/>
      <c r="Q89" s="17"/>
      <c r="R89" s="17"/>
      <c r="S89" s="56"/>
      <c r="T89" s="50"/>
      <c r="U89" s="50"/>
      <c r="V89" s="50"/>
      <c r="W89" s="50"/>
      <c r="X89" s="50"/>
      <c r="Y89" s="50"/>
      <c r="Z89" s="264"/>
      <c r="AA89" s="57"/>
      <c r="AB89" s="17"/>
      <c r="AC89" s="17"/>
      <c r="AD89" s="56"/>
      <c r="AE89" s="50"/>
      <c r="AF89" s="50"/>
      <c r="AG89" s="50"/>
      <c r="AH89" s="50"/>
      <c r="AI89" s="50"/>
      <c r="AJ89" s="50"/>
      <c r="AK89" s="264"/>
      <c r="AL89" s="57"/>
      <c r="AM89" s="17"/>
      <c r="AN89" s="17"/>
      <c r="AO89" s="56"/>
      <c r="AP89" s="50"/>
      <c r="AQ89" s="50"/>
      <c r="AR89" s="50"/>
      <c r="AS89" s="50"/>
      <c r="AT89" s="50"/>
      <c r="AU89" s="50"/>
      <c r="AV89" s="264"/>
      <c r="AW89" s="57"/>
      <c r="AX89" s="17"/>
      <c r="AY89" s="17"/>
      <c r="AZ89" s="56"/>
      <c r="BA89" s="50"/>
      <c r="BB89" s="50"/>
      <c r="BC89" s="50"/>
      <c r="BD89" s="50"/>
      <c r="BE89" s="50"/>
      <c r="BF89" s="50"/>
      <c r="BG89" s="264"/>
      <c r="BH89" s="57"/>
      <c r="BI89" s="17"/>
      <c r="BJ89" s="17"/>
      <c r="BK89" s="56"/>
      <c r="BL89" s="50"/>
      <c r="BM89" s="50"/>
      <c r="BN89" s="50"/>
      <c r="BO89" s="50"/>
      <c r="BP89" s="50"/>
      <c r="BQ89" s="50"/>
      <c r="BR89" s="264"/>
      <c r="BS89" s="57"/>
      <c r="BT89" s="17"/>
      <c r="BU89" s="17"/>
      <c r="BV89" s="56"/>
      <c r="BW89" s="50"/>
      <c r="BX89" s="50"/>
      <c r="BY89" s="50"/>
      <c r="BZ89" s="50"/>
      <c r="CA89" s="50"/>
      <c r="CB89" s="50"/>
      <c r="CC89" s="264"/>
      <c r="CD89" s="57"/>
      <c r="CE89" s="17"/>
      <c r="CF89" s="17"/>
      <c r="CG89" s="56"/>
      <c r="CH89" s="50"/>
      <c r="CI89" s="50"/>
      <c r="CJ89" s="50"/>
      <c r="CK89" s="50"/>
      <c r="CL89" s="50"/>
      <c r="CM89" s="50"/>
      <c r="CN89" s="264"/>
      <c r="CO89" s="57"/>
      <c r="CP89" s="17"/>
      <c r="CQ89" s="17"/>
      <c r="CR89" s="56"/>
      <c r="CS89" s="50"/>
      <c r="CT89" s="50"/>
      <c r="CU89" s="50"/>
      <c r="CV89" s="50"/>
      <c r="CW89" s="50"/>
      <c r="CX89" s="50"/>
      <c r="CY89" s="264"/>
      <c r="CZ89" s="57"/>
      <c r="DA89" s="17"/>
      <c r="DB89" s="17"/>
      <c r="DC89" s="56"/>
      <c r="DD89" s="50"/>
      <c r="DE89" s="50"/>
      <c r="DF89" s="50"/>
      <c r="DG89" s="50"/>
      <c r="DH89" s="50"/>
      <c r="DI89" s="50"/>
      <c r="DJ89" s="264"/>
      <c r="DK89" s="57"/>
      <c r="DL89" s="17"/>
      <c r="DM89" s="17"/>
      <c r="DN89" s="56"/>
      <c r="DO89" s="50"/>
      <c r="DP89" s="50"/>
      <c r="DQ89" s="50"/>
      <c r="DR89" s="50"/>
      <c r="DS89" s="50"/>
      <c r="DT89" s="50"/>
      <c r="DU89" s="264"/>
      <c r="DV89" s="57"/>
      <c r="DW89" s="17"/>
      <c r="DX89" s="17"/>
      <c r="DY89" s="56"/>
      <c r="DZ89" s="50"/>
      <c r="EA89" s="50"/>
      <c r="EB89" s="50"/>
      <c r="EC89" s="50"/>
      <c r="ED89" s="50"/>
      <c r="EE89" s="50"/>
      <c r="EF89" s="264"/>
      <c r="EG89" s="57"/>
      <c r="EH89" s="17"/>
      <c r="EI89" s="17"/>
      <c r="EJ89" s="56"/>
      <c r="EK89" s="50"/>
      <c r="EL89" s="50"/>
      <c r="EM89" s="50"/>
      <c r="EN89" s="50"/>
      <c r="EO89" s="50"/>
      <c r="EP89" s="50"/>
      <c r="EQ89" s="264"/>
      <c r="ER89" s="57"/>
      <c r="ES89" s="17"/>
      <c r="ET89" s="17"/>
      <c r="EU89" s="56"/>
      <c r="EV89" s="50"/>
      <c r="EW89" s="50"/>
      <c r="EX89" s="50"/>
      <c r="EY89" s="50"/>
      <c r="EZ89" s="50"/>
      <c r="FA89" s="50"/>
      <c r="FB89" s="264"/>
      <c r="FC89" s="57"/>
      <c r="FD89" s="17"/>
      <c r="FE89" s="17"/>
      <c r="FF89" s="56"/>
      <c r="FG89" s="50"/>
      <c r="FH89" s="50"/>
      <c r="FI89" s="50"/>
      <c r="FJ89" s="50"/>
      <c r="FK89" s="50"/>
      <c r="FL89" s="50"/>
      <c r="FM89" s="264"/>
      <c r="FN89" s="57"/>
      <c r="FO89" s="17"/>
      <c r="FP89" s="17"/>
      <c r="FQ89" s="56"/>
      <c r="FR89" s="50"/>
      <c r="FS89" s="50"/>
      <c r="FT89" s="50"/>
      <c r="FU89" s="50"/>
      <c r="FV89" s="50"/>
      <c r="FW89" s="50"/>
      <c r="FX89" s="264"/>
      <c r="FY89" s="57"/>
      <c r="FZ89" s="17"/>
      <c r="GA89" s="17"/>
      <c r="GB89" s="56"/>
      <c r="GC89" s="50"/>
      <c r="GD89" s="50"/>
      <c r="GE89" s="50"/>
      <c r="GF89" s="50"/>
      <c r="GG89" s="50"/>
      <c r="GH89" s="50"/>
      <c r="GI89" s="264"/>
      <c r="GJ89" s="57"/>
      <c r="GK89" s="17"/>
      <c r="GL89" s="17"/>
      <c r="GM89" s="56"/>
      <c r="GN89" s="50"/>
      <c r="GO89" s="50"/>
      <c r="GP89" s="50"/>
      <c r="GQ89" s="50"/>
      <c r="GR89" s="50"/>
      <c r="GS89" s="50"/>
      <c r="GT89" s="264"/>
      <c r="GU89" s="57"/>
      <c r="GV89" s="17"/>
      <c r="GW89" s="17"/>
      <c r="GX89" s="56"/>
      <c r="GY89" s="50"/>
      <c r="GZ89" s="50"/>
      <c r="HA89" s="50"/>
      <c r="HB89" s="50"/>
      <c r="HC89" s="50"/>
      <c r="HD89" s="50"/>
      <c r="HE89" s="264"/>
      <c r="HF89" s="57"/>
      <c r="HG89" s="17"/>
      <c r="HH89" s="17"/>
      <c r="HI89" s="56"/>
      <c r="HJ89" s="50"/>
      <c r="HK89" s="50"/>
      <c r="HL89" s="50"/>
      <c r="HM89" s="50"/>
      <c r="HN89" s="50"/>
      <c r="HO89" s="50"/>
      <c r="HP89" s="264"/>
      <c r="HQ89" s="57"/>
      <c r="HR89" s="17"/>
      <c r="HS89" s="17"/>
    </row>
    <row r="90" spans="1:227" x14ac:dyDescent="0.25">
      <c r="A90" s="59"/>
      <c r="B90" s="215"/>
      <c r="C90" s="60"/>
      <c r="D90" s="60"/>
      <c r="E90" s="264"/>
      <c r="F90" s="264"/>
      <c r="G90" s="17"/>
      <c r="H90" s="56"/>
      <c r="I90" s="50"/>
      <c r="J90" s="50"/>
      <c r="K90" s="50"/>
      <c r="L90" s="50"/>
      <c r="M90" s="50"/>
      <c r="N90" s="50"/>
      <c r="O90" s="264"/>
      <c r="P90" s="57"/>
      <c r="Q90" s="17"/>
      <c r="R90" s="17"/>
      <c r="S90" s="56"/>
      <c r="T90" s="50"/>
      <c r="U90" s="50"/>
      <c r="V90" s="50"/>
      <c r="W90" s="50"/>
      <c r="X90" s="50"/>
      <c r="Y90" s="50"/>
      <c r="Z90" s="264"/>
      <c r="AA90" s="57"/>
      <c r="AB90" s="17"/>
      <c r="AC90" s="17"/>
      <c r="AD90" s="56"/>
      <c r="AE90" s="50"/>
      <c r="AF90" s="50"/>
      <c r="AG90" s="50"/>
      <c r="AH90" s="50"/>
      <c r="AI90" s="50"/>
      <c r="AJ90" s="50"/>
      <c r="AK90" s="264"/>
      <c r="AL90" s="57"/>
      <c r="AM90" s="17"/>
      <c r="AN90" s="17"/>
      <c r="AO90" s="56"/>
      <c r="AP90" s="50"/>
      <c r="AQ90" s="50"/>
      <c r="AR90" s="50"/>
      <c r="AS90" s="50"/>
      <c r="AT90" s="50"/>
      <c r="AU90" s="50"/>
      <c r="AV90" s="264"/>
      <c r="AW90" s="57"/>
      <c r="AX90" s="17"/>
      <c r="AY90" s="17"/>
      <c r="AZ90" s="56"/>
      <c r="BA90" s="50"/>
      <c r="BB90" s="50"/>
      <c r="BC90" s="50"/>
      <c r="BD90" s="50"/>
      <c r="BE90" s="50"/>
      <c r="BF90" s="50"/>
      <c r="BG90" s="264"/>
      <c r="BH90" s="57"/>
      <c r="BI90" s="17"/>
      <c r="BJ90" s="17"/>
      <c r="BK90" s="56"/>
      <c r="BL90" s="50"/>
      <c r="BM90" s="50"/>
      <c r="BN90" s="50"/>
      <c r="BO90" s="50"/>
      <c r="BP90" s="50"/>
      <c r="BQ90" s="50"/>
      <c r="BR90" s="264"/>
      <c r="BS90" s="57"/>
      <c r="BT90" s="17"/>
      <c r="BU90" s="17"/>
      <c r="BV90" s="56"/>
      <c r="BW90" s="50"/>
      <c r="BX90" s="50"/>
      <c r="BY90" s="50"/>
      <c r="BZ90" s="50"/>
      <c r="CA90" s="50"/>
      <c r="CB90" s="50"/>
      <c r="CC90" s="264"/>
      <c r="CD90" s="57"/>
      <c r="CE90" s="17"/>
      <c r="CF90" s="17"/>
      <c r="CG90" s="56"/>
      <c r="CH90" s="50"/>
      <c r="CI90" s="50"/>
      <c r="CJ90" s="50"/>
      <c r="CK90" s="50"/>
      <c r="CL90" s="50"/>
      <c r="CM90" s="50"/>
      <c r="CN90" s="264"/>
      <c r="CO90" s="57"/>
      <c r="CP90" s="17"/>
      <c r="CQ90" s="17"/>
      <c r="CR90" s="56"/>
      <c r="CS90" s="50"/>
      <c r="CT90" s="50"/>
      <c r="CU90" s="50"/>
      <c r="CV90" s="50"/>
      <c r="CW90" s="50"/>
      <c r="CX90" s="50"/>
      <c r="CY90" s="264"/>
      <c r="CZ90" s="57"/>
      <c r="DA90" s="17"/>
      <c r="DB90" s="17"/>
      <c r="DC90" s="56"/>
      <c r="DD90" s="50"/>
      <c r="DE90" s="50"/>
      <c r="DF90" s="50"/>
      <c r="DG90" s="50"/>
      <c r="DH90" s="50"/>
      <c r="DI90" s="50"/>
      <c r="DJ90" s="264"/>
      <c r="DK90" s="57"/>
      <c r="DL90" s="17"/>
      <c r="DM90" s="17"/>
      <c r="DN90" s="56"/>
      <c r="DO90" s="50"/>
      <c r="DP90" s="50"/>
      <c r="DQ90" s="50"/>
      <c r="DR90" s="50"/>
      <c r="DS90" s="50"/>
      <c r="DT90" s="50"/>
      <c r="DU90" s="264"/>
      <c r="DV90" s="57"/>
      <c r="DW90" s="17"/>
      <c r="DX90" s="17"/>
      <c r="DY90" s="56"/>
      <c r="DZ90" s="50"/>
      <c r="EA90" s="50"/>
      <c r="EB90" s="50"/>
      <c r="EC90" s="50"/>
      <c r="ED90" s="50"/>
      <c r="EE90" s="50"/>
      <c r="EF90" s="264"/>
      <c r="EG90" s="57"/>
      <c r="EH90" s="17"/>
      <c r="EI90" s="17"/>
      <c r="EJ90" s="56"/>
      <c r="EK90" s="50"/>
      <c r="EL90" s="50"/>
      <c r="EM90" s="50"/>
      <c r="EN90" s="50"/>
      <c r="EO90" s="50"/>
      <c r="EP90" s="50"/>
      <c r="EQ90" s="264"/>
      <c r="ER90" s="57"/>
      <c r="ES90" s="17"/>
      <c r="ET90" s="17"/>
      <c r="EU90" s="56"/>
      <c r="EV90" s="50"/>
      <c r="EW90" s="50"/>
      <c r="EX90" s="50"/>
      <c r="EY90" s="50"/>
      <c r="EZ90" s="50"/>
      <c r="FA90" s="50"/>
      <c r="FB90" s="264"/>
      <c r="FC90" s="57"/>
      <c r="FD90" s="17"/>
      <c r="FE90" s="17"/>
      <c r="FF90" s="56"/>
      <c r="FG90" s="50"/>
      <c r="FH90" s="50"/>
      <c r="FI90" s="50"/>
      <c r="FJ90" s="50"/>
      <c r="FK90" s="50"/>
      <c r="FL90" s="50"/>
      <c r="FM90" s="264"/>
      <c r="FN90" s="57"/>
      <c r="FO90" s="17"/>
      <c r="FP90" s="17"/>
      <c r="FQ90" s="56"/>
      <c r="FR90" s="50"/>
      <c r="FS90" s="50"/>
      <c r="FT90" s="50"/>
      <c r="FU90" s="50"/>
      <c r="FV90" s="50"/>
      <c r="FW90" s="50"/>
      <c r="FX90" s="264"/>
      <c r="FY90" s="57"/>
      <c r="FZ90" s="17"/>
      <c r="GA90" s="17"/>
      <c r="GB90" s="56"/>
      <c r="GC90" s="50"/>
      <c r="GD90" s="50"/>
      <c r="GE90" s="50"/>
      <c r="GF90" s="50"/>
      <c r="GG90" s="50"/>
      <c r="GH90" s="50"/>
      <c r="GI90" s="264"/>
      <c r="GJ90" s="57"/>
      <c r="GK90" s="17"/>
      <c r="GL90" s="17"/>
      <c r="GM90" s="56"/>
      <c r="GN90" s="50"/>
      <c r="GO90" s="50"/>
      <c r="GP90" s="50"/>
      <c r="GQ90" s="50"/>
      <c r="GR90" s="50"/>
      <c r="GS90" s="50"/>
      <c r="GT90" s="264"/>
      <c r="GU90" s="57"/>
      <c r="GV90" s="17"/>
      <c r="GW90" s="17"/>
      <c r="GX90" s="56"/>
      <c r="GY90" s="50"/>
      <c r="GZ90" s="50"/>
      <c r="HA90" s="50"/>
      <c r="HB90" s="50"/>
      <c r="HC90" s="50"/>
      <c r="HD90" s="50"/>
      <c r="HE90" s="264"/>
      <c r="HF90" s="57"/>
      <c r="HG90" s="17"/>
      <c r="HH90" s="17"/>
      <c r="HI90" s="56"/>
      <c r="HJ90" s="50"/>
      <c r="HK90" s="50"/>
      <c r="HL90" s="50"/>
      <c r="HM90" s="50"/>
      <c r="HN90" s="50"/>
      <c r="HO90" s="50"/>
      <c r="HP90" s="264"/>
      <c r="HQ90" s="57"/>
      <c r="HR90" s="17"/>
      <c r="HS90" s="17"/>
    </row>
    <row r="91" spans="1:227" x14ac:dyDescent="0.25">
      <c r="A91" s="59"/>
      <c r="B91" s="215"/>
      <c r="C91" s="60"/>
      <c r="D91" s="60"/>
      <c r="E91" s="264"/>
      <c r="F91" s="264"/>
      <c r="G91" s="17"/>
      <c r="H91" s="56"/>
      <c r="I91" s="50"/>
      <c r="J91" s="50"/>
      <c r="K91" s="50"/>
      <c r="L91" s="50"/>
      <c r="M91" s="50"/>
      <c r="N91" s="50"/>
      <c r="O91" s="264"/>
      <c r="P91" s="57"/>
      <c r="Q91" s="17"/>
      <c r="R91" s="17"/>
      <c r="S91" s="56"/>
      <c r="T91" s="50"/>
      <c r="U91" s="50"/>
      <c r="V91" s="50"/>
      <c r="W91" s="50"/>
      <c r="X91" s="50"/>
      <c r="Y91" s="50"/>
      <c r="Z91" s="264"/>
      <c r="AA91" s="57"/>
      <c r="AB91" s="17"/>
      <c r="AC91" s="17"/>
      <c r="AD91" s="56"/>
      <c r="AE91" s="50"/>
      <c r="AF91" s="50"/>
      <c r="AG91" s="50"/>
      <c r="AH91" s="50"/>
      <c r="AI91" s="50"/>
      <c r="AJ91" s="50"/>
      <c r="AK91" s="264"/>
      <c r="AL91" s="57"/>
      <c r="AM91" s="17"/>
      <c r="AN91" s="17"/>
      <c r="AO91" s="56"/>
      <c r="AP91" s="50"/>
      <c r="AQ91" s="50"/>
      <c r="AR91" s="50"/>
      <c r="AS91" s="50"/>
      <c r="AT91" s="50"/>
      <c r="AU91" s="50"/>
      <c r="AV91" s="264"/>
      <c r="AW91" s="57"/>
      <c r="AX91" s="17"/>
      <c r="AY91" s="17"/>
      <c r="AZ91" s="56"/>
      <c r="BA91" s="50"/>
      <c r="BB91" s="50"/>
      <c r="BC91" s="50"/>
      <c r="BD91" s="50"/>
      <c r="BE91" s="50"/>
      <c r="BF91" s="50"/>
      <c r="BG91" s="264"/>
      <c r="BH91" s="57"/>
      <c r="BI91" s="17"/>
      <c r="BJ91" s="17"/>
      <c r="BK91" s="56"/>
      <c r="BL91" s="50"/>
      <c r="BM91" s="50"/>
      <c r="BN91" s="50"/>
      <c r="BO91" s="50"/>
      <c r="BP91" s="50"/>
      <c r="BQ91" s="50"/>
      <c r="BR91" s="264"/>
      <c r="BS91" s="57"/>
      <c r="BT91" s="17"/>
      <c r="BU91" s="17"/>
      <c r="BV91" s="56"/>
      <c r="BW91" s="50"/>
      <c r="BX91" s="50"/>
      <c r="BY91" s="50"/>
      <c r="BZ91" s="50"/>
      <c r="CA91" s="50"/>
      <c r="CB91" s="50"/>
      <c r="CC91" s="264"/>
      <c r="CD91" s="57"/>
      <c r="CE91" s="17"/>
      <c r="CF91" s="17"/>
      <c r="CG91" s="56"/>
      <c r="CH91" s="50"/>
      <c r="CI91" s="50"/>
      <c r="CJ91" s="50"/>
      <c r="CK91" s="50"/>
      <c r="CL91" s="50"/>
      <c r="CM91" s="50"/>
      <c r="CN91" s="264"/>
      <c r="CO91" s="57"/>
      <c r="CP91" s="17"/>
      <c r="CQ91" s="17"/>
      <c r="CR91" s="56"/>
      <c r="CS91" s="50"/>
      <c r="CT91" s="50"/>
      <c r="CU91" s="50"/>
      <c r="CV91" s="50"/>
      <c r="CW91" s="50"/>
      <c r="CX91" s="50"/>
      <c r="CY91" s="264"/>
      <c r="CZ91" s="57"/>
      <c r="DA91" s="17"/>
      <c r="DB91" s="17"/>
      <c r="DC91" s="56"/>
      <c r="DD91" s="50"/>
      <c r="DE91" s="50"/>
      <c r="DF91" s="50"/>
      <c r="DG91" s="50"/>
      <c r="DH91" s="50"/>
      <c r="DI91" s="50"/>
      <c r="DJ91" s="264"/>
      <c r="DK91" s="57"/>
      <c r="DL91" s="17"/>
      <c r="DM91" s="17"/>
      <c r="DN91" s="56"/>
      <c r="DO91" s="50"/>
      <c r="DP91" s="50"/>
      <c r="DQ91" s="50"/>
      <c r="DR91" s="50"/>
      <c r="DS91" s="50"/>
      <c r="DT91" s="50"/>
      <c r="DU91" s="264"/>
      <c r="DV91" s="57"/>
      <c r="DW91" s="17"/>
      <c r="DX91" s="17"/>
      <c r="DY91" s="56"/>
      <c r="DZ91" s="50"/>
      <c r="EA91" s="50"/>
      <c r="EB91" s="50"/>
      <c r="EC91" s="50"/>
      <c r="ED91" s="50"/>
      <c r="EE91" s="50"/>
      <c r="EF91" s="264"/>
      <c r="EG91" s="57"/>
      <c r="EH91" s="17"/>
      <c r="EI91" s="17"/>
      <c r="EJ91" s="56"/>
      <c r="EK91" s="50"/>
      <c r="EL91" s="50"/>
      <c r="EM91" s="50"/>
      <c r="EN91" s="50"/>
      <c r="EO91" s="50"/>
      <c r="EP91" s="50"/>
      <c r="EQ91" s="264"/>
      <c r="ER91" s="57"/>
      <c r="ES91" s="17"/>
      <c r="ET91" s="17"/>
      <c r="EU91" s="56"/>
      <c r="EV91" s="50"/>
      <c r="EW91" s="50"/>
      <c r="EX91" s="50"/>
      <c r="EY91" s="50"/>
      <c r="EZ91" s="50"/>
      <c r="FA91" s="50"/>
      <c r="FB91" s="264"/>
      <c r="FC91" s="57"/>
      <c r="FD91" s="17"/>
      <c r="FE91" s="17"/>
      <c r="FF91" s="56"/>
      <c r="FG91" s="50"/>
      <c r="FH91" s="50"/>
      <c r="FI91" s="50"/>
      <c r="FJ91" s="50"/>
      <c r="FK91" s="50"/>
      <c r="FL91" s="50"/>
      <c r="FM91" s="264"/>
      <c r="FN91" s="57"/>
      <c r="FO91" s="17"/>
      <c r="FP91" s="17"/>
      <c r="FQ91" s="56"/>
      <c r="FR91" s="50"/>
      <c r="FS91" s="50"/>
      <c r="FT91" s="50"/>
      <c r="FU91" s="50"/>
      <c r="FV91" s="50"/>
      <c r="FW91" s="50"/>
      <c r="FX91" s="264"/>
      <c r="FY91" s="57"/>
      <c r="FZ91" s="17"/>
      <c r="GA91" s="17"/>
      <c r="GB91" s="56"/>
      <c r="GC91" s="50"/>
      <c r="GD91" s="50"/>
      <c r="GE91" s="50"/>
      <c r="GF91" s="50"/>
      <c r="GG91" s="50"/>
      <c r="GH91" s="50"/>
      <c r="GI91" s="264"/>
      <c r="GJ91" s="57"/>
      <c r="GK91" s="17"/>
      <c r="GL91" s="17"/>
      <c r="GM91" s="56"/>
      <c r="GN91" s="50"/>
      <c r="GO91" s="50"/>
      <c r="GP91" s="50"/>
      <c r="GQ91" s="50"/>
      <c r="GR91" s="50"/>
      <c r="GS91" s="50"/>
      <c r="GT91" s="264"/>
      <c r="GU91" s="57"/>
      <c r="GV91" s="17"/>
      <c r="GW91" s="17"/>
      <c r="GX91" s="56"/>
      <c r="GY91" s="50"/>
      <c r="GZ91" s="50"/>
      <c r="HA91" s="50"/>
      <c r="HB91" s="50"/>
      <c r="HC91" s="50"/>
      <c r="HD91" s="50"/>
      <c r="HE91" s="264"/>
      <c r="HF91" s="57"/>
      <c r="HG91" s="17"/>
      <c r="HH91" s="17"/>
      <c r="HI91" s="56"/>
      <c r="HJ91" s="50"/>
      <c r="HK91" s="50"/>
      <c r="HL91" s="50"/>
      <c r="HM91" s="50"/>
      <c r="HN91" s="50"/>
      <c r="HO91" s="50"/>
      <c r="HP91" s="264"/>
      <c r="HQ91" s="57"/>
      <c r="HR91" s="17"/>
      <c r="HS91" s="17"/>
    </row>
    <row r="92" spans="1:227" x14ac:dyDescent="0.25">
      <c r="A92" s="59"/>
      <c r="B92" s="217"/>
      <c r="C92" s="62"/>
      <c r="D92" s="62"/>
      <c r="E92" s="264"/>
      <c r="F92" s="264"/>
      <c r="G92" s="17"/>
      <c r="H92" s="56"/>
      <c r="I92" s="50"/>
      <c r="J92" s="50"/>
      <c r="K92" s="50"/>
      <c r="L92" s="50"/>
      <c r="M92" s="50"/>
      <c r="N92" s="50"/>
      <c r="O92" s="264"/>
      <c r="P92" s="57"/>
      <c r="Q92" s="17"/>
      <c r="R92" s="17"/>
      <c r="S92" s="56"/>
      <c r="T92" s="50"/>
      <c r="U92" s="50"/>
      <c r="V92" s="50"/>
      <c r="W92" s="50"/>
      <c r="X92" s="50"/>
      <c r="Y92" s="50"/>
      <c r="Z92" s="264"/>
      <c r="AA92" s="57"/>
      <c r="AB92" s="17"/>
      <c r="AC92" s="17"/>
      <c r="AD92" s="56"/>
      <c r="AE92" s="50"/>
      <c r="AF92" s="50"/>
      <c r="AG92" s="50"/>
      <c r="AH92" s="50"/>
      <c r="AI92" s="50"/>
      <c r="AJ92" s="50"/>
      <c r="AK92" s="264"/>
      <c r="AL92" s="57"/>
      <c r="AM92" s="17"/>
      <c r="AN92" s="17"/>
      <c r="AO92" s="56"/>
      <c r="AP92" s="50"/>
      <c r="AQ92" s="50"/>
      <c r="AR92" s="50"/>
      <c r="AS92" s="50"/>
      <c r="AT92" s="50"/>
      <c r="AU92" s="50"/>
      <c r="AV92" s="264"/>
      <c r="AW92" s="57"/>
      <c r="AX92" s="17"/>
      <c r="AY92" s="17"/>
      <c r="AZ92" s="56"/>
      <c r="BA92" s="50"/>
      <c r="BB92" s="50"/>
      <c r="BC92" s="50"/>
      <c r="BD92" s="50"/>
      <c r="BE92" s="50"/>
      <c r="BF92" s="50"/>
      <c r="BG92" s="264"/>
      <c r="BH92" s="57"/>
      <c r="BI92" s="17"/>
      <c r="BJ92" s="17"/>
      <c r="BK92" s="56"/>
      <c r="BL92" s="50"/>
      <c r="BM92" s="50"/>
      <c r="BN92" s="50"/>
      <c r="BO92" s="50"/>
      <c r="BP92" s="50"/>
      <c r="BQ92" s="50"/>
      <c r="BR92" s="264"/>
      <c r="BS92" s="57"/>
      <c r="BT92" s="17"/>
      <c r="BU92" s="17"/>
      <c r="BV92" s="56"/>
      <c r="BW92" s="50"/>
      <c r="BX92" s="50"/>
      <c r="BY92" s="50"/>
      <c r="BZ92" s="50"/>
      <c r="CA92" s="50"/>
      <c r="CB92" s="50"/>
      <c r="CC92" s="264"/>
      <c r="CD92" s="57"/>
      <c r="CE92" s="17"/>
      <c r="CF92" s="17"/>
      <c r="CG92" s="56"/>
      <c r="CH92" s="50"/>
      <c r="CI92" s="50"/>
      <c r="CJ92" s="50"/>
      <c r="CK92" s="50"/>
      <c r="CL92" s="50"/>
      <c r="CM92" s="50"/>
      <c r="CN92" s="264"/>
      <c r="CO92" s="57"/>
      <c r="CP92" s="17"/>
      <c r="CQ92" s="17"/>
      <c r="CR92" s="56"/>
      <c r="CS92" s="50"/>
      <c r="CT92" s="50"/>
      <c r="CU92" s="50"/>
      <c r="CV92" s="50"/>
      <c r="CW92" s="50"/>
      <c r="CX92" s="50"/>
      <c r="CY92" s="264"/>
      <c r="CZ92" s="57"/>
      <c r="DA92" s="17"/>
      <c r="DB92" s="17"/>
      <c r="DC92" s="56"/>
      <c r="DD92" s="50"/>
      <c r="DE92" s="50"/>
      <c r="DF92" s="50"/>
      <c r="DG92" s="50"/>
      <c r="DH92" s="50"/>
      <c r="DI92" s="50"/>
      <c r="DJ92" s="264"/>
      <c r="DK92" s="57"/>
      <c r="DL92" s="17"/>
      <c r="DM92" s="17"/>
      <c r="DN92" s="56"/>
      <c r="DO92" s="50"/>
      <c r="DP92" s="50"/>
      <c r="DQ92" s="50"/>
      <c r="DR92" s="50"/>
      <c r="DS92" s="50"/>
      <c r="DT92" s="50"/>
      <c r="DU92" s="264"/>
      <c r="DV92" s="57"/>
      <c r="DW92" s="17"/>
      <c r="DX92" s="17"/>
      <c r="DY92" s="56"/>
      <c r="DZ92" s="50"/>
      <c r="EA92" s="50"/>
      <c r="EB92" s="50"/>
      <c r="EC92" s="50"/>
      <c r="ED92" s="50"/>
      <c r="EE92" s="50"/>
      <c r="EF92" s="264"/>
      <c r="EG92" s="57"/>
      <c r="EH92" s="17"/>
      <c r="EI92" s="17"/>
      <c r="EJ92" s="56"/>
      <c r="EK92" s="50"/>
      <c r="EL92" s="50"/>
      <c r="EM92" s="50"/>
      <c r="EN92" s="50"/>
      <c r="EO92" s="50"/>
      <c r="EP92" s="50"/>
      <c r="EQ92" s="264"/>
      <c r="ER92" s="57"/>
      <c r="ES92" s="17"/>
      <c r="ET92" s="17"/>
      <c r="EU92" s="56"/>
      <c r="EV92" s="50"/>
      <c r="EW92" s="50"/>
      <c r="EX92" s="50"/>
      <c r="EY92" s="50"/>
      <c r="EZ92" s="50"/>
      <c r="FA92" s="50"/>
      <c r="FB92" s="264"/>
      <c r="FC92" s="57"/>
      <c r="FD92" s="17"/>
      <c r="FE92" s="17"/>
      <c r="FF92" s="56"/>
      <c r="FG92" s="50"/>
      <c r="FH92" s="50"/>
      <c r="FI92" s="50"/>
      <c r="FJ92" s="50"/>
      <c r="FK92" s="50"/>
      <c r="FL92" s="50"/>
      <c r="FM92" s="264"/>
      <c r="FN92" s="57"/>
      <c r="FO92" s="17"/>
      <c r="FP92" s="17"/>
      <c r="FQ92" s="56"/>
      <c r="FR92" s="50"/>
      <c r="FS92" s="50"/>
      <c r="FT92" s="50"/>
      <c r="FU92" s="50"/>
      <c r="FV92" s="50"/>
      <c r="FW92" s="50"/>
      <c r="FX92" s="264"/>
      <c r="FY92" s="57"/>
      <c r="FZ92" s="17"/>
      <c r="GA92" s="17"/>
      <c r="GB92" s="56"/>
      <c r="GC92" s="50"/>
      <c r="GD92" s="50"/>
      <c r="GE92" s="50"/>
      <c r="GF92" s="50"/>
      <c r="GG92" s="50"/>
      <c r="GH92" s="50"/>
      <c r="GI92" s="264"/>
      <c r="GJ92" s="57"/>
      <c r="GK92" s="17"/>
      <c r="GL92" s="17"/>
      <c r="GM92" s="56"/>
      <c r="GN92" s="50"/>
      <c r="GO92" s="50"/>
      <c r="GP92" s="50"/>
      <c r="GQ92" s="50"/>
      <c r="GR92" s="50"/>
      <c r="GS92" s="50"/>
      <c r="GT92" s="264"/>
      <c r="GU92" s="57"/>
      <c r="GV92" s="17"/>
      <c r="GW92" s="17"/>
      <c r="GX92" s="56"/>
      <c r="GY92" s="50"/>
      <c r="GZ92" s="50"/>
      <c r="HA92" s="50"/>
      <c r="HB92" s="50"/>
      <c r="HC92" s="50"/>
      <c r="HD92" s="50"/>
      <c r="HE92" s="264"/>
      <c r="HF92" s="57"/>
      <c r="HG92" s="17"/>
      <c r="HH92" s="17"/>
      <c r="HI92" s="56"/>
      <c r="HJ92" s="50"/>
      <c r="HK92" s="50"/>
      <c r="HL92" s="50"/>
      <c r="HM92" s="50"/>
      <c r="HN92" s="50"/>
      <c r="HO92" s="50"/>
      <c r="HP92" s="264"/>
      <c r="HQ92" s="57"/>
      <c r="HR92" s="17"/>
      <c r="HS92" s="17"/>
    </row>
    <row r="93" spans="1:227" x14ac:dyDescent="0.25">
      <c r="A93" s="64"/>
      <c r="B93" s="65"/>
      <c r="C93" s="66"/>
      <c r="D93" s="66"/>
      <c r="E93" s="264"/>
      <c r="F93" s="264"/>
      <c r="G93" s="17"/>
      <c r="H93" s="56"/>
      <c r="I93" s="50"/>
      <c r="J93" s="50"/>
      <c r="K93" s="50"/>
      <c r="L93" s="50"/>
      <c r="M93" s="50"/>
      <c r="N93" s="50"/>
      <c r="O93" s="264"/>
      <c r="P93" s="57"/>
      <c r="Q93" s="17"/>
      <c r="R93" s="17"/>
      <c r="S93" s="56"/>
      <c r="T93" s="50"/>
      <c r="U93" s="50"/>
      <c r="V93" s="50"/>
      <c r="W93" s="50"/>
      <c r="X93" s="50"/>
      <c r="Y93" s="50"/>
      <c r="Z93" s="264"/>
      <c r="AA93" s="57"/>
      <c r="AB93" s="17"/>
      <c r="AC93" s="17"/>
      <c r="AD93" s="56"/>
      <c r="AE93" s="50"/>
      <c r="AF93" s="50"/>
      <c r="AG93" s="50"/>
      <c r="AH93" s="50"/>
      <c r="AI93" s="50"/>
      <c r="AJ93" s="50"/>
      <c r="AK93" s="264"/>
      <c r="AL93" s="57"/>
      <c r="AM93" s="17"/>
      <c r="AN93" s="17"/>
      <c r="AO93" s="56"/>
      <c r="AP93" s="50"/>
      <c r="AQ93" s="50"/>
      <c r="AR93" s="50"/>
      <c r="AS93" s="50"/>
      <c r="AT93" s="50"/>
      <c r="AU93" s="50"/>
      <c r="AV93" s="264"/>
      <c r="AW93" s="57"/>
      <c r="AX93" s="17"/>
      <c r="AY93" s="17"/>
      <c r="AZ93" s="56"/>
      <c r="BA93" s="50"/>
      <c r="BB93" s="50"/>
      <c r="BC93" s="50"/>
      <c r="BD93" s="50"/>
      <c r="BE93" s="50"/>
      <c r="BF93" s="50"/>
      <c r="BG93" s="264"/>
      <c r="BH93" s="57"/>
      <c r="BI93" s="17"/>
      <c r="BJ93" s="17"/>
      <c r="BK93" s="56"/>
      <c r="BL93" s="50"/>
      <c r="BM93" s="50"/>
      <c r="BN93" s="50"/>
      <c r="BO93" s="50"/>
      <c r="BP93" s="50"/>
      <c r="BQ93" s="50"/>
      <c r="BR93" s="264"/>
      <c r="BS93" s="57"/>
      <c r="BT93" s="17"/>
      <c r="BU93" s="17"/>
      <c r="BV93" s="56"/>
      <c r="BW93" s="50"/>
      <c r="BX93" s="50"/>
      <c r="BY93" s="50"/>
      <c r="BZ93" s="50"/>
      <c r="CA93" s="50"/>
      <c r="CB93" s="50"/>
      <c r="CC93" s="264"/>
      <c r="CD93" s="57"/>
      <c r="CE93" s="17"/>
      <c r="CF93" s="17"/>
      <c r="CG93" s="56"/>
      <c r="CH93" s="50"/>
      <c r="CI93" s="50"/>
      <c r="CJ93" s="50"/>
      <c r="CK93" s="50"/>
      <c r="CL93" s="50"/>
      <c r="CM93" s="50"/>
      <c r="CN93" s="264"/>
      <c r="CO93" s="57"/>
      <c r="CP93" s="17"/>
      <c r="CQ93" s="17"/>
      <c r="CR93" s="56"/>
      <c r="CS93" s="50"/>
      <c r="CT93" s="50"/>
      <c r="CU93" s="50"/>
      <c r="CV93" s="50"/>
      <c r="CW93" s="50"/>
      <c r="CX93" s="50"/>
      <c r="CY93" s="264"/>
      <c r="CZ93" s="57"/>
      <c r="DA93" s="17"/>
      <c r="DB93" s="17"/>
      <c r="DC93" s="56"/>
      <c r="DD93" s="50"/>
      <c r="DE93" s="50"/>
      <c r="DF93" s="50"/>
      <c r="DG93" s="50"/>
      <c r="DH93" s="50"/>
      <c r="DI93" s="50"/>
      <c r="DJ93" s="264"/>
      <c r="DK93" s="57"/>
      <c r="DL93" s="17"/>
      <c r="DM93" s="17"/>
      <c r="DN93" s="56"/>
      <c r="DO93" s="50"/>
      <c r="DP93" s="50"/>
      <c r="DQ93" s="50"/>
      <c r="DR93" s="50"/>
      <c r="DS93" s="50"/>
      <c r="DT93" s="50"/>
      <c r="DU93" s="264"/>
      <c r="DV93" s="57"/>
      <c r="DW93" s="17"/>
      <c r="DX93" s="17"/>
      <c r="DY93" s="56"/>
      <c r="DZ93" s="50"/>
      <c r="EA93" s="50"/>
      <c r="EB93" s="50"/>
      <c r="EC93" s="50"/>
      <c r="ED93" s="50"/>
      <c r="EE93" s="50"/>
      <c r="EF93" s="264"/>
      <c r="EG93" s="57"/>
      <c r="EH93" s="17"/>
      <c r="EI93" s="17"/>
      <c r="EJ93" s="56"/>
      <c r="EK93" s="50"/>
      <c r="EL93" s="50"/>
      <c r="EM93" s="50"/>
      <c r="EN93" s="50"/>
      <c r="EO93" s="50"/>
      <c r="EP93" s="50"/>
      <c r="EQ93" s="264"/>
      <c r="ER93" s="57"/>
      <c r="ES93" s="17"/>
      <c r="ET93" s="17"/>
      <c r="EU93" s="56"/>
      <c r="EV93" s="50"/>
      <c r="EW93" s="50"/>
      <c r="EX93" s="50"/>
      <c r="EY93" s="50"/>
      <c r="EZ93" s="50"/>
      <c r="FA93" s="50"/>
      <c r="FB93" s="264"/>
      <c r="FC93" s="57"/>
      <c r="FD93" s="17"/>
      <c r="FE93" s="17"/>
      <c r="FF93" s="56"/>
      <c r="FG93" s="50"/>
      <c r="FH93" s="50"/>
      <c r="FI93" s="50"/>
      <c r="FJ93" s="50"/>
      <c r="FK93" s="50"/>
      <c r="FL93" s="50"/>
      <c r="FM93" s="264"/>
      <c r="FN93" s="57"/>
      <c r="FO93" s="17"/>
      <c r="FP93" s="17"/>
      <c r="FQ93" s="56"/>
      <c r="FR93" s="50"/>
      <c r="FS93" s="50"/>
      <c r="FT93" s="50"/>
      <c r="FU93" s="50"/>
      <c r="FV93" s="50"/>
      <c r="FW93" s="50"/>
      <c r="FX93" s="264"/>
      <c r="FY93" s="57"/>
      <c r="FZ93" s="17"/>
      <c r="GA93" s="17"/>
      <c r="GB93" s="56"/>
      <c r="GC93" s="50"/>
      <c r="GD93" s="50"/>
      <c r="GE93" s="50"/>
      <c r="GF93" s="50"/>
      <c r="GG93" s="50"/>
      <c r="GH93" s="50"/>
      <c r="GI93" s="264"/>
      <c r="GJ93" s="57"/>
      <c r="GK93" s="17"/>
      <c r="GL93" s="17"/>
      <c r="GM93" s="56"/>
      <c r="GN93" s="50"/>
      <c r="GO93" s="50"/>
      <c r="GP93" s="50"/>
      <c r="GQ93" s="50"/>
      <c r="GR93" s="50"/>
      <c r="GS93" s="50"/>
      <c r="GT93" s="264"/>
      <c r="GU93" s="57"/>
      <c r="GV93" s="17"/>
      <c r="GW93" s="17"/>
      <c r="GX93" s="56"/>
      <c r="GY93" s="50"/>
      <c r="GZ93" s="50"/>
      <c r="HA93" s="50"/>
      <c r="HB93" s="50"/>
      <c r="HC93" s="50"/>
      <c r="HD93" s="50"/>
      <c r="HE93" s="264"/>
      <c r="HF93" s="57"/>
      <c r="HG93" s="17"/>
      <c r="HH93" s="17"/>
      <c r="HI93" s="56"/>
      <c r="HJ93" s="50"/>
      <c r="HK93" s="50"/>
      <c r="HL93" s="50"/>
      <c r="HM93" s="50"/>
      <c r="HN93" s="50"/>
      <c r="HO93" s="50"/>
      <c r="HP93" s="264"/>
      <c r="HQ93" s="57"/>
      <c r="HR93" s="17"/>
      <c r="HS93" s="17"/>
    </row>
    <row r="94" spans="1:227" x14ac:dyDescent="0.25">
      <c r="B94" s="17"/>
      <c r="C94" s="57"/>
      <c r="D94" s="57"/>
      <c r="E94" s="264"/>
      <c r="F94" s="264"/>
      <c r="G94" s="17"/>
      <c r="H94" s="56"/>
      <c r="I94" s="50"/>
      <c r="J94" s="50"/>
      <c r="K94" s="50"/>
      <c r="L94" s="50"/>
      <c r="M94" s="50"/>
      <c r="N94" s="50"/>
      <c r="O94" s="264"/>
      <c r="P94" s="57"/>
      <c r="Q94" s="17"/>
      <c r="R94" s="17"/>
      <c r="S94" s="56"/>
      <c r="T94" s="50"/>
      <c r="U94" s="50"/>
      <c r="V94" s="50"/>
      <c r="W94" s="50"/>
      <c r="X94" s="50"/>
      <c r="Y94" s="50"/>
      <c r="Z94" s="264"/>
      <c r="AA94" s="57"/>
      <c r="AB94" s="17"/>
      <c r="AC94" s="17"/>
      <c r="AD94" s="56"/>
      <c r="AE94" s="50"/>
      <c r="AF94" s="50"/>
      <c r="AG94" s="50"/>
      <c r="AH94" s="50"/>
      <c r="AI94" s="50"/>
      <c r="AJ94" s="50"/>
      <c r="AK94" s="264"/>
      <c r="AL94" s="57"/>
      <c r="AM94" s="17"/>
      <c r="AN94" s="17"/>
      <c r="AO94" s="56"/>
      <c r="AP94" s="50"/>
      <c r="AQ94" s="50"/>
      <c r="AR94" s="50"/>
      <c r="AS94" s="50"/>
      <c r="AT94" s="50"/>
      <c r="AU94" s="50"/>
      <c r="AV94" s="264"/>
      <c r="AW94" s="57"/>
      <c r="AX94" s="17"/>
      <c r="AY94" s="17"/>
      <c r="AZ94" s="56"/>
      <c r="BA94" s="50"/>
      <c r="BB94" s="50"/>
      <c r="BC94" s="50"/>
      <c r="BD94" s="50"/>
      <c r="BE94" s="50"/>
      <c r="BF94" s="50"/>
      <c r="BG94" s="264"/>
      <c r="BH94" s="57"/>
      <c r="BI94" s="17"/>
      <c r="BJ94" s="17"/>
      <c r="BK94" s="56"/>
      <c r="BL94" s="50"/>
      <c r="BM94" s="50"/>
      <c r="BN94" s="50"/>
      <c r="BO94" s="50"/>
      <c r="BP94" s="50"/>
      <c r="BQ94" s="50"/>
      <c r="BR94" s="264"/>
      <c r="BS94" s="57"/>
      <c r="BT94" s="17"/>
      <c r="BU94" s="17"/>
      <c r="BV94" s="56"/>
      <c r="BW94" s="50"/>
      <c r="BX94" s="50"/>
      <c r="BY94" s="50"/>
      <c r="BZ94" s="50"/>
      <c r="CA94" s="50"/>
      <c r="CB94" s="50"/>
      <c r="CC94" s="264"/>
      <c r="CD94" s="57"/>
      <c r="CE94" s="17"/>
      <c r="CF94" s="17"/>
      <c r="CG94" s="56"/>
      <c r="CH94" s="50"/>
      <c r="CI94" s="50"/>
      <c r="CJ94" s="50"/>
      <c r="CK94" s="50"/>
      <c r="CL94" s="50"/>
      <c r="CM94" s="50"/>
      <c r="CN94" s="264"/>
      <c r="CO94" s="57"/>
      <c r="CP94" s="17"/>
      <c r="CQ94" s="17"/>
      <c r="CR94" s="56"/>
      <c r="CS94" s="50"/>
      <c r="CT94" s="50"/>
      <c r="CU94" s="50"/>
      <c r="CV94" s="50"/>
      <c r="CW94" s="50"/>
      <c r="CX94" s="50"/>
      <c r="CY94" s="264"/>
      <c r="CZ94" s="57"/>
      <c r="DA94" s="17"/>
      <c r="DB94" s="17"/>
      <c r="DC94" s="56"/>
      <c r="DD94" s="50"/>
      <c r="DE94" s="50"/>
      <c r="DF94" s="50"/>
      <c r="DG94" s="50"/>
      <c r="DH94" s="50"/>
      <c r="DI94" s="50"/>
      <c r="DJ94" s="264"/>
      <c r="DK94" s="57"/>
      <c r="DL94" s="17"/>
      <c r="DM94" s="17"/>
      <c r="DN94" s="56"/>
      <c r="DO94" s="50"/>
      <c r="DP94" s="50"/>
      <c r="DQ94" s="50"/>
      <c r="DR94" s="50"/>
      <c r="DS94" s="50"/>
      <c r="DT94" s="50"/>
      <c r="DU94" s="264"/>
      <c r="DV94" s="57"/>
      <c r="DW94" s="17"/>
      <c r="DX94" s="17"/>
      <c r="DY94" s="56"/>
      <c r="DZ94" s="50"/>
      <c r="EA94" s="50"/>
      <c r="EB94" s="50"/>
      <c r="EC94" s="50"/>
      <c r="ED94" s="50"/>
      <c r="EE94" s="50"/>
      <c r="EF94" s="264"/>
      <c r="EG94" s="57"/>
      <c r="EH94" s="17"/>
      <c r="EI94" s="17"/>
      <c r="EJ94" s="56"/>
      <c r="EK94" s="50"/>
      <c r="EL94" s="50"/>
      <c r="EM94" s="50"/>
      <c r="EN94" s="50"/>
      <c r="EO94" s="50"/>
      <c r="EP94" s="50"/>
      <c r="EQ94" s="264"/>
      <c r="ER94" s="57"/>
      <c r="ES94" s="17"/>
      <c r="ET94" s="17"/>
      <c r="EU94" s="56"/>
      <c r="EV94" s="50"/>
      <c r="EW94" s="50"/>
      <c r="EX94" s="50"/>
      <c r="EY94" s="50"/>
      <c r="EZ94" s="50"/>
      <c r="FA94" s="50"/>
      <c r="FB94" s="264"/>
      <c r="FC94" s="57"/>
      <c r="FD94" s="17"/>
      <c r="FE94" s="17"/>
      <c r="FF94" s="56"/>
      <c r="FG94" s="50"/>
      <c r="FH94" s="50"/>
      <c r="FI94" s="50"/>
      <c r="FJ94" s="50"/>
      <c r="FK94" s="50"/>
      <c r="FL94" s="50"/>
      <c r="FM94" s="264"/>
      <c r="FN94" s="57"/>
      <c r="FO94" s="17"/>
      <c r="FP94" s="17"/>
      <c r="FQ94" s="56"/>
      <c r="FR94" s="50"/>
      <c r="FS94" s="50"/>
      <c r="FT94" s="50"/>
      <c r="FU94" s="50"/>
      <c r="FV94" s="50"/>
      <c r="FW94" s="50"/>
      <c r="FX94" s="264"/>
      <c r="FY94" s="57"/>
      <c r="FZ94" s="17"/>
      <c r="GA94" s="17"/>
      <c r="GB94" s="56"/>
      <c r="GC94" s="50"/>
      <c r="GD94" s="50"/>
      <c r="GE94" s="50"/>
      <c r="GF94" s="50"/>
      <c r="GG94" s="50"/>
      <c r="GH94" s="50"/>
      <c r="GI94" s="264"/>
      <c r="GJ94" s="57"/>
      <c r="GK94" s="17"/>
      <c r="GL94" s="17"/>
      <c r="GM94" s="56"/>
      <c r="GN94" s="50"/>
      <c r="GO94" s="50"/>
      <c r="GP94" s="50"/>
      <c r="GQ94" s="50"/>
      <c r="GR94" s="50"/>
      <c r="GS94" s="50"/>
      <c r="GT94" s="264"/>
      <c r="GU94" s="57"/>
      <c r="GV94" s="17"/>
      <c r="GW94" s="17"/>
      <c r="GX94" s="56"/>
      <c r="GY94" s="50"/>
      <c r="GZ94" s="50"/>
      <c r="HA94" s="50"/>
      <c r="HB94" s="50"/>
      <c r="HC94" s="50"/>
      <c r="HD94" s="50"/>
      <c r="HE94" s="264"/>
      <c r="HF94" s="57"/>
      <c r="HG94" s="17"/>
      <c r="HH94" s="17"/>
      <c r="HI94" s="56"/>
      <c r="HJ94" s="50"/>
      <c r="HK94" s="50"/>
      <c r="HL94" s="50"/>
      <c r="HM94" s="50"/>
      <c r="HN94" s="50"/>
      <c r="HO94" s="50"/>
      <c r="HP94" s="264"/>
      <c r="HQ94" s="57"/>
      <c r="HR94" s="17"/>
      <c r="HS94" s="17"/>
    </row>
    <row r="95" spans="1:227" x14ac:dyDescent="0.25">
      <c r="E95" s="264"/>
      <c r="F95" s="264"/>
      <c r="G95" s="17"/>
      <c r="H95" s="56"/>
      <c r="I95" s="50"/>
      <c r="J95" s="50"/>
      <c r="K95" s="50"/>
      <c r="L95" s="50"/>
      <c r="M95" s="50"/>
      <c r="N95" s="50"/>
      <c r="O95" s="264"/>
      <c r="P95" s="57"/>
      <c r="Q95" s="17"/>
      <c r="R95" s="17"/>
      <c r="S95" s="56"/>
      <c r="T95" s="50"/>
      <c r="U95" s="50"/>
      <c r="V95" s="50"/>
      <c r="W95" s="50"/>
      <c r="X95" s="50"/>
      <c r="Y95" s="50"/>
      <c r="Z95" s="264"/>
      <c r="AA95" s="57"/>
      <c r="AB95" s="17"/>
      <c r="AC95" s="17"/>
      <c r="AD95" s="56"/>
      <c r="AE95" s="50"/>
      <c r="AF95" s="50"/>
      <c r="AG95" s="50"/>
      <c r="AH95" s="50"/>
      <c r="AI95" s="50"/>
      <c r="AJ95" s="50"/>
      <c r="AK95" s="264"/>
      <c r="AL95" s="57"/>
      <c r="AM95" s="17"/>
      <c r="AN95" s="17"/>
      <c r="AO95" s="56"/>
      <c r="AP95" s="50"/>
      <c r="AQ95" s="50"/>
      <c r="AR95" s="50"/>
      <c r="AS95" s="50"/>
      <c r="AT95" s="50"/>
      <c r="AU95" s="50"/>
      <c r="AV95" s="264"/>
      <c r="AW95" s="57"/>
      <c r="AX95" s="17"/>
      <c r="AY95" s="17"/>
      <c r="AZ95" s="56"/>
      <c r="BA95" s="50"/>
      <c r="BB95" s="50"/>
      <c r="BC95" s="50"/>
      <c r="BD95" s="50"/>
      <c r="BE95" s="50"/>
      <c r="BF95" s="50"/>
      <c r="BG95" s="264"/>
      <c r="BH95" s="57"/>
      <c r="BI95" s="17"/>
      <c r="BJ95" s="17"/>
      <c r="BK95" s="56"/>
      <c r="BL95" s="50"/>
      <c r="BM95" s="50"/>
      <c r="BN95" s="50"/>
      <c r="BO95" s="50"/>
      <c r="BP95" s="50"/>
      <c r="BQ95" s="50"/>
      <c r="BR95" s="264"/>
      <c r="BS95" s="57"/>
      <c r="BT95" s="17"/>
      <c r="BU95" s="17"/>
      <c r="BV95" s="56"/>
      <c r="BW95" s="50"/>
      <c r="BX95" s="50"/>
      <c r="BY95" s="50"/>
      <c r="BZ95" s="50"/>
      <c r="CA95" s="50"/>
      <c r="CB95" s="50"/>
      <c r="CC95" s="264"/>
      <c r="CD95" s="57"/>
      <c r="CE95" s="17"/>
      <c r="CF95" s="17"/>
      <c r="CG95" s="56"/>
      <c r="CH95" s="50"/>
      <c r="CI95" s="50"/>
      <c r="CJ95" s="50"/>
      <c r="CK95" s="50"/>
      <c r="CL95" s="50"/>
      <c r="CM95" s="50"/>
      <c r="CN95" s="264"/>
      <c r="CO95" s="57"/>
      <c r="CP95" s="17"/>
      <c r="CQ95" s="17"/>
      <c r="CR95" s="56"/>
      <c r="CS95" s="50"/>
      <c r="CT95" s="50"/>
      <c r="CU95" s="50"/>
      <c r="CV95" s="50"/>
      <c r="CW95" s="50"/>
      <c r="CX95" s="50"/>
      <c r="CY95" s="264"/>
      <c r="CZ95" s="57"/>
      <c r="DA95" s="17"/>
      <c r="DB95" s="17"/>
      <c r="DC95" s="56"/>
      <c r="DD95" s="50"/>
      <c r="DE95" s="50"/>
      <c r="DF95" s="50"/>
      <c r="DG95" s="50"/>
      <c r="DH95" s="50"/>
      <c r="DI95" s="50"/>
      <c r="DJ95" s="264"/>
      <c r="DK95" s="57"/>
      <c r="DL95" s="17"/>
      <c r="DM95" s="17"/>
      <c r="DN95" s="56"/>
      <c r="DO95" s="50"/>
      <c r="DP95" s="50"/>
      <c r="DQ95" s="50"/>
      <c r="DR95" s="50"/>
      <c r="DS95" s="50"/>
      <c r="DT95" s="50"/>
      <c r="DU95" s="264"/>
      <c r="DV95" s="57"/>
      <c r="DW95" s="17"/>
      <c r="DX95" s="17"/>
      <c r="DY95" s="56"/>
      <c r="DZ95" s="50"/>
      <c r="EA95" s="50"/>
      <c r="EB95" s="50"/>
      <c r="EC95" s="50"/>
      <c r="ED95" s="50"/>
      <c r="EE95" s="50"/>
      <c r="EF95" s="264"/>
      <c r="EG95" s="57"/>
      <c r="EH95" s="17"/>
      <c r="EI95" s="17"/>
      <c r="EJ95" s="56"/>
      <c r="EK95" s="50"/>
      <c r="EL95" s="50"/>
      <c r="EM95" s="50"/>
      <c r="EN95" s="50"/>
      <c r="EO95" s="50"/>
      <c r="EP95" s="50"/>
      <c r="EQ95" s="264"/>
      <c r="ER95" s="57"/>
      <c r="ES95" s="17"/>
      <c r="ET95" s="17"/>
      <c r="EU95" s="56"/>
      <c r="EV95" s="50"/>
      <c r="EW95" s="50"/>
      <c r="EX95" s="50"/>
      <c r="EY95" s="50"/>
      <c r="EZ95" s="50"/>
      <c r="FA95" s="50"/>
      <c r="FB95" s="264"/>
      <c r="FC95" s="57"/>
      <c r="FD95" s="17"/>
      <c r="FE95" s="17"/>
      <c r="FF95" s="56"/>
      <c r="FG95" s="50"/>
      <c r="FH95" s="50"/>
      <c r="FI95" s="50"/>
      <c r="FJ95" s="50"/>
      <c r="FK95" s="50"/>
      <c r="FL95" s="50"/>
      <c r="FM95" s="264"/>
      <c r="FN95" s="57"/>
      <c r="FO95" s="17"/>
      <c r="FP95" s="17"/>
      <c r="FQ95" s="56"/>
      <c r="FR95" s="50"/>
      <c r="FS95" s="50"/>
      <c r="FT95" s="50"/>
      <c r="FU95" s="50"/>
      <c r="FV95" s="50"/>
      <c r="FW95" s="50"/>
      <c r="FX95" s="264"/>
      <c r="FY95" s="57"/>
      <c r="FZ95" s="17"/>
      <c r="GA95" s="17"/>
      <c r="GB95" s="56"/>
      <c r="GC95" s="50"/>
      <c r="GD95" s="50"/>
      <c r="GE95" s="50"/>
      <c r="GF95" s="50"/>
      <c r="GG95" s="50"/>
      <c r="GH95" s="50"/>
      <c r="GI95" s="264"/>
      <c r="GJ95" s="57"/>
      <c r="GK95" s="17"/>
      <c r="GL95" s="17"/>
      <c r="GM95" s="56"/>
      <c r="GN95" s="50"/>
      <c r="GO95" s="50"/>
      <c r="GP95" s="50"/>
      <c r="GQ95" s="50"/>
      <c r="GR95" s="50"/>
      <c r="GS95" s="50"/>
      <c r="GT95" s="264"/>
      <c r="GU95" s="57"/>
      <c r="GV95" s="17"/>
      <c r="GW95" s="17"/>
      <c r="GX95" s="56"/>
      <c r="GY95" s="50"/>
      <c r="GZ95" s="50"/>
      <c r="HA95" s="50"/>
      <c r="HB95" s="50"/>
      <c r="HC95" s="50"/>
      <c r="HD95" s="50"/>
      <c r="HE95" s="264"/>
      <c r="HF95" s="57"/>
      <c r="HG95" s="17"/>
      <c r="HH95" s="17"/>
      <c r="HI95" s="56"/>
      <c r="HJ95" s="50"/>
      <c r="HK95" s="50"/>
      <c r="HL95" s="50"/>
      <c r="HM95" s="50"/>
      <c r="HN95" s="50"/>
      <c r="HO95" s="50"/>
      <c r="HP95" s="264"/>
      <c r="HQ95" s="57"/>
      <c r="HR95" s="17"/>
      <c r="HS95" s="17"/>
    </row>
    <row r="96" spans="1:227" x14ac:dyDescent="0.25">
      <c r="E96" s="264"/>
      <c r="F96" s="264"/>
      <c r="G96" s="17"/>
      <c r="H96" s="56"/>
      <c r="I96" s="50"/>
      <c r="J96" s="50"/>
      <c r="K96" s="50"/>
      <c r="L96" s="50"/>
      <c r="M96" s="50"/>
      <c r="N96" s="50"/>
      <c r="O96" s="264"/>
      <c r="P96" s="57"/>
      <c r="Q96" s="17"/>
      <c r="R96" s="17"/>
      <c r="S96" s="56"/>
      <c r="T96" s="50"/>
      <c r="U96" s="50"/>
      <c r="V96" s="50"/>
      <c r="W96" s="50"/>
      <c r="X96" s="50"/>
      <c r="Y96" s="50"/>
      <c r="Z96" s="264"/>
      <c r="AA96" s="57"/>
      <c r="AB96" s="17"/>
      <c r="AC96" s="17"/>
      <c r="AD96" s="56"/>
      <c r="AE96" s="50"/>
      <c r="AF96" s="50"/>
      <c r="AG96" s="50"/>
      <c r="AH96" s="50"/>
      <c r="AI96" s="50"/>
      <c r="AJ96" s="50"/>
      <c r="AK96" s="264"/>
      <c r="AL96" s="57"/>
      <c r="AM96" s="17"/>
      <c r="AN96" s="17"/>
      <c r="AO96" s="56"/>
      <c r="AP96" s="50"/>
      <c r="AQ96" s="50"/>
      <c r="AR96" s="50"/>
      <c r="AS96" s="50"/>
      <c r="AT96" s="50"/>
      <c r="AU96" s="50"/>
      <c r="AV96" s="264"/>
      <c r="AW96" s="57"/>
      <c r="AX96" s="17"/>
      <c r="AY96" s="17"/>
      <c r="AZ96" s="56"/>
      <c r="BA96" s="50"/>
      <c r="BB96" s="50"/>
      <c r="BC96" s="50"/>
      <c r="BD96" s="50"/>
      <c r="BE96" s="50"/>
      <c r="BF96" s="50"/>
      <c r="BG96" s="264"/>
      <c r="BH96" s="57"/>
      <c r="BI96" s="17"/>
      <c r="BJ96" s="17"/>
      <c r="BK96" s="56"/>
      <c r="BL96" s="50"/>
      <c r="BM96" s="50"/>
      <c r="BN96" s="50"/>
      <c r="BO96" s="50"/>
      <c r="BP96" s="50"/>
      <c r="BQ96" s="50"/>
      <c r="BR96" s="264"/>
      <c r="BS96" s="57"/>
      <c r="BT96" s="17"/>
      <c r="BU96" s="17"/>
      <c r="BV96" s="56"/>
      <c r="BW96" s="50"/>
      <c r="BX96" s="50"/>
      <c r="BY96" s="50"/>
      <c r="BZ96" s="50"/>
      <c r="CA96" s="50"/>
      <c r="CB96" s="50"/>
      <c r="CC96" s="264"/>
      <c r="CD96" s="57"/>
      <c r="CE96" s="17"/>
      <c r="CF96" s="17"/>
      <c r="CG96" s="56"/>
      <c r="CH96" s="50"/>
      <c r="CI96" s="50"/>
      <c r="CJ96" s="50"/>
      <c r="CK96" s="50"/>
      <c r="CL96" s="50"/>
      <c r="CM96" s="50"/>
      <c r="CN96" s="264"/>
      <c r="CO96" s="57"/>
      <c r="CP96" s="17"/>
      <c r="CQ96" s="17"/>
      <c r="CR96" s="56"/>
      <c r="CS96" s="50"/>
      <c r="CT96" s="50"/>
      <c r="CU96" s="50"/>
      <c r="CV96" s="50"/>
      <c r="CW96" s="50"/>
      <c r="CX96" s="50"/>
      <c r="CY96" s="264"/>
      <c r="CZ96" s="57"/>
      <c r="DA96" s="17"/>
      <c r="DB96" s="17"/>
      <c r="DC96" s="56"/>
      <c r="DD96" s="50"/>
      <c r="DE96" s="50"/>
      <c r="DF96" s="50"/>
      <c r="DG96" s="50"/>
      <c r="DH96" s="50"/>
      <c r="DI96" s="50"/>
      <c r="DJ96" s="264"/>
      <c r="DK96" s="57"/>
      <c r="DL96" s="17"/>
      <c r="DM96" s="17"/>
      <c r="DN96" s="56"/>
      <c r="DO96" s="50"/>
      <c r="DP96" s="50"/>
      <c r="DQ96" s="50"/>
      <c r="DR96" s="50"/>
      <c r="DS96" s="50"/>
      <c r="DT96" s="50"/>
      <c r="DU96" s="264"/>
      <c r="DV96" s="57"/>
      <c r="DW96" s="17"/>
      <c r="DX96" s="17"/>
      <c r="DY96" s="56"/>
      <c r="DZ96" s="50"/>
      <c r="EA96" s="50"/>
      <c r="EB96" s="50"/>
      <c r="EC96" s="50"/>
      <c r="ED96" s="50"/>
      <c r="EE96" s="50"/>
      <c r="EF96" s="264"/>
      <c r="EG96" s="57"/>
      <c r="EH96" s="17"/>
      <c r="EI96" s="17"/>
      <c r="EJ96" s="56"/>
      <c r="EK96" s="50"/>
      <c r="EL96" s="50"/>
      <c r="EM96" s="50"/>
      <c r="EN96" s="50"/>
      <c r="EO96" s="50"/>
      <c r="EP96" s="50"/>
      <c r="EQ96" s="264"/>
      <c r="ER96" s="57"/>
      <c r="ES96" s="17"/>
      <c r="ET96" s="17"/>
      <c r="EU96" s="56"/>
      <c r="EV96" s="50"/>
      <c r="EW96" s="50"/>
      <c r="EX96" s="50"/>
      <c r="EY96" s="50"/>
      <c r="EZ96" s="50"/>
      <c r="FA96" s="50"/>
      <c r="FB96" s="264"/>
      <c r="FC96" s="57"/>
      <c r="FD96" s="17"/>
      <c r="FE96" s="17"/>
      <c r="FF96" s="56"/>
      <c r="FG96" s="50"/>
      <c r="FH96" s="50"/>
      <c r="FI96" s="50"/>
      <c r="FJ96" s="50"/>
      <c r="FK96" s="50"/>
      <c r="FL96" s="50"/>
      <c r="FM96" s="264"/>
      <c r="FN96" s="57"/>
      <c r="FO96" s="17"/>
      <c r="FP96" s="17"/>
      <c r="FQ96" s="56"/>
      <c r="FR96" s="50"/>
      <c r="FS96" s="50"/>
      <c r="FT96" s="50"/>
      <c r="FU96" s="50"/>
      <c r="FV96" s="50"/>
      <c r="FW96" s="50"/>
      <c r="FX96" s="264"/>
      <c r="FY96" s="57"/>
      <c r="FZ96" s="17"/>
      <c r="GA96" s="17"/>
      <c r="GB96" s="56"/>
      <c r="GC96" s="50"/>
      <c r="GD96" s="50"/>
      <c r="GE96" s="50"/>
      <c r="GF96" s="50"/>
      <c r="GG96" s="50"/>
      <c r="GH96" s="50"/>
      <c r="GI96" s="264"/>
      <c r="GJ96" s="57"/>
      <c r="GK96" s="17"/>
      <c r="GL96" s="17"/>
      <c r="GM96" s="56"/>
      <c r="GN96" s="50"/>
      <c r="GO96" s="50"/>
      <c r="GP96" s="50"/>
      <c r="GQ96" s="50"/>
      <c r="GR96" s="50"/>
      <c r="GS96" s="50"/>
      <c r="GT96" s="264"/>
      <c r="GU96" s="57"/>
      <c r="GV96" s="17"/>
      <c r="GW96" s="17"/>
      <c r="GX96" s="56"/>
      <c r="GY96" s="50"/>
      <c r="GZ96" s="50"/>
      <c r="HA96" s="50"/>
      <c r="HB96" s="50"/>
      <c r="HC96" s="50"/>
      <c r="HD96" s="50"/>
      <c r="HE96" s="264"/>
      <c r="HF96" s="57"/>
      <c r="HG96" s="17"/>
      <c r="HH96" s="17"/>
      <c r="HI96" s="56"/>
      <c r="HJ96" s="50"/>
      <c r="HK96" s="50"/>
      <c r="HL96" s="50"/>
      <c r="HM96" s="50"/>
      <c r="HN96" s="50"/>
      <c r="HO96" s="50"/>
      <c r="HP96" s="264"/>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27:G27"/>
    <mergeCell ref="F17:G17"/>
    <mergeCell ref="F21:G21"/>
    <mergeCell ref="F22:G22"/>
    <mergeCell ref="A1:G1"/>
    <mergeCell ref="A2:G2"/>
    <mergeCell ref="F6:G6"/>
    <mergeCell ref="F16:G16"/>
    <mergeCell ref="B3:G3"/>
    <mergeCell ref="B4:G4"/>
  </mergeCells>
  <phoneticPr fontId="42" type="noConversion"/>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B50A-2695-4634-9810-B5E7B99E06F0}">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A5" sqref="A5"/>
    </sheetView>
  </sheetViews>
  <sheetFormatPr defaultColWidth="9.1796875" defaultRowHeight="11.5" x14ac:dyDescent="0.25"/>
  <cols>
    <col min="1" max="1" width="5.7265625" style="68" customWidth="1"/>
    <col min="2" max="2" width="55.7265625" style="32" customWidth="1"/>
    <col min="3" max="3" width="16.7265625" style="69" customWidth="1"/>
    <col min="4" max="4" width="14.7265625" style="69" customWidth="1"/>
    <col min="5" max="7" width="15.7265625" style="32" customWidth="1"/>
    <col min="8" max="10" width="13.7265625" style="32" customWidth="1"/>
    <col min="11" max="16384" width="9.1796875" style="32"/>
  </cols>
  <sheetData>
    <row r="1" spans="1:8" s="26" customFormat="1" ht="20.25" customHeight="1" x14ac:dyDescent="0.35">
      <c r="A1" s="547" t="s">
        <v>375</v>
      </c>
      <c r="B1" s="547"/>
      <c r="C1" s="547"/>
      <c r="D1" s="547"/>
      <c r="E1" s="547"/>
      <c r="F1" s="547"/>
      <c r="G1" s="547"/>
    </row>
    <row r="2" spans="1:8" s="26" customFormat="1" ht="24" customHeight="1" x14ac:dyDescent="0.35">
      <c r="A2" s="547" t="s">
        <v>376</v>
      </c>
      <c r="B2" s="547"/>
      <c r="C2" s="547"/>
      <c r="D2" s="547"/>
      <c r="E2" s="547"/>
      <c r="F2" s="547"/>
      <c r="G2" s="547"/>
    </row>
    <row r="3" spans="1:8" s="26" customFormat="1" ht="24" customHeight="1" x14ac:dyDescent="0.35">
      <c r="A3" s="505"/>
      <c r="B3" s="547" t="s">
        <v>377</v>
      </c>
      <c r="C3" s="547"/>
      <c r="D3" s="547"/>
      <c r="E3" s="547"/>
      <c r="F3" s="547"/>
      <c r="G3" s="547"/>
    </row>
    <row r="4" spans="1:8" s="26" customFormat="1" ht="23.25" customHeight="1" thickBot="1" x14ac:dyDescent="0.4">
      <c r="A4" s="27"/>
      <c r="B4" s="547" t="s">
        <v>358</v>
      </c>
      <c r="C4" s="593"/>
      <c r="D4" s="593"/>
      <c r="E4" s="593"/>
      <c r="F4" s="593"/>
      <c r="G4" s="593"/>
    </row>
    <row r="5" spans="1:8" s="28" customFormat="1" ht="80.25" customHeight="1" thickBot="1" x14ac:dyDescent="0.35">
      <c r="A5" s="88" t="s">
        <v>47</v>
      </c>
      <c r="B5" s="88" t="s">
        <v>359</v>
      </c>
      <c r="C5" s="90" t="s">
        <v>378</v>
      </c>
      <c r="D5" s="189" t="s">
        <v>361</v>
      </c>
      <c r="E5" s="86" t="s">
        <v>362</v>
      </c>
      <c r="F5" s="86" t="s">
        <v>379</v>
      </c>
      <c r="G5" s="90" t="s">
        <v>380</v>
      </c>
    </row>
    <row r="6" spans="1:8" s="28" customFormat="1" ht="10.15" customHeight="1" x14ac:dyDescent="0.3">
      <c r="A6" s="184"/>
      <c r="B6" s="185"/>
      <c r="C6" s="483"/>
      <c r="D6" s="188"/>
      <c r="E6" s="188"/>
      <c r="F6" s="619"/>
      <c r="G6" s="620"/>
    </row>
    <row r="7" spans="1:8" ht="12.5" x14ac:dyDescent="0.25">
      <c r="A7" s="82"/>
      <c r="B7" s="83" t="s">
        <v>279</v>
      </c>
      <c r="C7" s="259">
        <f>'7.1 Optional Extension Year 1'!G7</f>
        <v>972576</v>
      </c>
      <c r="D7" s="492">
        <v>0</v>
      </c>
      <c r="E7" s="255">
        <f>$G7*(9/12)</f>
        <v>729432</v>
      </c>
      <c r="F7" s="255">
        <f>$G7*(3/12)</f>
        <v>243144</v>
      </c>
      <c r="G7" s="31">
        <f>SUM(C7,(C7*D7))</f>
        <v>972576</v>
      </c>
      <c r="H7" s="36"/>
    </row>
    <row r="8" spans="1:8" ht="12.5" x14ac:dyDescent="0.25">
      <c r="A8" s="82"/>
      <c r="B8" s="83" t="s">
        <v>152</v>
      </c>
      <c r="C8" s="259">
        <f>'7.1 Optional Extension Year 1'!G8</f>
        <v>3303432</v>
      </c>
      <c r="D8" s="492">
        <v>0</v>
      </c>
      <c r="E8" s="255">
        <f t="shared" ref="E8:E14" si="0">$G8*(9/12)</f>
        <v>2477574</v>
      </c>
      <c r="F8" s="255">
        <f t="shared" ref="F8:F14" si="1">$G8*(3/12)</f>
        <v>825858</v>
      </c>
      <c r="G8" s="31">
        <f t="shared" ref="G8:G14" si="2">SUM(C8,(C8*D8))</f>
        <v>3303432</v>
      </c>
      <c r="H8" s="36"/>
    </row>
    <row r="9" spans="1:8" ht="12.5" x14ac:dyDescent="0.25">
      <c r="A9" s="82"/>
      <c r="B9" s="83" t="s">
        <v>282</v>
      </c>
      <c r="C9" s="259">
        <f>'7.1 Optional Extension Year 1'!G9</f>
        <v>268224</v>
      </c>
      <c r="D9" s="492">
        <v>0</v>
      </c>
      <c r="E9" s="255">
        <f t="shared" si="0"/>
        <v>201168</v>
      </c>
      <c r="F9" s="255">
        <f t="shared" si="1"/>
        <v>67056</v>
      </c>
      <c r="G9" s="31">
        <f t="shared" ref="G9" si="3">SUM(C9,(C9*D9))</f>
        <v>268224</v>
      </c>
      <c r="H9" s="36"/>
    </row>
    <row r="10" spans="1:8" ht="12.5" x14ac:dyDescent="0.25">
      <c r="A10" s="84"/>
      <c r="B10" s="83" t="s">
        <v>160</v>
      </c>
      <c r="C10" s="259">
        <f>'7.1 Optional Extension Year 1'!G10</f>
        <v>880440</v>
      </c>
      <c r="D10" s="492">
        <v>0</v>
      </c>
      <c r="E10" s="255">
        <f t="shared" si="0"/>
        <v>660330</v>
      </c>
      <c r="F10" s="255">
        <f t="shared" si="1"/>
        <v>220110</v>
      </c>
      <c r="G10" s="31">
        <f t="shared" ref="G10" si="4">SUM(C10,(C10*D10))</f>
        <v>880440</v>
      </c>
      <c r="H10" s="36"/>
    </row>
    <row r="11" spans="1:8" ht="12.5" x14ac:dyDescent="0.25">
      <c r="A11" s="84"/>
      <c r="B11" s="83" t="s">
        <v>164</v>
      </c>
      <c r="C11" s="259">
        <f>'7.1 Optional Extension Year 1'!G11</f>
        <v>530904</v>
      </c>
      <c r="D11" s="492">
        <v>0</v>
      </c>
      <c r="E11" s="255">
        <f t="shared" si="0"/>
        <v>398178</v>
      </c>
      <c r="F11" s="255">
        <f t="shared" si="1"/>
        <v>132726</v>
      </c>
      <c r="G11" s="31">
        <f t="shared" si="2"/>
        <v>530904</v>
      </c>
      <c r="H11" s="36"/>
    </row>
    <row r="12" spans="1:8" ht="12.5" x14ac:dyDescent="0.25">
      <c r="A12" s="84"/>
      <c r="B12" s="83" t="s">
        <v>178</v>
      </c>
      <c r="C12" s="259">
        <f>'7.1 Optional Extension Year 1'!G12</f>
        <v>454080</v>
      </c>
      <c r="D12" s="492">
        <v>0</v>
      </c>
      <c r="E12" s="255">
        <f t="shared" si="0"/>
        <v>340560</v>
      </c>
      <c r="F12" s="255">
        <f t="shared" si="1"/>
        <v>113520</v>
      </c>
      <c r="G12" s="31">
        <f t="shared" ref="G12:G13" si="5">SUM(C12,(C12*D12))</f>
        <v>454080</v>
      </c>
      <c r="H12" s="36"/>
    </row>
    <row r="13" spans="1:8" ht="12.5" x14ac:dyDescent="0.25">
      <c r="A13" s="84"/>
      <c r="B13" s="83" t="s">
        <v>190</v>
      </c>
      <c r="C13" s="259">
        <f>'7.1 Optional Extension Year 1'!G13</f>
        <v>103130.58461538461</v>
      </c>
      <c r="D13" s="492">
        <v>0</v>
      </c>
      <c r="E13" s="255">
        <f t="shared" si="0"/>
        <v>77347.938461538462</v>
      </c>
      <c r="F13" s="255">
        <f t="shared" si="1"/>
        <v>25782.646153846152</v>
      </c>
      <c r="G13" s="31">
        <f t="shared" si="5"/>
        <v>103130.58461538461</v>
      </c>
      <c r="H13" s="36"/>
    </row>
    <row r="14" spans="1:8" ht="12.5" x14ac:dyDescent="0.25">
      <c r="A14" s="84"/>
      <c r="B14" s="83" t="s">
        <v>202</v>
      </c>
      <c r="C14" s="259">
        <f>'7.1 Optional Extension Year 1'!G14</f>
        <v>1781208</v>
      </c>
      <c r="D14" s="492">
        <v>0</v>
      </c>
      <c r="E14" s="255">
        <f t="shared" si="0"/>
        <v>1335906</v>
      </c>
      <c r="F14" s="255">
        <f t="shared" si="1"/>
        <v>445302</v>
      </c>
      <c r="G14" s="31">
        <f t="shared" si="2"/>
        <v>1781208</v>
      </c>
      <c r="H14" s="36"/>
    </row>
    <row r="15" spans="1:8" ht="14" x14ac:dyDescent="0.3">
      <c r="A15" s="40"/>
      <c r="B15" s="41" t="s">
        <v>364</v>
      </c>
      <c r="C15" s="168">
        <f>SUM(C7:C14)</f>
        <v>8293994.5846153842</v>
      </c>
      <c r="D15" s="168"/>
      <c r="E15" s="186">
        <f>SUM(E7:E14)</f>
        <v>6220495.9384615384</v>
      </c>
      <c r="F15" s="81">
        <f>SUM(F7:F14)</f>
        <v>2073498.6461538461</v>
      </c>
      <c r="G15" s="81">
        <f>SUM(G7:G14)</f>
        <v>8293994.5846153842</v>
      </c>
      <c r="H15" s="36"/>
    </row>
    <row r="16" spans="1:8" ht="10.15" customHeight="1" x14ac:dyDescent="0.25">
      <c r="A16" s="82"/>
      <c r="B16" s="83"/>
      <c r="C16" s="335"/>
      <c r="D16" s="333"/>
      <c r="E16" s="256"/>
      <c r="F16" s="617"/>
      <c r="G16" s="618"/>
      <c r="H16" s="36"/>
    </row>
    <row r="17" spans="1:227" ht="14" x14ac:dyDescent="0.3">
      <c r="A17" s="184"/>
      <c r="B17" s="185" t="s">
        <v>365</v>
      </c>
      <c r="C17" s="336"/>
      <c r="D17" s="334"/>
      <c r="E17" s="257"/>
      <c r="F17" s="615"/>
      <c r="G17" s="616"/>
      <c r="H17" s="36"/>
    </row>
    <row r="18" spans="1:227" ht="12.5" x14ac:dyDescent="0.25">
      <c r="A18" s="82"/>
      <c r="B18" s="83" t="s">
        <v>366</v>
      </c>
      <c r="C18" s="259">
        <f>'7.1 Optional Extension Year 1'!G18</f>
        <v>0</v>
      </c>
      <c r="D18" s="190">
        <v>0</v>
      </c>
      <c r="E18" s="31">
        <f>$G18</f>
        <v>0</v>
      </c>
      <c r="F18" s="31">
        <v>0</v>
      </c>
      <c r="G18" s="31">
        <f t="shared" ref="G18:G19" si="6">SUM(C18,(C18*D18))</f>
        <v>0</v>
      </c>
      <c r="H18" s="36"/>
    </row>
    <row r="19" spans="1:227" ht="12.5" x14ac:dyDescent="0.25">
      <c r="A19" s="82"/>
      <c r="B19" s="83" t="s">
        <v>367</v>
      </c>
      <c r="C19" s="259">
        <f>'7.1 Optional Extension Year 1'!G19</f>
        <v>175395.44314751541</v>
      </c>
      <c r="D19" s="190">
        <v>0.05</v>
      </c>
      <c r="E19" s="31">
        <f t="shared" ref="E19" si="7">$G19</f>
        <v>184165.21530489117</v>
      </c>
      <c r="F19" s="31">
        <v>0</v>
      </c>
      <c r="G19" s="31">
        <f t="shared" si="6"/>
        <v>184165.21530489117</v>
      </c>
      <c r="H19" s="36"/>
    </row>
    <row r="20" spans="1:227" ht="14" x14ac:dyDescent="0.3">
      <c r="A20" s="40"/>
      <c r="B20" s="41" t="s">
        <v>368</v>
      </c>
      <c r="C20" s="168">
        <f>SUM(C18:C19)</f>
        <v>175395.44314751541</v>
      </c>
      <c r="D20" s="168"/>
      <c r="E20" s="186">
        <f>SUM(E18:E19)</f>
        <v>184165.21530489117</v>
      </c>
      <c r="F20" s="81">
        <f>SUM(F18:F19)</f>
        <v>0</v>
      </c>
      <c r="G20" s="81">
        <f>SUM(G18:G19)</f>
        <v>184165.21530489117</v>
      </c>
      <c r="H20" s="36"/>
    </row>
    <row r="21" spans="1:227" ht="10.15" customHeight="1" x14ac:dyDescent="0.25">
      <c r="A21" s="82"/>
      <c r="B21" s="85"/>
      <c r="C21" s="335"/>
      <c r="D21" s="333"/>
      <c r="E21" s="256"/>
      <c r="F21" s="617"/>
      <c r="G21" s="618"/>
      <c r="H21" s="36"/>
    </row>
    <row r="22" spans="1:227" ht="14" x14ac:dyDescent="0.3">
      <c r="A22" s="184"/>
      <c r="B22" s="185" t="s">
        <v>369</v>
      </c>
      <c r="C22" s="336"/>
      <c r="D22" s="334"/>
      <c r="E22" s="257"/>
      <c r="F22" s="615"/>
      <c r="G22" s="616"/>
      <c r="H22" s="36"/>
    </row>
    <row r="23" spans="1:227" ht="12.5" x14ac:dyDescent="0.25">
      <c r="A23" s="82"/>
      <c r="B23" s="83" t="s">
        <v>370</v>
      </c>
      <c r="C23" s="341">
        <f>'7.1 Optional Extension Year 1'!G23</f>
        <v>0</v>
      </c>
      <c r="D23" s="190">
        <v>0</v>
      </c>
      <c r="E23" s="31">
        <f>$G23</f>
        <v>0</v>
      </c>
      <c r="F23" s="31">
        <v>0</v>
      </c>
      <c r="G23" s="31">
        <f t="shared" ref="G23" si="8">SUM(C23,(C23*D23))</f>
        <v>0</v>
      </c>
      <c r="H23" s="36"/>
    </row>
    <row r="24" spans="1:227" ht="12.5" x14ac:dyDescent="0.25">
      <c r="A24" s="82"/>
      <c r="B24" s="83" t="s">
        <v>371</v>
      </c>
      <c r="C24" s="341">
        <f>'7.1 Optional Extension Year 1'!G24</f>
        <v>36639.75</v>
      </c>
      <c r="D24" s="190">
        <v>0.05</v>
      </c>
      <c r="E24" s="31">
        <f t="shared" ref="E24:E25" si="9">$G24</f>
        <v>38471.737500000003</v>
      </c>
      <c r="F24" s="31">
        <v>0</v>
      </c>
      <c r="G24" s="31">
        <f t="shared" ref="G24:G25" si="10">SUM(C24,(C24*D24))</f>
        <v>38471.737500000003</v>
      </c>
      <c r="H24" s="36"/>
    </row>
    <row r="25" spans="1:227" ht="12.5" x14ac:dyDescent="0.25">
      <c r="A25" s="82"/>
      <c r="B25" s="83" t="s">
        <v>372</v>
      </c>
      <c r="C25" s="341">
        <f>'7.1 Optional Extension Year 1'!G25</f>
        <v>0</v>
      </c>
      <c r="D25" s="190">
        <v>0</v>
      </c>
      <c r="E25" s="31">
        <f t="shared" si="9"/>
        <v>0</v>
      </c>
      <c r="F25" s="31">
        <v>0</v>
      </c>
      <c r="G25" s="31">
        <f t="shared" si="10"/>
        <v>0</v>
      </c>
      <c r="H25" s="36"/>
    </row>
    <row r="26" spans="1:227" ht="14" x14ac:dyDescent="0.3">
      <c r="A26" s="40"/>
      <c r="B26" s="41" t="s">
        <v>373</v>
      </c>
      <c r="C26" s="168">
        <f>SUM(C23:C25)</f>
        <v>36639.75</v>
      </c>
      <c r="D26" s="168"/>
      <c r="E26" s="168">
        <f>SUM(E23:E25)</f>
        <v>38471.737500000003</v>
      </c>
      <c r="F26" s="168">
        <f>SUM(F23:F25)</f>
        <v>0</v>
      </c>
      <c r="G26" s="168">
        <f>SUM(G23:G25)</f>
        <v>38471.737500000003</v>
      </c>
      <c r="H26" s="36"/>
    </row>
    <row r="27" spans="1:227" ht="10.15" customHeight="1" x14ac:dyDescent="0.25">
      <c r="A27" s="82"/>
      <c r="B27" s="83"/>
      <c r="C27" s="335"/>
      <c r="D27" s="333"/>
      <c r="E27" s="256"/>
      <c r="F27" s="613"/>
      <c r="G27" s="614"/>
    </row>
    <row r="28" spans="1:227" s="43" customFormat="1" ht="16.5" customHeight="1" x14ac:dyDescent="0.3">
      <c r="A28" s="40"/>
      <c r="B28" s="41" t="s">
        <v>381</v>
      </c>
      <c r="C28" s="168">
        <f>SUM(C15,C20,C26)</f>
        <v>8506029.7777628992</v>
      </c>
      <c r="D28" s="168"/>
      <c r="E28" s="168">
        <f>SUM(E15,E20,E26)</f>
        <v>6443132.8912664298</v>
      </c>
      <c r="F28" s="168">
        <f>SUM(F15,F20,F26)</f>
        <v>2073498.6461538461</v>
      </c>
      <c r="G28" s="168">
        <f>SUM(G15,G20,G26)</f>
        <v>8516631.5374202766</v>
      </c>
    </row>
    <row r="29" spans="1:227" ht="22.5" customHeight="1" x14ac:dyDescent="0.3">
      <c r="A29" s="45"/>
      <c r="B29" s="46"/>
      <c r="C29" s="48"/>
      <c r="D29" s="48"/>
      <c r="E29" s="210"/>
      <c r="F29" s="210"/>
    </row>
    <row r="30" spans="1:227" ht="12.4" customHeight="1" x14ac:dyDescent="0.3">
      <c r="A30" s="45"/>
      <c r="B30" s="47"/>
      <c r="C30" s="51"/>
      <c r="D30" s="51"/>
      <c r="E30" s="210"/>
      <c r="F30" s="210"/>
    </row>
    <row r="31" spans="1:227" ht="12.5" x14ac:dyDescent="0.25">
      <c r="A31" s="54"/>
      <c r="B31" s="211"/>
      <c r="C31" s="55"/>
      <c r="D31" s="55"/>
      <c r="E31" s="264"/>
      <c r="F31" s="264"/>
      <c r="G31" s="17"/>
      <c r="H31" s="56"/>
      <c r="I31" s="50"/>
      <c r="J31" s="50"/>
      <c r="K31" s="50"/>
      <c r="L31" s="50"/>
      <c r="M31" s="50"/>
      <c r="N31" s="50"/>
      <c r="O31" s="264"/>
      <c r="P31" s="57"/>
      <c r="Q31" s="17"/>
      <c r="R31" s="17"/>
      <c r="S31" s="56"/>
      <c r="T31" s="50"/>
      <c r="U31" s="50"/>
      <c r="V31" s="50"/>
      <c r="W31" s="50"/>
      <c r="X31" s="50"/>
      <c r="Y31" s="50"/>
      <c r="Z31" s="264"/>
      <c r="AA31" s="57"/>
      <c r="AB31" s="17"/>
      <c r="AC31" s="17"/>
      <c r="AD31" s="56"/>
      <c r="AE31" s="50"/>
      <c r="AF31" s="50"/>
      <c r="AG31" s="50"/>
      <c r="AH31" s="50"/>
      <c r="AI31" s="50"/>
      <c r="AJ31" s="50"/>
      <c r="AK31" s="264"/>
      <c r="AL31" s="57"/>
      <c r="AM31" s="17"/>
      <c r="AN31" s="17"/>
      <c r="AO31" s="56"/>
      <c r="AP31" s="50"/>
      <c r="AQ31" s="50"/>
      <c r="AR31" s="50"/>
      <c r="AS31" s="50"/>
      <c r="AT31" s="50"/>
      <c r="AU31" s="50"/>
      <c r="AV31" s="264"/>
      <c r="AW31" s="57"/>
      <c r="AX31" s="17"/>
      <c r="AY31" s="17"/>
      <c r="AZ31" s="56"/>
      <c r="BA31" s="50"/>
      <c r="BB31" s="50"/>
      <c r="BC31" s="50"/>
      <c r="BD31" s="50"/>
      <c r="BE31" s="50"/>
      <c r="BF31" s="50"/>
      <c r="BG31" s="264"/>
      <c r="BH31" s="57"/>
      <c r="BI31" s="17"/>
      <c r="BJ31" s="17"/>
      <c r="BK31" s="56"/>
      <c r="BL31" s="50"/>
      <c r="BM31" s="50"/>
      <c r="BN31" s="50"/>
      <c r="BO31" s="50"/>
      <c r="BP31" s="50"/>
      <c r="BQ31" s="50"/>
      <c r="BR31" s="264"/>
      <c r="BS31" s="57"/>
      <c r="BT31" s="17"/>
      <c r="BU31" s="17"/>
      <c r="BV31" s="56"/>
      <c r="BW31" s="50"/>
      <c r="BX31" s="50"/>
      <c r="BY31" s="50"/>
      <c r="BZ31" s="50"/>
      <c r="CA31" s="50"/>
      <c r="CB31" s="50"/>
      <c r="CC31" s="264"/>
      <c r="CD31" s="57"/>
      <c r="CE31" s="17"/>
      <c r="CF31" s="17"/>
      <c r="CG31" s="56"/>
      <c r="CH31" s="50"/>
      <c r="CI31" s="50"/>
      <c r="CJ31" s="50"/>
      <c r="CK31" s="50"/>
      <c r="CL31" s="50"/>
      <c r="CM31" s="50"/>
      <c r="CN31" s="264"/>
      <c r="CO31" s="57"/>
      <c r="CP31" s="17"/>
      <c r="CQ31" s="17"/>
      <c r="CR31" s="56"/>
      <c r="CS31" s="50"/>
      <c r="CT31" s="50"/>
      <c r="CU31" s="50"/>
      <c r="CV31" s="50"/>
      <c r="CW31" s="50"/>
      <c r="CX31" s="50"/>
      <c r="CY31" s="264"/>
      <c r="CZ31" s="57"/>
      <c r="DA31" s="17"/>
      <c r="DB31" s="17"/>
      <c r="DC31" s="56"/>
      <c r="DD31" s="50"/>
      <c r="DE31" s="50"/>
      <c r="DF31" s="50"/>
      <c r="DG31" s="50"/>
      <c r="DH31" s="50"/>
      <c r="DI31" s="50"/>
      <c r="DJ31" s="264"/>
      <c r="DK31" s="57"/>
      <c r="DL31" s="17"/>
      <c r="DM31" s="17"/>
      <c r="DN31" s="56"/>
      <c r="DO31" s="50"/>
      <c r="DP31" s="50"/>
      <c r="DQ31" s="50"/>
      <c r="DR31" s="50"/>
      <c r="DS31" s="50"/>
      <c r="DT31" s="50"/>
      <c r="DU31" s="264"/>
      <c r="DV31" s="57"/>
      <c r="DW31" s="17"/>
      <c r="DX31" s="17"/>
      <c r="DY31" s="56"/>
      <c r="DZ31" s="50"/>
      <c r="EA31" s="50"/>
      <c r="EB31" s="50"/>
      <c r="EC31" s="50"/>
      <c r="ED31" s="50"/>
      <c r="EE31" s="50"/>
      <c r="EF31" s="264"/>
      <c r="EG31" s="57"/>
      <c r="EH31" s="17"/>
      <c r="EI31" s="17"/>
      <c r="EJ31" s="56"/>
      <c r="EK31" s="50"/>
      <c r="EL31" s="50"/>
      <c r="EM31" s="50"/>
      <c r="EN31" s="50"/>
      <c r="EO31" s="50"/>
      <c r="EP31" s="50"/>
      <c r="EQ31" s="264"/>
      <c r="ER31" s="57"/>
      <c r="ES31" s="17"/>
      <c r="ET31" s="17"/>
      <c r="EU31" s="56"/>
      <c r="EV31" s="50"/>
      <c r="EW31" s="50"/>
      <c r="EX31" s="50"/>
      <c r="EY31" s="50"/>
      <c r="EZ31" s="50"/>
      <c r="FA31" s="50"/>
      <c r="FB31" s="264"/>
      <c r="FC31" s="57"/>
      <c r="FD31" s="17"/>
      <c r="FE31" s="17"/>
      <c r="FF31" s="56"/>
      <c r="FG31" s="50"/>
      <c r="FH31" s="50"/>
      <c r="FI31" s="50"/>
      <c r="FJ31" s="50"/>
      <c r="FK31" s="50"/>
      <c r="FL31" s="50"/>
      <c r="FM31" s="264"/>
      <c r="FN31" s="57"/>
      <c r="FO31" s="17"/>
      <c r="FP31" s="17"/>
      <c r="FQ31" s="56"/>
      <c r="FR31" s="50"/>
      <c r="FS31" s="50"/>
      <c r="FT31" s="50"/>
      <c r="FU31" s="50"/>
      <c r="FV31" s="50"/>
      <c r="FW31" s="50"/>
      <c r="FX31" s="264"/>
      <c r="FY31" s="57"/>
      <c r="FZ31" s="17"/>
      <c r="GA31" s="17"/>
      <c r="GB31" s="56"/>
      <c r="GC31" s="50"/>
      <c r="GD31" s="50"/>
      <c r="GE31" s="50"/>
      <c r="GF31" s="50"/>
      <c r="GG31" s="50"/>
      <c r="GH31" s="50"/>
      <c r="GI31" s="264"/>
      <c r="GJ31" s="57"/>
      <c r="GK31" s="17"/>
      <c r="GL31" s="17"/>
      <c r="GM31" s="56"/>
      <c r="GN31" s="50"/>
      <c r="GO31" s="50"/>
      <c r="GP31" s="50"/>
      <c r="GQ31" s="50"/>
      <c r="GR31" s="50"/>
      <c r="GS31" s="50"/>
      <c r="GT31" s="264"/>
      <c r="GU31" s="57"/>
      <c r="GV31" s="17"/>
      <c r="GW31" s="17"/>
      <c r="GX31" s="56"/>
      <c r="GY31" s="50"/>
      <c r="GZ31" s="50"/>
      <c r="HA31" s="50"/>
      <c r="HB31" s="50"/>
      <c r="HC31" s="50"/>
      <c r="HD31" s="50"/>
      <c r="HE31" s="264"/>
      <c r="HF31" s="57"/>
      <c r="HG31" s="17"/>
      <c r="HH31" s="17"/>
      <c r="HI31" s="56"/>
      <c r="HJ31" s="50"/>
      <c r="HK31" s="50"/>
      <c r="HL31" s="50"/>
      <c r="HM31" s="50"/>
      <c r="HN31" s="50"/>
      <c r="HO31" s="50"/>
      <c r="HP31" s="264"/>
      <c r="HQ31" s="57"/>
      <c r="HR31" s="17"/>
      <c r="HS31" s="17"/>
    </row>
    <row r="32" spans="1:227" ht="12.5" x14ac:dyDescent="0.25">
      <c r="A32" s="93"/>
      <c r="B32" s="328" t="s">
        <v>32</v>
      </c>
      <c r="C32" s="55"/>
      <c r="D32" s="55"/>
      <c r="E32" s="264"/>
      <c r="F32" s="264"/>
      <c r="G32" s="17"/>
      <c r="H32" s="56"/>
      <c r="I32" s="50"/>
      <c r="J32" s="50"/>
      <c r="K32" s="50"/>
      <c r="L32" s="50"/>
      <c r="M32" s="50"/>
      <c r="N32" s="50"/>
      <c r="O32" s="264"/>
      <c r="P32" s="57"/>
      <c r="Q32" s="17"/>
      <c r="R32" s="17"/>
      <c r="S32" s="56"/>
      <c r="T32" s="50"/>
      <c r="U32" s="50"/>
      <c r="V32" s="50"/>
      <c r="W32" s="50"/>
      <c r="X32" s="50"/>
      <c r="Y32" s="50"/>
      <c r="Z32" s="264"/>
      <c r="AA32" s="57"/>
      <c r="AB32" s="17"/>
      <c r="AC32" s="17"/>
      <c r="AD32" s="56"/>
      <c r="AE32" s="50"/>
      <c r="AF32" s="50"/>
      <c r="AG32" s="50"/>
      <c r="AH32" s="50"/>
      <c r="AI32" s="50"/>
      <c r="AJ32" s="50"/>
      <c r="AK32" s="264"/>
      <c r="AL32" s="57"/>
      <c r="AM32" s="17"/>
      <c r="AN32" s="17"/>
      <c r="AO32" s="56"/>
      <c r="AP32" s="50"/>
      <c r="AQ32" s="50"/>
      <c r="AR32" s="50"/>
      <c r="AS32" s="50"/>
      <c r="AT32" s="50"/>
      <c r="AU32" s="50"/>
      <c r="AV32" s="264"/>
      <c r="AW32" s="57"/>
      <c r="AX32" s="17"/>
      <c r="AY32" s="17"/>
      <c r="AZ32" s="56"/>
      <c r="BA32" s="50"/>
      <c r="BB32" s="50"/>
      <c r="BC32" s="50"/>
      <c r="BD32" s="50"/>
      <c r="BE32" s="50"/>
      <c r="BF32" s="50"/>
      <c r="BG32" s="264"/>
      <c r="BH32" s="57"/>
      <c r="BI32" s="17"/>
      <c r="BJ32" s="17"/>
      <c r="BK32" s="56"/>
      <c r="BL32" s="50"/>
      <c r="BM32" s="50"/>
      <c r="BN32" s="50"/>
      <c r="BO32" s="50"/>
      <c r="BP32" s="50"/>
      <c r="BQ32" s="50"/>
      <c r="BR32" s="264"/>
      <c r="BS32" s="57"/>
      <c r="BT32" s="17"/>
      <c r="BU32" s="17"/>
      <c r="BV32" s="56"/>
      <c r="BW32" s="50"/>
      <c r="BX32" s="50"/>
      <c r="BY32" s="50"/>
      <c r="BZ32" s="50"/>
      <c r="CA32" s="50"/>
      <c r="CB32" s="50"/>
      <c r="CC32" s="264"/>
      <c r="CD32" s="57"/>
      <c r="CE32" s="17"/>
      <c r="CF32" s="17"/>
      <c r="CG32" s="56"/>
      <c r="CH32" s="50"/>
      <c r="CI32" s="50"/>
      <c r="CJ32" s="50"/>
      <c r="CK32" s="50"/>
      <c r="CL32" s="50"/>
      <c r="CM32" s="50"/>
      <c r="CN32" s="264"/>
      <c r="CO32" s="57"/>
      <c r="CP32" s="17"/>
      <c r="CQ32" s="17"/>
      <c r="CR32" s="56"/>
      <c r="CS32" s="50"/>
      <c r="CT32" s="50"/>
      <c r="CU32" s="50"/>
      <c r="CV32" s="50"/>
      <c r="CW32" s="50"/>
      <c r="CX32" s="50"/>
      <c r="CY32" s="264"/>
      <c r="CZ32" s="57"/>
      <c r="DA32" s="17"/>
      <c r="DB32" s="17"/>
      <c r="DC32" s="56"/>
      <c r="DD32" s="50"/>
      <c r="DE32" s="50"/>
      <c r="DF32" s="50"/>
      <c r="DG32" s="50"/>
      <c r="DH32" s="50"/>
      <c r="DI32" s="50"/>
      <c r="DJ32" s="264"/>
      <c r="DK32" s="57"/>
      <c r="DL32" s="17"/>
      <c r="DM32" s="17"/>
      <c r="DN32" s="56"/>
      <c r="DO32" s="50"/>
      <c r="DP32" s="50"/>
      <c r="DQ32" s="50"/>
      <c r="DR32" s="50"/>
      <c r="DS32" s="50"/>
      <c r="DT32" s="50"/>
      <c r="DU32" s="264"/>
      <c r="DV32" s="57"/>
      <c r="DW32" s="17"/>
      <c r="DX32" s="17"/>
      <c r="DY32" s="56"/>
      <c r="DZ32" s="50"/>
      <c r="EA32" s="50"/>
      <c r="EB32" s="50"/>
      <c r="EC32" s="50"/>
      <c r="ED32" s="50"/>
      <c r="EE32" s="50"/>
      <c r="EF32" s="264"/>
      <c r="EG32" s="57"/>
      <c r="EH32" s="17"/>
      <c r="EI32" s="17"/>
      <c r="EJ32" s="56"/>
      <c r="EK32" s="50"/>
      <c r="EL32" s="50"/>
      <c r="EM32" s="50"/>
      <c r="EN32" s="50"/>
      <c r="EO32" s="50"/>
      <c r="EP32" s="50"/>
      <c r="EQ32" s="264"/>
      <c r="ER32" s="57"/>
      <c r="ES32" s="17"/>
      <c r="ET32" s="17"/>
      <c r="EU32" s="56"/>
      <c r="EV32" s="50"/>
      <c r="EW32" s="50"/>
      <c r="EX32" s="50"/>
      <c r="EY32" s="50"/>
      <c r="EZ32" s="50"/>
      <c r="FA32" s="50"/>
      <c r="FB32" s="264"/>
      <c r="FC32" s="57"/>
      <c r="FD32" s="17"/>
      <c r="FE32" s="17"/>
      <c r="FF32" s="56"/>
      <c r="FG32" s="50"/>
      <c r="FH32" s="50"/>
      <c r="FI32" s="50"/>
      <c r="FJ32" s="50"/>
      <c r="FK32" s="50"/>
      <c r="FL32" s="50"/>
      <c r="FM32" s="264"/>
      <c r="FN32" s="57"/>
      <c r="FO32" s="17"/>
      <c r="FP32" s="17"/>
      <c r="FQ32" s="56"/>
      <c r="FR32" s="50"/>
      <c r="FS32" s="50"/>
      <c r="FT32" s="50"/>
      <c r="FU32" s="50"/>
      <c r="FV32" s="50"/>
      <c r="FW32" s="50"/>
      <c r="FX32" s="264"/>
      <c r="FY32" s="57"/>
      <c r="FZ32" s="17"/>
      <c r="GA32" s="17"/>
      <c r="GB32" s="56"/>
      <c r="GC32" s="50"/>
      <c r="GD32" s="50"/>
      <c r="GE32" s="50"/>
      <c r="GF32" s="50"/>
      <c r="GG32" s="50"/>
      <c r="GH32" s="50"/>
      <c r="GI32" s="264"/>
      <c r="GJ32" s="57"/>
      <c r="GK32" s="17"/>
      <c r="GL32" s="17"/>
      <c r="GM32" s="56"/>
      <c r="GN32" s="50"/>
      <c r="GO32" s="50"/>
      <c r="GP32" s="50"/>
      <c r="GQ32" s="50"/>
      <c r="GR32" s="50"/>
      <c r="GS32" s="50"/>
      <c r="GT32" s="264"/>
      <c r="GU32" s="57"/>
      <c r="GV32" s="17"/>
      <c r="GW32" s="17"/>
      <c r="GX32" s="56"/>
      <c r="GY32" s="50"/>
      <c r="GZ32" s="50"/>
      <c r="HA32" s="50"/>
      <c r="HB32" s="50"/>
      <c r="HC32" s="50"/>
      <c r="HD32" s="50"/>
      <c r="HE32" s="264"/>
      <c r="HF32" s="57"/>
      <c r="HG32" s="17"/>
      <c r="HH32" s="17"/>
      <c r="HI32" s="56"/>
      <c r="HJ32" s="50"/>
      <c r="HK32" s="50"/>
      <c r="HL32" s="50"/>
      <c r="HM32" s="50"/>
      <c r="HN32" s="50"/>
      <c r="HO32" s="50"/>
      <c r="HP32" s="264"/>
      <c r="HQ32" s="57"/>
      <c r="HR32" s="17"/>
      <c r="HS32" s="17"/>
    </row>
    <row r="33" spans="1:227" ht="12.5" x14ac:dyDescent="0.25">
      <c r="A33" s="212">
        <v>1</v>
      </c>
      <c r="B33" s="503"/>
      <c r="C33" s="55"/>
      <c r="D33" s="55"/>
      <c r="E33" s="264"/>
      <c r="F33" s="264"/>
      <c r="G33" s="17"/>
      <c r="H33" s="56"/>
      <c r="I33" s="50"/>
      <c r="J33" s="50"/>
      <c r="K33" s="50"/>
      <c r="L33" s="50"/>
      <c r="M33" s="50"/>
      <c r="N33" s="50"/>
      <c r="O33" s="264"/>
      <c r="P33" s="57"/>
      <c r="Q33" s="17"/>
      <c r="R33" s="17"/>
      <c r="S33" s="56"/>
      <c r="T33" s="50"/>
      <c r="U33" s="50"/>
      <c r="V33" s="50"/>
      <c r="W33" s="50"/>
      <c r="X33" s="50"/>
      <c r="Y33" s="50"/>
      <c r="Z33" s="264"/>
      <c r="AA33" s="57"/>
      <c r="AB33" s="17"/>
      <c r="AC33" s="17"/>
      <c r="AD33" s="56"/>
      <c r="AE33" s="50"/>
      <c r="AF33" s="50"/>
      <c r="AG33" s="50"/>
      <c r="AH33" s="50"/>
      <c r="AI33" s="50"/>
      <c r="AJ33" s="50"/>
      <c r="AK33" s="264"/>
      <c r="AL33" s="57"/>
      <c r="AM33" s="17"/>
      <c r="AN33" s="17"/>
      <c r="AO33" s="56"/>
      <c r="AP33" s="50"/>
      <c r="AQ33" s="50"/>
      <c r="AR33" s="50"/>
      <c r="AS33" s="50"/>
      <c r="AT33" s="50"/>
      <c r="AU33" s="50"/>
      <c r="AV33" s="264"/>
      <c r="AW33" s="57"/>
      <c r="AX33" s="17"/>
      <c r="AY33" s="17"/>
      <c r="AZ33" s="56"/>
      <c r="BA33" s="50"/>
      <c r="BB33" s="50"/>
      <c r="BC33" s="50"/>
      <c r="BD33" s="50"/>
      <c r="BE33" s="50"/>
      <c r="BF33" s="50"/>
      <c r="BG33" s="264"/>
      <c r="BH33" s="57"/>
      <c r="BI33" s="17"/>
      <c r="BJ33" s="17"/>
      <c r="BK33" s="56"/>
      <c r="BL33" s="50"/>
      <c r="BM33" s="50"/>
      <c r="BN33" s="50"/>
      <c r="BO33" s="50"/>
      <c r="BP33" s="50"/>
      <c r="BQ33" s="50"/>
      <c r="BR33" s="264"/>
      <c r="BS33" s="57"/>
      <c r="BT33" s="17"/>
      <c r="BU33" s="17"/>
      <c r="BV33" s="56"/>
      <c r="BW33" s="50"/>
      <c r="BX33" s="50"/>
      <c r="BY33" s="50"/>
      <c r="BZ33" s="50"/>
      <c r="CA33" s="50"/>
      <c r="CB33" s="50"/>
      <c r="CC33" s="264"/>
      <c r="CD33" s="57"/>
      <c r="CE33" s="17"/>
      <c r="CF33" s="17"/>
      <c r="CG33" s="56"/>
      <c r="CH33" s="50"/>
      <c r="CI33" s="50"/>
      <c r="CJ33" s="50"/>
      <c r="CK33" s="50"/>
      <c r="CL33" s="50"/>
      <c r="CM33" s="50"/>
      <c r="CN33" s="264"/>
      <c r="CO33" s="57"/>
      <c r="CP33" s="17"/>
      <c r="CQ33" s="17"/>
      <c r="CR33" s="56"/>
      <c r="CS33" s="50"/>
      <c r="CT33" s="50"/>
      <c r="CU33" s="50"/>
      <c r="CV33" s="50"/>
      <c r="CW33" s="50"/>
      <c r="CX33" s="50"/>
      <c r="CY33" s="264"/>
      <c r="CZ33" s="57"/>
      <c r="DA33" s="17"/>
      <c r="DB33" s="17"/>
      <c r="DC33" s="56"/>
      <c r="DD33" s="50"/>
      <c r="DE33" s="50"/>
      <c r="DF33" s="50"/>
      <c r="DG33" s="50"/>
      <c r="DH33" s="50"/>
      <c r="DI33" s="50"/>
      <c r="DJ33" s="264"/>
      <c r="DK33" s="57"/>
      <c r="DL33" s="17"/>
      <c r="DM33" s="17"/>
      <c r="DN33" s="56"/>
      <c r="DO33" s="50"/>
      <c r="DP33" s="50"/>
      <c r="DQ33" s="50"/>
      <c r="DR33" s="50"/>
      <c r="DS33" s="50"/>
      <c r="DT33" s="50"/>
      <c r="DU33" s="264"/>
      <c r="DV33" s="57"/>
      <c r="DW33" s="17"/>
      <c r="DX33" s="17"/>
      <c r="DY33" s="56"/>
      <c r="DZ33" s="50"/>
      <c r="EA33" s="50"/>
      <c r="EB33" s="50"/>
      <c r="EC33" s="50"/>
      <c r="ED33" s="50"/>
      <c r="EE33" s="50"/>
      <c r="EF33" s="264"/>
      <c r="EG33" s="57"/>
      <c r="EH33" s="17"/>
      <c r="EI33" s="17"/>
      <c r="EJ33" s="56"/>
      <c r="EK33" s="50"/>
      <c r="EL33" s="50"/>
      <c r="EM33" s="50"/>
      <c r="EN33" s="50"/>
      <c r="EO33" s="50"/>
      <c r="EP33" s="50"/>
      <c r="EQ33" s="264"/>
      <c r="ER33" s="57"/>
      <c r="ES33" s="17"/>
      <c r="ET33" s="17"/>
      <c r="EU33" s="56"/>
      <c r="EV33" s="50"/>
      <c r="EW33" s="50"/>
      <c r="EX33" s="50"/>
      <c r="EY33" s="50"/>
      <c r="EZ33" s="50"/>
      <c r="FA33" s="50"/>
      <c r="FB33" s="264"/>
      <c r="FC33" s="57"/>
      <c r="FD33" s="17"/>
      <c r="FE33" s="17"/>
      <c r="FF33" s="56"/>
      <c r="FG33" s="50"/>
      <c r="FH33" s="50"/>
      <c r="FI33" s="50"/>
      <c r="FJ33" s="50"/>
      <c r="FK33" s="50"/>
      <c r="FL33" s="50"/>
      <c r="FM33" s="264"/>
      <c r="FN33" s="57"/>
      <c r="FO33" s="17"/>
      <c r="FP33" s="17"/>
      <c r="FQ33" s="56"/>
      <c r="FR33" s="50"/>
      <c r="FS33" s="50"/>
      <c r="FT33" s="50"/>
      <c r="FU33" s="50"/>
      <c r="FV33" s="50"/>
      <c r="FW33" s="50"/>
      <c r="FX33" s="264"/>
      <c r="FY33" s="57"/>
      <c r="FZ33" s="17"/>
      <c r="GA33" s="17"/>
      <c r="GB33" s="56"/>
      <c r="GC33" s="50"/>
      <c r="GD33" s="50"/>
      <c r="GE33" s="50"/>
      <c r="GF33" s="50"/>
      <c r="GG33" s="50"/>
      <c r="GH33" s="50"/>
      <c r="GI33" s="264"/>
      <c r="GJ33" s="57"/>
      <c r="GK33" s="17"/>
      <c r="GL33" s="17"/>
      <c r="GM33" s="56"/>
      <c r="GN33" s="50"/>
      <c r="GO33" s="50"/>
      <c r="GP33" s="50"/>
      <c r="GQ33" s="50"/>
      <c r="GR33" s="50"/>
      <c r="GS33" s="50"/>
      <c r="GT33" s="264"/>
      <c r="GU33" s="57"/>
      <c r="GV33" s="17"/>
      <c r="GW33" s="17"/>
      <c r="GX33" s="56"/>
      <c r="GY33" s="50"/>
      <c r="GZ33" s="50"/>
      <c r="HA33" s="50"/>
      <c r="HB33" s="50"/>
      <c r="HC33" s="50"/>
      <c r="HD33" s="50"/>
      <c r="HE33" s="264"/>
      <c r="HF33" s="57"/>
      <c r="HG33" s="17"/>
      <c r="HH33" s="17"/>
      <c r="HI33" s="56"/>
      <c r="HJ33" s="50"/>
      <c r="HK33" s="50"/>
      <c r="HL33" s="50"/>
      <c r="HM33" s="50"/>
      <c r="HN33" s="50"/>
      <c r="HO33" s="50"/>
      <c r="HP33" s="264"/>
      <c r="HQ33" s="57"/>
      <c r="HR33" s="17"/>
      <c r="HS33" s="17"/>
    </row>
    <row r="34" spans="1:227" ht="12.5" x14ac:dyDescent="0.25">
      <c r="A34" s="212">
        <v>2</v>
      </c>
      <c r="B34" s="503"/>
      <c r="C34" s="55"/>
      <c r="D34" s="55"/>
      <c r="E34" s="264"/>
      <c r="F34" s="264"/>
      <c r="G34" s="17"/>
      <c r="H34" s="56"/>
      <c r="I34" s="50"/>
      <c r="J34" s="50"/>
      <c r="K34" s="50"/>
      <c r="L34" s="50"/>
      <c r="M34" s="50"/>
      <c r="N34" s="50"/>
      <c r="O34" s="264"/>
      <c r="P34" s="57"/>
      <c r="Q34" s="17"/>
      <c r="R34" s="17"/>
      <c r="S34" s="56"/>
      <c r="T34" s="50"/>
      <c r="U34" s="50"/>
      <c r="V34" s="50"/>
      <c r="W34" s="50"/>
      <c r="X34" s="50"/>
      <c r="Y34" s="50"/>
      <c r="Z34" s="264"/>
      <c r="AA34" s="57"/>
      <c r="AB34" s="17"/>
      <c r="AC34" s="17"/>
      <c r="AD34" s="56"/>
      <c r="AE34" s="50"/>
      <c r="AF34" s="50"/>
      <c r="AG34" s="50"/>
      <c r="AH34" s="50"/>
      <c r="AI34" s="50"/>
      <c r="AJ34" s="50"/>
      <c r="AK34" s="264"/>
      <c r="AL34" s="57"/>
      <c r="AM34" s="17"/>
      <c r="AN34" s="17"/>
      <c r="AO34" s="56"/>
      <c r="AP34" s="50"/>
      <c r="AQ34" s="50"/>
      <c r="AR34" s="50"/>
      <c r="AS34" s="50"/>
      <c r="AT34" s="50"/>
      <c r="AU34" s="50"/>
      <c r="AV34" s="264"/>
      <c r="AW34" s="57"/>
      <c r="AX34" s="17"/>
      <c r="AY34" s="17"/>
      <c r="AZ34" s="56"/>
      <c r="BA34" s="50"/>
      <c r="BB34" s="50"/>
      <c r="BC34" s="50"/>
      <c r="BD34" s="50"/>
      <c r="BE34" s="50"/>
      <c r="BF34" s="50"/>
      <c r="BG34" s="264"/>
      <c r="BH34" s="57"/>
      <c r="BI34" s="17"/>
      <c r="BJ34" s="17"/>
      <c r="BK34" s="56"/>
      <c r="BL34" s="50"/>
      <c r="BM34" s="50"/>
      <c r="BN34" s="50"/>
      <c r="BO34" s="50"/>
      <c r="BP34" s="50"/>
      <c r="BQ34" s="50"/>
      <c r="BR34" s="264"/>
      <c r="BS34" s="57"/>
      <c r="BT34" s="17"/>
      <c r="BU34" s="17"/>
      <c r="BV34" s="56"/>
      <c r="BW34" s="50"/>
      <c r="BX34" s="50"/>
      <c r="BY34" s="50"/>
      <c r="BZ34" s="50"/>
      <c r="CA34" s="50"/>
      <c r="CB34" s="50"/>
      <c r="CC34" s="264"/>
      <c r="CD34" s="57"/>
      <c r="CE34" s="17"/>
      <c r="CF34" s="17"/>
      <c r="CG34" s="56"/>
      <c r="CH34" s="50"/>
      <c r="CI34" s="50"/>
      <c r="CJ34" s="50"/>
      <c r="CK34" s="50"/>
      <c r="CL34" s="50"/>
      <c r="CM34" s="50"/>
      <c r="CN34" s="264"/>
      <c r="CO34" s="57"/>
      <c r="CP34" s="17"/>
      <c r="CQ34" s="17"/>
      <c r="CR34" s="56"/>
      <c r="CS34" s="50"/>
      <c r="CT34" s="50"/>
      <c r="CU34" s="50"/>
      <c r="CV34" s="50"/>
      <c r="CW34" s="50"/>
      <c r="CX34" s="50"/>
      <c r="CY34" s="264"/>
      <c r="CZ34" s="57"/>
      <c r="DA34" s="17"/>
      <c r="DB34" s="17"/>
      <c r="DC34" s="56"/>
      <c r="DD34" s="50"/>
      <c r="DE34" s="50"/>
      <c r="DF34" s="50"/>
      <c r="DG34" s="50"/>
      <c r="DH34" s="50"/>
      <c r="DI34" s="50"/>
      <c r="DJ34" s="264"/>
      <c r="DK34" s="57"/>
      <c r="DL34" s="17"/>
      <c r="DM34" s="17"/>
      <c r="DN34" s="56"/>
      <c r="DO34" s="50"/>
      <c r="DP34" s="50"/>
      <c r="DQ34" s="50"/>
      <c r="DR34" s="50"/>
      <c r="DS34" s="50"/>
      <c r="DT34" s="50"/>
      <c r="DU34" s="264"/>
      <c r="DV34" s="57"/>
      <c r="DW34" s="17"/>
      <c r="DX34" s="17"/>
      <c r="DY34" s="56"/>
      <c r="DZ34" s="50"/>
      <c r="EA34" s="50"/>
      <c r="EB34" s="50"/>
      <c r="EC34" s="50"/>
      <c r="ED34" s="50"/>
      <c r="EE34" s="50"/>
      <c r="EF34" s="264"/>
      <c r="EG34" s="57"/>
      <c r="EH34" s="17"/>
      <c r="EI34" s="17"/>
      <c r="EJ34" s="56"/>
      <c r="EK34" s="50"/>
      <c r="EL34" s="50"/>
      <c r="EM34" s="50"/>
      <c r="EN34" s="50"/>
      <c r="EO34" s="50"/>
      <c r="EP34" s="50"/>
      <c r="EQ34" s="264"/>
      <c r="ER34" s="57"/>
      <c r="ES34" s="17"/>
      <c r="ET34" s="17"/>
      <c r="EU34" s="56"/>
      <c r="EV34" s="50"/>
      <c r="EW34" s="50"/>
      <c r="EX34" s="50"/>
      <c r="EY34" s="50"/>
      <c r="EZ34" s="50"/>
      <c r="FA34" s="50"/>
      <c r="FB34" s="264"/>
      <c r="FC34" s="57"/>
      <c r="FD34" s="17"/>
      <c r="FE34" s="17"/>
      <c r="FF34" s="56"/>
      <c r="FG34" s="50"/>
      <c r="FH34" s="50"/>
      <c r="FI34" s="50"/>
      <c r="FJ34" s="50"/>
      <c r="FK34" s="50"/>
      <c r="FL34" s="50"/>
      <c r="FM34" s="264"/>
      <c r="FN34" s="57"/>
      <c r="FO34" s="17"/>
      <c r="FP34" s="17"/>
      <c r="FQ34" s="56"/>
      <c r="FR34" s="50"/>
      <c r="FS34" s="50"/>
      <c r="FT34" s="50"/>
      <c r="FU34" s="50"/>
      <c r="FV34" s="50"/>
      <c r="FW34" s="50"/>
      <c r="FX34" s="264"/>
      <c r="FY34" s="57"/>
      <c r="FZ34" s="17"/>
      <c r="GA34" s="17"/>
      <c r="GB34" s="56"/>
      <c r="GC34" s="50"/>
      <c r="GD34" s="50"/>
      <c r="GE34" s="50"/>
      <c r="GF34" s="50"/>
      <c r="GG34" s="50"/>
      <c r="GH34" s="50"/>
      <c r="GI34" s="264"/>
      <c r="GJ34" s="57"/>
      <c r="GK34" s="17"/>
      <c r="GL34" s="17"/>
      <c r="GM34" s="56"/>
      <c r="GN34" s="50"/>
      <c r="GO34" s="50"/>
      <c r="GP34" s="50"/>
      <c r="GQ34" s="50"/>
      <c r="GR34" s="50"/>
      <c r="GS34" s="50"/>
      <c r="GT34" s="264"/>
      <c r="GU34" s="57"/>
      <c r="GV34" s="17"/>
      <c r="GW34" s="17"/>
      <c r="GX34" s="56"/>
      <c r="GY34" s="50"/>
      <c r="GZ34" s="50"/>
      <c r="HA34" s="50"/>
      <c r="HB34" s="50"/>
      <c r="HC34" s="50"/>
      <c r="HD34" s="50"/>
      <c r="HE34" s="264"/>
      <c r="HF34" s="57"/>
      <c r="HG34" s="17"/>
      <c r="HH34" s="17"/>
      <c r="HI34" s="56"/>
      <c r="HJ34" s="50"/>
      <c r="HK34" s="50"/>
      <c r="HL34" s="50"/>
      <c r="HM34" s="50"/>
      <c r="HN34" s="50"/>
      <c r="HO34" s="50"/>
      <c r="HP34" s="264"/>
      <c r="HQ34" s="57"/>
      <c r="HR34" s="17"/>
      <c r="HS34" s="17"/>
    </row>
    <row r="35" spans="1:227" ht="12.5" x14ac:dyDescent="0.25">
      <c r="A35" s="212">
        <v>3</v>
      </c>
      <c r="B35" s="503"/>
      <c r="C35" s="55"/>
      <c r="D35" s="55"/>
      <c r="E35" s="264"/>
      <c r="F35" s="264"/>
      <c r="G35" s="17"/>
      <c r="H35" s="56"/>
      <c r="I35" s="50"/>
      <c r="J35" s="50"/>
      <c r="K35" s="50"/>
      <c r="L35" s="50"/>
      <c r="M35" s="50"/>
      <c r="N35" s="50"/>
      <c r="O35" s="264"/>
      <c r="P35" s="57"/>
      <c r="Q35" s="17"/>
      <c r="R35" s="17"/>
      <c r="S35" s="56"/>
      <c r="T35" s="50"/>
      <c r="U35" s="50"/>
      <c r="V35" s="50"/>
      <c r="W35" s="50"/>
      <c r="X35" s="50"/>
      <c r="Y35" s="50"/>
      <c r="Z35" s="264"/>
      <c r="AA35" s="57"/>
      <c r="AB35" s="17"/>
      <c r="AC35" s="17"/>
      <c r="AD35" s="56"/>
      <c r="AE35" s="50"/>
      <c r="AF35" s="50"/>
      <c r="AG35" s="50"/>
      <c r="AH35" s="50"/>
      <c r="AI35" s="50"/>
      <c r="AJ35" s="50"/>
      <c r="AK35" s="264"/>
      <c r="AL35" s="57"/>
      <c r="AM35" s="17"/>
      <c r="AN35" s="17"/>
      <c r="AO35" s="56"/>
      <c r="AP35" s="50"/>
      <c r="AQ35" s="50"/>
      <c r="AR35" s="50"/>
      <c r="AS35" s="50"/>
      <c r="AT35" s="50"/>
      <c r="AU35" s="50"/>
      <c r="AV35" s="264"/>
      <c r="AW35" s="57"/>
      <c r="AX35" s="17"/>
      <c r="AY35" s="17"/>
      <c r="AZ35" s="56"/>
      <c r="BA35" s="50"/>
      <c r="BB35" s="50"/>
      <c r="BC35" s="50"/>
      <c r="BD35" s="50"/>
      <c r="BE35" s="50"/>
      <c r="BF35" s="50"/>
      <c r="BG35" s="264"/>
      <c r="BH35" s="57"/>
      <c r="BI35" s="17"/>
      <c r="BJ35" s="17"/>
      <c r="BK35" s="56"/>
      <c r="BL35" s="50"/>
      <c r="BM35" s="50"/>
      <c r="BN35" s="50"/>
      <c r="BO35" s="50"/>
      <c r="BP35" s="50"/>
      <c r="BQ35" s="50"/>
      <c r="BR35" s="264"/>
      <c r="BS35" s="57"/>
      <c r="BT35" s="17"/>
      <c r="BU35" s="17"/>
      <c r="BV35" s="56"/>
      <c r="BW35" s="50"/>
      <c r="BX35" s="50"/>
      <c r="BY35" s="50"/>
      <c r="BZ35" s="50"/>
      <c r="CA35" s="50"/>
      <c r="CB35" s="50"/>
      <c r="CC35" s="264"/>
      <c r="CD35" s="57"/>
      <c r="CE35" s="17"/>
      <c r="CF35" s="17"/>
      <c r="CG35" s="56"/>
      <c r="CH35" s="50"/>
      <c r="CI35" s="50"/>
      <c r="CJ35" s="50"/>
      <c r="CK35" s="50"/>
      <c r="CL35" s="50"/>
      <c r="CM35" s="50"/>
      <c r="CN35" s="264"/>
      <c r="CO35" s="57"/>
      <c r="CP35" s="17"/>
      <c r="CQ35" s="17"/>
      <c r="CR35" s="56"/>
      <c r="CS35" s="50"/>
      <c r="CT35" s="50"/>
      <c r="CU35" s="50"/>
      <c r="CV35" s="50"/>
      <c r="CW35" s="50"/>
      <c r="CX35" s="50"/>
      <c r="CY35" s="264"/>
      <c r="CZ35" s="57"/>
      <c r="DA35" s="17"/>
      <c r="DB35" s="17"/>
      <c r="DC35" s="56"/>
      <c r="DD35" s="50"/>
      <c r="DE35" s="50"/>
      <c r="DF35" s="50"/>
      <c r="DG35" s="50"/>
      <c r="DH35" s="50"/>
      <c r="DI35" s="50"/>
      <c r="DJ35" s="264"/>
      <c r="DK35" s="57"/>
      <c r="DL35" s="17"/>
      <c r="DM35" s="17"/>
      <c r="DN35" s="56"/>
      <c r="DO35" s="50"/>
      <c r="DP35" s="50"/>
      <c r="DQ35" s="50"/>
      <c r="DR35" s="50"/>
      <c r="DS35" s="50"/>
      <c r="DT35" s="50"/>
      <c r="DU35" s="264"/>
      <c r="DV35" s="57"/>
      <c r="DW35" s="17"/>
      <c r="DX35" s="17"/>
      <c r="DY35" s="56"/>
      <c r="DZ35" s="50"/>
      <c r="EA35" s="50"/>
      <c r="EB35" s="50"/>
      <c r="EC35" s="50"/>
      <c r="ED35" s="50"/>
      <c r="EE35" s="50"/>
      <c r="EF35" s="264"/>
      <c r="EG35" s="57"/>
      <c r="EH35" s="17"/>
      <c r="EI35" s="17"/>
      <c r="EJ35" s="56"/>
      <c r="EK35" s="50"/>
      <c r="EL35" s="50"/>
      <c r="EM35" s="50"/>
      <c r="EN35" s="50"/>
      <c r="EO35" s="50"/>
      <c r="EP35" s="50"/>
      <c r="EQ35" s="264"/>
      <c r="ER35" s="57"/>
      <c r="ES35" s="17"/>
      <c r="ET35" s="17"/>
      <c r="EU35" s="56"/>
      <c r="EV35" s="50"/>
      <c r="EW35" s="50"/>
      <c r="EX35" s="50"/>
      <c r="EY35" s="50"/>
      <c r="EZ35" s="50"/>
      <c r="FA35" s="50"/>
      <c r="FB35" s="264"/>
      <c r="FC35" s="57"/>
      <c r="FD35" s="17"/>
      <c r="FE35" s="17"/>
      <c r="FF35" s="56"/>
      <c r="FG35" s="50"/>
      <c r="FH35" s="50"/>
      <c r="FI35" s="50"/>
      <c r="FJ35" s="50"/>
      <c r="FK35" s="50"/>
      <c r="FL35" s="50"/>
      <c r="FM35" s="264"/>
      <c r="FN35" s="57"/>
      <c r="FO35" s="17"/>
      <c r="FP35" s="17"/>
      <c r="FQ35" s="56"/>
      <c r="FR35" s="50"/>
      <c r="FS35" s="50"/>
      <c r="FT35" s="50"/>
      <c r="FU35" s="50"/>
      <c r="FV35" s="50"/>
      <c r="FW35" s="50"/>
      <c r="FX35" s="264"/>
      <c r="FY35" s="57"/>
      <c r="FZ35" s="17"/>
      <c r="GA35" s="17"/>
      <c r="GB35" s="56"/>
      <c r="GC35" s="50"/>
      <c r="GD35" s="50"/>
      <c r="GE35" s="50"/>
      <c r="GF35" s="50"/>
      <c r="GG35" s="50"/>
      <c r="GH35" s="50"/>
      <c r="GI35" s="264"/>
      <c r="GJ35" s="57"/>
      <c r="GK35" s="17"/>
      <c r="GL35" s="17"/>
      <c r="GM35" s="56"/>
      <c r="GN35" s="50"/>
      <c r="GO35" s="50"/>
      <c r="GP35" s="50"/>
      <c r="GQ35" s="50"/>
      <c r="GR35" s="50"/>
      <c r="GS35" s="50"/>
      <c r="GT35" s="264"/>
      <c r="GU35" s="57"/>
      <c r="GV35" s="17"/>
      <c r="GW35" s="17"/>
      <c r="GX35" s="56"/>
      <c r="GY35" s="50"/>
      <c r="GZ35" s="50"/>
      <c r="HA35" s="50"/>
      <c r="HB35" s="50"/>
      <c r="HC35" s="50"/>
      <c r="HD35" s="50"/>
      <c r="HE35" s="264"/>
      <c r="HF35" s="57"/>
      <c r="HG35" s="17"/>
      <c r="HH35" s="17"/>
      <c r="HI35" s="56"/>
      <c r="HJ35" s="50"/>
      <c r="HK35" s="50"/>
      <c r="HL35" s="50"/>
      <c r="HM35" s="50"/>
      <c r="HN35" s="50"/>
      <c r="HO35" s="50"/>
      <c r="HP35" s="264"/>
      <c r="HQ35" s="57"/>
      <c r="HR35" s="17"/>
      <c r="HS35" s="17"/>
    </row>
    <row r="36" spans="1:227" ht="12.5" x14ac:dyDescent="0.25">
      <c r="A36" s="212">
        <v>4</v>
      </c>
      <c r="B36" s="503"/>
      <c r="C36" s="55"/>
      <c r="D36" s="55"/>
      <c r="E36" s="264"/>
      <c r="F36" s="264"/>
      <c r="G36" s="17"/>
      <c r="H36" s="56"/>
      <c r="I36" s="50"/>
      <c r="J36" s="50"/>
      <c r="K36" s="50"/>
      <c r="L36" s="50"/>
      <c r="M36" s="50"/>
      <c r="N36" s="50"/>
      <c r="O36" s="264"/>
      <c r="P36" s="57"/>
      <c r="Q36" s="17"/>
      <c r="R36" s="17"/>
      <c r="S36" s="56"/>
      <c r="T36" s="50"/>
      <c r="U36" s="50"/>
      <c r="V36" s="50"/>
      <c r="W36" s="50"/>
      <c r="X36" s="50"/>
      <c r="Y36" s="50"/>
      <c r="Z36" s="264"/>
      <c r="AA36" s="57"/>
      <c r="AB36" s="17"/>
      <c r="AC36" s="17"/>
      <c r="AD36" s="56"/>
      <c r="AE36" s="50"/>
      <c r="AF36" s="50"/>
      <c r="AG36" s="50"/>
      <c r="AH36" s="50"/>
      <c r="AI36" s="50"/>
      <c r="AJ36" s="50"/>
      <c r="AK36" s="264"/>
      <c r="AL36" s="57"/>
      <c r="AM36" s="17"/>
      <c r="AN36" s="17"/>
      <c r="AO36" s="56"/>
      <c r="AP36" s="50"/>
      <c r="AQ36" s="50"/>
      <c r="AR36" s="50"/>
      <c r="AS36" s="50"/>
      <c r="AT36" s="50"/>
      <c r="AU36" s="50"/>
      <c r="AV36" s="264"/>
      <c r="AW36" s="57"/>
      <c r="AX36" s="17"/>
      <c r="AY36" s="17"/>
      <c r="AZ36" s="56"/>
      <c r="BA36" s="50"/>
      <c r="BB36" s="50"/>
      <c r="BC36" s="50"/>
      <c r="BD36" s="50"/>
      <c r="BE36" s="50"/>
      <c r="BF36" s="50"/>
      <c r="BG36" s="264"/>
      <c r="BH36" s="57"/>
      <c r="BI36" s="17"/>
      <c r="BJ36" s="17"/>
      <c r="BK36" s="56"/>
      <c r="BL36" s="50"/>
      <c r="BM36" s="50"/>
      <c r="BN36" s="50"/>
      <c r="BO36" s="50"/>
      <c r="BP36" s="50"/>
      <c r="BQ36" s="50"/>
      <c r="BR36" s="264"/>
      <c r="BS36" s="57"/>
      <c r="BT36" s="17"/>
      <c r="BU36" s="17"/>
      <c r="BV36" s="56"/>
      <c r="BW36" s="50"/>
      <c r="BX36" s="50"/>
      <c r="BY36" s="50"/>
      <c r="BZ36" s="50"/>
      <c r="CA36" s="50"/>
      <c r="CB36" s="50"/>
      <c r="CC36" s="264"/>
      <c r="CD36" s="57"/>
      <c r="CE36" s="17"/>
      <c r="CF36" s="17"/>
      <c r="CG36" s="56"/>
      <c r="CH36" s="50"/>
      <c r="CI36" s="50"/>
      <c r="CJ36" s="50"/>
      <c r="CK36" s="50"/>
      <c r="CL36" s="50"/>
      <c r="CM36" s="50"/>
      <c r="CN36" s="264"/>
      <c r="CO36" s="57"/>
      <c r="CP36" s="17"/>
      <c r="CQ36" s="17"/>
      <c r="CR36" s="56"/>
      <c r="CS36" s="50"/>
      <c r="CT36" s="50"/>
      <c r="CU36" s="50"/>
      <c r="CV36" s="50"/>
      <c r="CW36" s="50"/>
      <c r="CX36" s="50"/>
      <c r="CY36" s="264"/>
      <c r="CZ36" s="57"/>
      <c r="DA36" s="17"/>
      <c r="DB36" s="17"/>
      <c r="DC36" s="56"/>
      <c r="DD36" s="50"/>
      <c r="DE36" s="50"/>
      <c r="DF36" s="50"/>
      <c r="DG36" s="50"/>
      <c r="DH36" s="50"/>
      <c r="DI36" s="50"/>
      <c r="DJ36" s="264"/>
      <c r="DK36" s="57"/>
      <c r="DL36" s="17"/>
      <c r="DM36" s="17"/>
      <c r="DN36" s="56"/>
      <c r="DO36" s="50"/>
      <c r="DP36" s="50"/>
      <c r="DQ36" s="50"/>
      <c r="DR36" s="50"/>
      <c r="DS36" s="50"/>
      <c r="DT36" s="50"/>
      <c r="DU36" s="264"/>
      <c r="DV36" s="57"/>
      <c r="DW36" s="17"/>
      <c r="DX36" s="17"/>
      <c r="DY36" s="56"/>
      <c r="DZ36" s="50"/>
      <c r="EA36" s="50"/>
      <c r="EB36" s="50"/>
      <c r="EC36" s="50"/>
      <c r="ED36" s="50"/>
      <c r="EE36" s="50"/>
      <c r="EF36" s="264"/>
      <c r="EG36" s="57"/>
      <c r="EH36" s="17"/>
      <c r="EI36" s="17"/>
      <c r="EJ36" s="56"/>
      <c r="EK36" s="50"/>
      <c r="EL36" s="50"/>
      <c r="EM36" s="50"/>
      <c r="EN36" s="50"/>
      <c r="EO36" s="50"/>
      <c r="EP36" s="50"/>
      <c r="EQ36" s="264"/>
      <c r="ER36" s="57"/>
      <c r="ES36" s="17"/>
      <c r="ET36" s="17"/>
      <c r="EU36" s="56"/>
      <c r="EV36" s="50"/>
      <c r="EW36" s="50"/>
      <c r="EX36" s="50"/>
      <c r="EY36" s="50"/>
      <c r="EZ36" s="50"/>
      <c r="FA36" s="50"/>
      <c r="FB36" s="264"/>
      <c r="FC36" s="57"/>
      <c r="FD36" s="17"/>
      <c r="FE36" s="17"/>
      <c r="FF36" s="56"/>
      <c r="FG36" s="50"/>
      <c r="FH36" s="50"/>
      <c r="FI36" s="50"/>
      <c r="FJ36" s="50"/>
      <c r="FK36" s="50"/>
      <c r="FL36" s="50"/>
      <c r="FM36" s="264"/>
      <c r="FN36" s="57"/>
      <c r="FO36" s="17"/>
      <c r="FP36" s="17"/>
      <c r="FQ36" s="56"/>
      <c r="FR36" s="50"/>
      <c r="FS36" s="50"/>
      <c r="FT36" s="50"/>
      <c r="FU36" s="50"/>
      <c r="FV36" s="50"/>
      <c r="FW36" s="50"/>
      <c r="FX36" s="264"/>
      <c r="FY36" s="57"/>
      <c r="FZ36" s="17"/>
      <c r="GA36" s="17"/>
      <c r="GB36" s="56"/>
      <c r="GC36" s="50"/>
      <c r="GD36" s="50"/>
      <c r="GE36" s="50"/>
      <c r="GF36" s="50"/>
      <c r="GG36" s="50"/>
      <c r="GH36" s="50"/>
      <c r="GI36" s="264"/>
      <c r="GJ36" s="57"/>
      <c r="GK36" s="17"/>
      <c r="GL36" s="17"/>
      <c r="GM36" s="56"/>
      <c r="GN36" s="50"/>
      <c r="GO36" s="50"/>
      <c r="GP36" s="50"/>
      <c r="GQ36" s="50"/>
      <c r="GR36" s="50"/>
      <c r="GS36" s="50"/>
      <c r="GT36" s="264"/>
      <c r="GU36" s="57"/>
      <c r="GV36" s="17"/>
      <c r="GW36" s="17"/>
      <c r="GX36" s="56"/>
      <c r="GY36" s="50"/>
      <c r="GZ36" s="50"/>
      <c r="HA36" s="50"/>
      <c r="HB36" s="50"/>
      <c r="HC36" s="50"/>
      <c r="HD36" s="50"/>
      <c r="HE36" s="264"/>
      <c r="HF36" s="57"/>
      <c r="HG36" s="17"/>
      <c r="HH36" s="17"/>
      <c r="HI36" s="56"/>
      <c r="HJ36" s="50"/>
      <c r="HK36" s="50"/>
      <c r="HL36" s="50"/>
      <c r="HM36" s="50"/>
      <c r="HN36" s="50"/>
      <c r="HO36" s="50"/>
      <c r="HP36" s="264"/>
      <c r="HQ36" s="57"/>
      <c r="HR36" s="17"/>
      <c r="HS36" s="17"/>
    </row>
    <row r="37" spans="1:227" ht="12.5" x14ac:dyDescent="0.25">
      <c r="A37" s="212">
        <v>5</v>
      </c>
      <c r="B37" s="503"/>
      <c r="C37" s="55"/>
      <c r="D37" s="55"/>
      <c r="E37" s="264"/>
      <c r="F37" s="264"/>
      <c r="G37" s="17"/>
      <c r="H37" s="56"/>
      <c r="I37" s="50"/>
      <c r="J37" s="50"/>
      <c r="K37" s="50"/>
      <c r="L37" s="50"/>
      <c r="M37" s="50"/>
      <c r="N37" s="50"/>
      <c r="O37" s="264"/>
      <c r="P37" s="57"/>
      <c r="Q37" s="17"/>
      <c r="R37" s="17"/>
      <c r="S37" s="56"/>
      <c r="T37" s="50"/>
      <c r="U37" s="50"/>
      <c r="V37" s="50"/>
      <c r="W37" s="50"/>
      <c r="X37" s="50"/>
      <c r="Y37" s="50"/>
      <c r="Z37" s="264"/>
      <c r="AA37" s="57"/>
      <c r="AB37" s="17"/>
      <c r="AC37" s="17"/>
      <c r="AD37" s="56"/>
      <c r="AE37" s="50"/>
      <c r="AF37" s="50"/>
      <c r="AG37" s="50"/>
      <c r="AH37" s="50"/>
      <c r="AI37" s="50"/>
      <c r="AJ37" s="50"/>
      <c r="AK37" s="264"/>
      <c r="AL37" s="57"/>
      <c r="AM37" s="17"/>
      <c r="AN37" s="17"/>
      <c r="AO37" s="56"/>
      <c r="AP37" s="50"/>
      <c r="AQ37" s="50"/>
      <c r="AR37" s="50"/>
      <c r="AS37" s="50"/>
      <c r="AT37" s="50"/>
      <c r="AU37" s="50"/>
      <c r="AV37" s="264"/>
      <c r="AW37" s="57"/>
      <c r="AX37" s="17"/>
      <c r="AY37" s="17"/>
      <c r="AZ37" s="56"/>
      <c r="BA37" s="50"/>
      <c r="BB37" s="50"/>
      <c r="BC37" s="50"/>
      <c r="BD37" s="50"/>
      <c r="BE37" s="50"/>
      <c r="BF37" s="50"/>
      <c r="BG37" s="264"/>
      <c r="BH37" s="57"/>
      <c r="BI37" s="17"/>
      <c r="BJ37" s="17"/>
      <c r="BK37" s="56"/>
      <c r="BL37" s="50"/>
      <c r="BM37" s="50"/>
      <c r="BN37" s="50"/>
      <c r="BO37" s="50"/>
      <c r="BP37" s="50"/>
      <c r="BQ37" s="50"/>
      <c r="BR37" s="264"/>
      <c r="BS37" s="57"/>
      <c r="BT37" s="17"/>
      <c r="BU37" s="17"/>
      <c r="BV37" s="56"/>
      <c r="BW37" s="50"/>
      <c r="BX37" s="50"/>
      <c r="BY37" s="50"/>
      <c r="BZ37" s="50"/>
      <c r="CA37" s="50"/>
      <c r="CB37" s="50"/>
      <c r="CC37" s="264"/>
      <c r="CD37" s="57"/>
      <c r="CE37" s="17"/>
      <c r="CF37" s="17"/>
      <c r="CG37" s="56"/>
      <c r="CH37" s="50"/>
      <c r="CI37" s="50"/>
      <c r="CJ37" s="50"/>
      <c r="CK37" s="50"/>
      <c r="CL37" s="50"/>
      <c r="CM37" s="50"/>
      <c r="CN37" s="264"/>
      <c r="CO37" s="57"/>
      <c r="CP37" s="17"/>
      <c r="CQ37" s="17"/>
      <c r="CR37" s="56"/>
      <c r="CS37" s="50"/>
      <c r="CT37" s="50"/>
      <c r="CU37" s="50"/>
      <c r="CV37" s="50"/>
      <c r="CW37" s="50"/>
      <c r="CX37" s="50"/>
      <c r="CY37" s="264"/>
      <c r="CZ37" s="57"/>
      <c r="DA37" s="17"/>
      <c r="DB37" s="17"/>
      <c r="DC37" s="56"/>
      <c r="DD37" s="50"/>
      <c r="DE37" s="50"/>
      <c r="DF37" s="50"/>
      <c r="DG37" s="50"/>
      <c r="DH37" s="50"/>
      <c r="DI37" s="50"/>
      <c r="DJ37" s="264"/>
      <c r="DK37" s="57"/>
      <c r="DL37" s="17"/>
      <c r="DM37" s="17"/>
      <c r="DN37" s="56"/>
      <c r="DO37" s="50"/>
      <c r="DP37" s="50"/>
      <c r="DQ37" s="50"/>
      <c r="DR37" s="50"/>
      <c r="DS37" s="50"/>
      <c r="DT37" s="50"/>
      <c r="DU37" s="264"/>
      <c r="DV37" s="57"/>
      <c r="DW37" s="17"/>
      <c r="DX37" s="17"/>
      <c r="DY37" s="56"/>
      <c r="DZ37" s="50"/>
      <c r="EA37" s="50"/>
      <c r="EB37" s="50"/>
      <c r="EC37" s="50"/>
      <c r="ED37" s="50"/>
      <c r="EE37" s="50"/>
      <c r="EF37" s="264"/>
      <c r="EG37" s="57"/>
      <c r="EH37" s="17"/>
      <c r="EI37" s="17"/>
      <c r="EJ37" s="56"/>
      <c r="EK37" s="50"/>
      <c r="EL37" s="50"/>
      <c r="EM37" s="50"/>
      <c r="EN37" s="50"/>
      <c r="EO37" s="50"/>
      <c r="EP37" s="50"/>
      <c r="EQ37" s="264"/>
      <c r="ER37" s="57"/>
      <c r="ES37" s="17"/>
      <c r="ET37" s="17"/>
      <c r="EU37" s="56"/>
      <c r="EV37" s="50"/>
      <c r="EW37" s="50"/>
      <c r="EX37" s="50"/>
      <c r="EY37" s="50"/>
      <c r="EZ37" s="50"/>
      <c r="FA37" s="50"/>
      <c r="FB37" s="264"/>
      <c r="FC37" s="57"/>
      <c r="FD37" s="17"/>
      <c r="FE37" s="17"/>
      <c r="FF37" s="56"/>
      <c r="FG37" s="50"/>
      <c r="FH37" s="50"/>
      <c r="FI37" s="50"/>
      <c r="FJ37" s="50"/>
      <c r="FK37" s="50"/>
      <c r="FL37" s="50"/>
      <c r="FM37" s="264"/>
      <c r="FN37" s="57"/>
      <c r="FO37" s="17"/>
      <c r="FP37" s="17"/>
      <c r="FQ37" s="56"/>
      <c r="FR37" s="50"/>
      <c r="FS37" s="50"/>
      <c r="FT37" s="50"/>
      <c r="FU37" s="50"/>
      <c r="FV37" s="50"/>
      <c r="FW37" s="50"/>
      <c r="FX37" s="264"/>
      <c r="FY37" s="57"/>
      <c r="FZ37" s="17"/>
      <c r="GA37" s="17"/>
      <c r="GB37" s="56"/>
      <c r="GC37" s="50"/>
      <c r="GD37" s="50"/>
      <c r="GE37" s="50"/>
      <c r="GF37" s="50"/>
      <c r="GG37" s="50"/>
      <c r="GH37" s="50"/>
      <c r="GI37" s="264"/>
      <c r="GJ37" s="57"/>
      <c r="GK37" s="17"/>
      <c r="GL37" s="17"/>
      <c r="GM37" s="56"/>
      <c r="GN37" s="50"/>
      <c r="GO37" s="50"/>
      <c r="GP37" s="50"/>
      <c r="GQ37" s="50"/>
      <c r="GR37" s="50"/>
      <c r="GS37" s="50"/>
      <c r="GT37" s="264"/>
      <c r="GU37" s="57"/>
      <c r="GV37" s="17"/>
      <c r="GW37" s="17"/>
      <c r="GX37" s="56"/>
      <c r="GY37" s="50"/>
      <c r="GZ37" s="50"/>
      <c r="HA37" s="50"/>
      <c r="HB37" s="50"/>
      <c r="HC37" s="50"/>
      <c r="HD37" s="50"/>
      <c r="HE37" s="264"/>
      <c r="HF37" s="57"/>
      <c r="HG37" s="17"/>
      <c r="HH37" s="17"/>
      <c r="HI37" s="56"/>
      <c r="HJ37" s="50"/>
      <c r="HK37" s="50"/>
      <c r="HL37" s="50"/>
      <c r="HM37" s="50"/>
      <c r="HN37" s="50"/>
      <c r="HO37" s="50"/>
      <c r="HP37" s="264"/>
      <c r="HQ37" s="57"/>
      <c r="HR37" s="17"/>
      <c r="HS37" s="17"/>
    </row>
    <row r="38" spans="1:227" ht="12.5" x14ac:dyDescent="0.25">
      <c r="A38" s="54"/>
      <c r="B38" s="213"/>
      <c r="C38" s="55"/>
      <c r="D38" s="55"/>
      <c r="E38" s="264"/>
      <c r="F38" s="264"/>
      <c r="G38" s="17"/>
      <c r="H38" s="56"/>
      <c r="I38" s="50"/>
      <c r="J38" s="50"/>
      <c r="K38" s="50"/>
      <c r="L38" s="50"/>
      <c r="M38" s="50"/>
      <c r="N38" s="50"/>
      <c r="O38" s="264"/>
      <c r="P38" s="57"/>
      <c r="Q38" s="17"/>
      <c r="R38" s="17"/>
      <c r="S38" s="56"/>
      <c r="T38" s="50"/>
      <c r="U38" s="50"/>
      <c r="V38" s="50"/>
      <c r="W38" s="50"/>
      <c r="X38" s="50"/>
      <c r="Y38" s="50"/>
      <c r="Z38" s="264"/>
      <c r="AA38" s="57"/>
      <c r="AB38" s="17"/>
      <c r="AC38" s="17"/>
      <c r="AD38" s="56"/>
      <c r="AE38" s="50"/>
      <c r="AF38" s="50"/>
      <c r="AG38" s="50"/>
      <c r="AH38" s="50"/>
      <c r="AI38" s="50"/>
      <c r="AJ38" s="50"/>
      <c r="AK38" s="264"/>
      <c r="AL38" s="57"/>
      <c r="AM38" s="17"/>
      <c r="AN38" s="17"/>
      <c r="AO38" s="56"/>
      <c r="AP38" s="50"/>
      <c r="AQ38" s="50"/>
      <c r="AR38" s="50"/>
      <c r="AS38" s="50"/>
      <c r="AT38" s="50"/>
      <c r="AU38" s="50"/>
      <c r="AV38" s="264"/>
      <c r="AW38" s="57"/>
      <c r="AX38" s="17"/>
      <c r="AY38" s="17"/>
      <c r="AZ38" s="56"/>
      <c r="BA38" s="50"/>
      <c r="BB38" s="50"/>
      <c r="BC38" s="50"/>
      <c r="BD38" s="50"/>
      <c r="BE38" s="50"/>
      <c r="BF38" s="50"/>
      <c r="BG38" s="264"/>
      <c r="BH38" s="57"/>
      <c r="BI38" s="17"/>
      <c r="BJ38" s="17"/>
      <c r="BK38" s="56"/>
      <c r="BL38" s="50"/>
      <c r="BM38" s="50"/>
      <c r="BN38" s="50"/>
      <c r="BO38" s="50"/>
      <c r="BP38" s="50"/>
      <c r="BQ38" s="50"/>
      <c r="BR38" s="264"/>
      <c r="BS38" s="57"/>
      <c r="BT38" s="17"/>
      <c r="BU38" s="17"/>
      <c r="BV38" s="56"/>
      <c r="BW38" s="50"/>
      <c r="BX38" s="50"/>
      <c r="BY38" s="50"/>
      <c r="BZ38" s="50"/>
      <c r="CA38" s="50"/>
      <c r="CB38" s="50"/>
      <c r="CC38" s="264"/>
      <c r="CD38" s="57"/>
      <c r="CE38" s="17"/>
      <c r="CF38" s="17"/>
      <c r="CG38" s="56"/>
      <c r="CH38" s="50"/>
      <c r="CI38" s="50"/>
      <c r="CJ38" s="50"/>
      <c r="CK38" s="50"/>
      <c r="CL38" s="50"/>
      <c r="CM38" s="50"/>
      <c r="CN38" s="264"/>
      <c r="CO38" s="57"/>
      <c r="CP38" s="17"/>
      <c r="CQ38" s="17"/>
      <c r="CR38" s="56"/>
      <c r="CS38" s="50"/>
      <c r="CT38" s="50"/>
      <c r="CU38" s="50"/>
      <c r="CV38" s="50"/>
      <c r="CW38" s="50"/>
      <c r="CX38" s="50"/>
      <c r="CY38" s="264"/>
      <c r="CZ38" s="57"/>
      <c r="DA38" s="17"/>
      <c r="DB38" s="17"/>
      <c r="DC38" s="56"/>
      <c r="DD38" s="50"/>
      <c r="DE38" s="50"/>
      <c r="DF38" s="50"/>
      <c r="DG38" s="50"/>
      <c r="DH38" s="50"/>
      <c r="DI38" s="50"/>
      <c r="DJ38" s="264"/>
      <c r="DK38" s="57"/>
      <c r="DL38" s="17"/>
      <c r="DM38" s="17"/>
      <c r="DN38" s="56"/>
      <c r="DO38" s="50"/>
      <c r="DP38" s="50"/>
      <c r="DQ38" s="50"/>
      <c r="DR38" s="50"/>
      <c r="DS38" s="50"/>
      <c r="DT38" s="50"/>
      <c r="DU38" s="264"/>
      <c r="DV38" s="57"/>
      <c r="DW38" s="17"/>
      <c r="DX38" s="17"/>
      <c r="DY38" s="56"/>
      <c r="DZ38" s="50"/>
      <c r="EA38" s="50"/>
      <c r="EB38" s="50"/>
      <c r="EC38" s="50"/>
      <c r="ED38" s="50"/>
      <c r="EE38" s="50"/>
      <c r="EF38" s="264"/>
      <c r="EG38" s="57"/>
      <c r="EH38" s="17"/>
      <c r="EI38" s="17"/>
      <c r="EJ38" s="56"/>
      <c r="EK38" s="50"/>
      <c r="EL38" s="50"/>
      <c r="EM38" s="50"/>
      <c r="EN38" s="50"/>
      <c r="EO38" s="50"/>
      <c r="EP38" s="50"/>
      <c r="EQ38" s="264"/>
      <c r="ER38" s="57"/>
      <c r="ES38" s="17"/>
      <c r="ET38" s="17"/>
      <c r="EU38" s="56"/>
      <c r="EV38" s="50"/>
      <c r="EW38" s="50"/>
      <c r="EX38" s="50"/>
      <c r="EY38" s="50"/>
      <c r="EZ38" s="50"/>
      <c r="FA38" s="50"/>
      <c r="FB38" s="264"/>
      <c r="FC38" s="57"/>
      <c r="FD38" s="17"/>
      <c r="FE38" s="17"/>
      <c r="FF38" s="56"/>
      <c r="FG38" s="50"/>
      <c r="FH38" s="50"/>
      <c r="FI38" s="50"/>
      <c r="FJ38" s="50"/>
      <c r="FK38" s="50"/>
      <c r="FL38" s="50"/>
      <c r="FM38" s="264"/>
      <c r="FN38" s="57"/>
      <c r="FO38" s="17"/>
      <c r="FP38" s="17"/>
      <c r="FQ38" s="56"/>
      <c r="FR38" s="50"/>
      <c r="FS38" s="50"/>
      <c r="FT38" s="50"/>
      <c r="FU38" s="50"/>
      <c r="FV38" s="50"/>
      <c r="FW38" s="50"/>
      <c r="FX38" s="264"/>
      <c r="FY38" s="57"/>
      <c r="FZ38" s="17"/>
      <c r="GA38" s="17"/>
      <c r="GB38" s="56"/>
      <c r="GC38" s="50"/>
      <c r="GD38" s="50"/>
      <c r="GE38" s="50"/>
      <c r="GF38" s="50"/>
      <c r="GG38" s="50"/>
      <c r="GH38" s="50"/>
      <c r="GI38" s="264"/>
      <c r="GJ38" s="57"/>
      <c r="GK38" s="17"/>
      <c r="GL38" s="17"/>
      <c r="GM38" s="56"/>
      <c r="GN38" s="50"/>
      <c r="GO38" s="50"/>
      <c r="GP38" s="50"/>
      <c r="GQ38" s="50"/>
      <c r="GR38" s="50"/>
      <c r="GS38" s="50"/>
      <c r="GT38" s="264"/>
      <c r="GU38" s="57"/>
      <c r="GV38" s="17"/>
      <c r="GW38" s="17"/>
      <c r="GX38" s="56"/>
      <c r="GY38" s="50"/>
      <c r="GZ38" s="50"/>
      <c r="HA38" s="50"/>
      <c r="HB38" s="50"/>
      <c r="HC38" s="50"/>
      <c r="HD38" s="50"/>
      <c r="HE38" s="264"/>
      <c r="HF38" s="57"/>
      <c r="HG38" s="17"/>
      <c r="HH38" s="17"/>
      <c r="HI38" s="56"/>
      <c r="HJ38" s="50"/>
      <c r="HK38" s="50"/>
      <c r="HL38" s="50"/>
      <c r="HM38" s="50"/>
      <c r="HN38" s="50"/>
      <c r="HO38" s="50"/>
      <c r="HP38" s="264"/>
      <c r="HQ38" s="57"/>
      <c r="HR38" s="17"/>
      <c r="HS38" s="17"/>
    </row>
    <row r="39" spans="1:227" ht="12.5" x14ac:dyDescent="0.25">
      <c r="A39" s="54"/>
      <c r="B39" s="214"/>
      <c r="C39" s="55"/>
      <c r="D39" s="55"/>
      <c r="E39" s="264"/>
      <c r="F39" s="264"/>
      <c r="G39" s="17"/>
      <c r="H39" s="56"/>
      <c r="I39" s="50"/>
      <c r="J39" s="50"/>
      <c r="K39" s="50"/>
      <c r="L39" s="50"/>
      <c r="M39" s="50"/>
      <c r="N39" s="50"/>
      <c r="O39" s="264"/>
      <c r="P39" s="57"/>
      <c r="Q39" s="17"/>
      <c r="R39" s="17"/>
      <c r="S39" s="56"/>
      <c r="T39" s="50"/>
      <c r="U39" s="50"/>
      <c r="V39" s="50"/>
      <c r="W39" s="50"/>
      <c r="X39" s="50"/>
      <c r="Y39" s="50"/>
      <c r="Z39" s="264"/>
      <c r="AA39" s="57"/>
      <c r="AB39" s="17"/>
      <c r="AC39" s="17"/>
      <c r="AD39" s="56"/>
      <c r="AE39" s="50"/>
      <c r="AF39" s="50"/>
      <c r="AG39" s="50"/>
      <c r="AH39" s="50"/>
      <c r="AI39" s="50"/>
      <c r="AJ39" s="50"/>
      <c r="AK39" s="264"/>
      <c r="AL39" s="57"/>
      <c r="AM39" s="17"/>
      <c r="AN39" s="17"/>
      <c r="AO39" s="56"/>
      <c r="AP39" s="50"/>
      <c r="AQ39" s="50"/>
      <c r="AR39" s="50"/>
      <c r="AS39" s="50"/>
      <c r="AT39" s="50"/>
      <c r="AU39" s="50"/>
      <c r="AV39" s="264"/>
      <c r="AW39" s="57"/>
      <c r="AX39" s="17"/>
      <c r="AY39" s="17"/>
      <c r="AZ39" s="56"/>
      <c r="BA39" s="50"/>
      <c r="BB39" s="50"/>
      <c r="BC39" s="50"/>
      <c r="BD39" s="50"/>
      <c r="BE39" s="50"/>
      <c r="BF39" s="50"/>
      <c r="BG39" s="264"/>
      <c r="BH39" s="57"/>
      <c r="BI39" s="17"/>
      <c r="BJ39" s="17"/>
      <c r="BK39" s="56"/>
      <c r="BL39" s="50"/>
      <c r="BM39" s="50"/>
      <c r="BN39" s="50"/>
      <c r="BO39" s="50"/>
      <c r="BP39" s="50"/>
      <c r="BQ39" s="50"/>
      <c r="BR39" s="264"/>
      <c r="BS39" s="57"/>
      <c r="BT39" s="17"/>
      <c r="BU39" s="17"/>
      <c r="BV39" s="56"/>
      <c r="BW39" s="50"/>
      <c r="BX39" s="50"/>
      <c r="BY39" s="50"/>
      <c r="BZ39" s="50"/>
      <c r="CA39" s="50"/>
      <c r="CB39" s="50"/>
      <c r="CC39" s="264"/>
      <c r="CD39" s="57"/>
      <c r="CE39" s="17"/>
      <c r="CF39" s="17"/>
      <c r="CG39" s="56"/>
      <c r="CH39" s="50"/>
      <c r="CI39" s="50"/>
      <c r="CJ39" s="50"/>
      <c r="CK39" s="50"/>
      <c r="CL39" s="50"/>
      <c r="CM39" s="50"/>
      <c r="CN39" s="264"/>
      <c r="CO39" s="57"/>
      <c r="CP39" s="17"/>
      <c r="CQ39" s="17"/>
      <c r="CR39" s="56"/>
      <c r="CS39" s="50"/>
      <c r="CT39" s="50"/>
      <c r="CU39" s="50"/>
      <c r="CV39" s="50"/>
      <c r="CW39" s="50"/>
      <c r="CX39" s="50"/>
      <c r="CY39" s="264"/>
      <c r="CZ39" s="57"/>
      <c r="DA39" s="17"/>
      <c r="DB39" s="17"/>
      <c r="DC39" s="56"/>
      <c r="DD39" s="50"/>
      <c r="DE39" s="50"/>
      <c r="DF39" s="50"/>
      <c r="DG39" s="50"/>
      <c r="DH39" s="50"/>
      <c r="DI39" s="50"/>
      <c r="DJ39" s="264"/>
      <c r="DK39" s="57"/>
      <c r="DL39" s="17"/>
      <c r="DM39" s="17"/>
      <c r="DN39" s="56"/>
      <c r="DO39" s="50"/>
      <c r="DP39" s="50"/>
      <c r="DQ39" s="50"/>
      <c r="DR39" s="50"/>
      <c r="DS39" s="50"/>
      <c r="DT39" s="50"/>
      <c r="DU39" s="264"/>
      <c r="DV39" s="57"/>
      <c r="DW39" s="17"/>
      <c r="DX39" s="17"/>
      <c r="DY39" s="56"/>
      <c r="DZ39" s="50"/>
      <c r="EA39" s="50"/>
      <c r="EB39" s="50"/>
      <c r="EC39" s="50"/>
      <c r="ED39" s="50"/>
      <c r="EE39" s="50"/>
      <c r="EF39" s="264"/>
      <c r="EG39" s="57"/>
      <c r="EH39" s="17"/>
      <c r="EI39" s="17"/>
      <c r="EJ39" s="56"/>
      <c r="EK39" s="50"/>
      <c r="EL39" s="50"/>
      <c r="EM39" s="50"/>
      <c r="EN39" s="50"/>
      <c r="EO39" s="50"/>
      <c r="EP39" s="50"/>
      <c r="EQ39" s="264"/>
      <c r="ER39" s="57"/>
      <c r="ES39" s="17"/>
      <c r="ET39" s="17"/>
      <c r="EU39" s="56"/>
      <c r="EV39" s="50"/>
      <c r="EW39" s="50"/>
      <c r="EX39" s="50"/>
      <c r="EY39" s="50"/>
      <c r="EZ39" s="50"/>
      <c r="FA39" s="50"/>
      <c r="FB39" s="264"/>
      <c r="FC39" s="57"/>
      <c r="FD39" s="17"/>
      <c r="FE39" s="17"/>
      <c r="FF39" s="56"/>
      <c r="FG39" s="50"/>
      <c r="FH39" s="50"/>
      <c r="FI39" s="50"/>
      <c r="FJ39" s="50"/>
      <c r="FK39" s="50"/>
      <c r="FL39" s="50"/>
      <c r="FM39" s="264"/>
      <c r="FN39" s="57"/>
      <c r="FO39" s="17"/>
      <c r="FP39" s="17"/>
      <c r="FQ39" s="56"/>
      <c r="FR39" s="50"/>
      <c r="FS39" s="50"/>
      <c r="FT39" s="50"/>
      <c r="FU39" s="50"/>
      <c r="FV39" s="50"/>
      <c r="FW39" s="50"/>
      <c r="FX39" s="264"/>
      <c r="FY39" s="57"/>
      <c r="FZ39" s="17"/>
      <c r="GA39" s="17"/>
      <c r="GB39" s="56"/>
      <c r="GC39" s="50"/>
      <c r="GD39" s="50"/>
      <c r="GE39" s="50"/>
      <c r="GF39" s="50"/>
      <c r="GG39" s="50"/>
      <c r="GH39" s="50"/>
      <c r="GI39" s="264"/>
      <c r="GJ39" s="57"/>
      <c r="GK39" s="17"/>
      <c r="GL39" s="17"/>
      <c r="GM39" s="56"/>
      <c r="GN39" s="50"/>
      <c r="GO39" s="50"/>
      <c r="GP39" s="50"/>
      <c r="GQ39" s="50"/>
      <c r="GR39" s="50"/>
      <c r="GS39" s="50"/>
      <c r="GT39" s="264"/>
      <c r="GU39" s="57"/>
      <c r="GV39" s="17"/>
      <c r="GW39" s="17"/>
      <c r="GX39" s="56"/>
      <c r="GY39" s="50"/>
      <c r="GZ39" s="50"/>
      <c r="HA39" s="50"/>
      <c r="HB39" s="50"/>
      <c r="HC39" s="50"/>
      <c r="HD39" s="50"/>
      <c r="HE39" s="264"/>
      <c r="HF39" s="57"/>
      <c r="HG39" s="17"/>
      <c r="HH39" s="17"/>
      <c r="HI39" s="56"/>
      <c r="HJ39" s="50"/>
      <c r="HK39" s="50"/>
      <c r="HL39" s="50"/>
      <c r="HM39" s="50"/>
      <c r="HN39" s="50"/>
      <c r="HO39" s="50"/>
      <c r="HP39" s="264"/>
      <c r="HQ39" s="57"/>
      <c r="HR39" s="17"/>
      <c r="HS39" s="17"/>
    </row>
    <row r="40" spans="1:227" ht="12.5" x14ac:dyDescent="0.25">
      <c r="A40" s="54"/>
      <c r="B40" s="211"/>
      <c r="C40" s="55"/>
      <c r="D40" s="55"/>
      <c r="E40" s="264"/>
      <c r="F40" s="264"/>
      <c r="G40" s="17"/>
      <c r="H40" s="56"/>
      <c r="I40" s="50"/>
      <c r="J40" s="50"/>
      <c r="K40" s="50"/>
      <c r="L40" s="50"/>
      <c r="M40" s="50"/>
      <c r="N40" s="50"/>
      <c r="O40" s="264"/>
      <c r="P40" s="57"/>
      <c r="Q40" s="17"/>
      <c r="R40" s="17"/>
      <c r="S40" s="56"/>
      <c r="T40" s="50"/>
      <c r="U40" s="50"/>
      <c r="V40" s="50"/>
      <c r="W40" s="50"/>
      <c r="X40" s="50"/>
      <c r="Y40" s="50"/>
      <c r="Z40" s="264"/>
      <c r="AA40" s="57"/>
      <c r="AB40" s="17"/>
      <c r="AC40" s="17"/>
      <c r="AD40" s="56"/>
      <c r="AE40" s="50"/>
      <c r="AF40" s="50"/>
      <c r="AG40" s="50"/>
      <c r="AH40" s="50"/>
      <c r="AI40" s="50"/>
      <c r="AJ40" s="50"/>
      <c r="AK40" s="264"/>
      <c r="AL40" s="57"/>
      <c r="AM40" s="17"/>
      <c r="AN40" s="17"/>
      <c r="AO40" s="56"/>
      <c r="AP40" s="50"/>
      <c r="AQ40" s="50"/>
      <c r="AR40" s="50"/>
      <c r="AS40" s="50"/>
      <c r="AT40" s="50"/>
      <c r="AU40" s="50"/>
      <c r="AV40" s="264"/>
      <c r="AW40" s="57"/>
      <c r="AX40" s="17"/>
      <c r="AY40" s="17"/>
      <c r="AZ40" s="56"/>
      <c r="BA40" s="50"/>
      <c r="BB40" s="50"/>
      <c r="BC40" s="50"/>
      <c r="BD40" s="50"/>
      <c r="BE40" s="50"/>
      <c r="BF40" s="50"/>
      <c r="BG40" s="264"/>
      <c r="BH40" s="57"/>
      <c r="BI40" s="17"/>
      <c r="BJ40" s="17"/>
      <c r="BK40" s="56"/>
      <c r="BL40" s="50"/>
      <c r="BM40" s="50"/>
      <c r="BN40" s="50"/>
      <c r="BO40" s="50"/>
      <c r="BP40" s="50"/>
      <c r="BQ40" s="50"/>
      <c r="BR40" s="264"/>
      <c r="BS40" s="57"/>
      <c r="BT40" s="17"/>
      <c r="BU40" s="17"/>
      <c r="BV40" s="56"/>
      <c r="BW40" s="50"/>
      <c r="BX40" s="50"/>
      <c r="BY40" s="50"/>
      <c r="BZ40" s="50"/>
      <c r="CA40" s="50"/>
      <c r="CB40" s="50"/>
      <c r="CC40" s="264"/>
      <c r="CD40" s="57"/>
      <c r="CE40" s="17"/>
      <c r="CF40" s="17"/>
      <c r="CG40" s="56"/>
      <c r="CH40" s="50"/>
      <c r="CI40" s="50"/>
      <c r="CJ40" s="50"/>
      <c r="CK40" s="50"/>
      <c r="CL40" s="50"/>
      <c r="CM40" s="50"/>
      <c r="CN40" s="264"/>
      <c r="CO40" s="57"/>
      <c r="CP40" s="17"/>
      <c r="CQ40" s="17"/>
      <c r="CR40" s="56"/>
      <c r="CS40" s="50"/>
      <c r="CT40" s="50"/>
      <c r="CU40" s="50"/>
      <c r="CV40" s="50"/>
      <c r="CW40" s="50"/>
      <c r="CX40" s="50"/>
      <c r="CY40" s="264"/>
      <c r="CZ40" s="57"/>
      <c r="DA40" s="17"/>
      <c r="DB40" s="17"/>
      <c r="DC40" s="56"/>
      <c r="DD40" s="50"/>
      <c r="DE40" s="50"/>
      <c r="DF40" s="50"/>
      <c r="DG40" s="50"/>
      <c r="DH40" s="50"/>
      <c r="DI40" s="50"/>
      <c r="DJ40" s="264"/>
      <c r="DK40" s="57"/>
      <c r="DL40" s="17"/>
      <c r="DM40" s="17"/>
      <c r="DN40" s="56"/>
      <c r="DO40" s="50"/>
      <c r="DP40" s="50"/>
      <c r="DQ40" s="50"/>
      <c r="DR40" s="50"/>
      <c r="DS40" s="50"/>
      <c r="DT40" s="50"/>
      <c r="DU40" s="264"/>
      <c r="DV40" s="57"/>
      <c r="DW40" s="17"/>
      <c r="DX40" s="17"/>
      <c r="DY40" s="56"/>
      <c r="DZ40" s="50"/>
      <c r="EA40" s="50"/>
      <c r="EB40" s="50"/>
      <c r="EC40" s="50"/>
      <c r="ED40" s="50"/>
      <c r="EE40" s="50"/>
      <c r="EF40" s="264"/>
      <c r="EG40" s="57"/>
      <c r="EH40" s="17"/>
      <c r="EI40" s="17"/>
      <c r="EJ40" s="56"/>
      <c r="EK40" s="50"/>
      <c r="EL40" s="50"/>
      <c r="EM40" s="50"/>
      <c r="EN40" s="50"/>
      <c r="EO40" s="50"/>
      <c r="EP40" s="50"/>
      <c r="EQ40" s="264"/>
      <c r="ER40" s="57"/>
      <c r="ES40" s="17"/>
      <c r="ET40" s="17"/>
      <c r="EU40" s="56"/>
      <c r="EV40" s="50"/>
      <c r="EW40" s="50"/>
      <c r="EX40" s="50"/>
      <c r="EY40" s="50"/>
      <c r="EZ40" s="50"/>
      <c r="FA40" s="50"/>
      <c r="FB40" s="264"/>
      <c r="FC40" s="57"/>
      <c r="FD40" s="17"/>
      <c r="FE40" s="17"/>
      <c r="FF40" s="56"/>
      <c r="FG40" s="50"/>
      <c r="FH40" s="50"/>
      <c r="FI40" s="50"/>
      <c r="FJ40" s="50"/>
      <c r="FK40" s="50"/>
      <c r="FL40" s="50"/>
      <c r="FM40" s="264"/>
      <c r="FN40" s="57"/>
      <c r="FO40" s="17"/>
      <c r="FP40" s="17"/>
      <c r="FQ40" s="56"/>
      <c r="FR40" s="50"/>
      <c r="FS40" s="50"/>
      <c r="FT40" s="50"/>
      <c r="FU40" s="50"/>
      <c r="FV40" s="50"/>
      <c r="FW40" s="50"/>
      <c r="FX40" s="264"/>
      <c r="FY40" s="57"/>
      <c r="FZ40" s="17"/>
      <c r="GA40" s="17"/>
      <c r="GB40" s="56"/>
      <c r="GC40" s="50"/>
      <c r="GD40" s="50"/>
      <c r="GE40" s="50"/>
      <c r="GF40" s="50"/>
      <c r="GG40" s="50"/>
      <c r="GH40" s="50"/>
      <c r="GI40" s="264"/>
      <c r="GJ40" s="57"/>
      <c r="GK40" s="17"/>
      <c r="GL40" s="17"/>
      <c r="GM40" s="56"/>
      <c r="GN40" s="50"/>
      <c r="GO40" s="50"/>
      <c r="GP40" s="50"/>
      <c r="GQ40" s="50"/>
      <c r="GR40" s="50"/>
      <c r="GS40" s="50"/>
      <c r="GT40" s="264"/>
      <c r="GU40" s="57"/>
      <c r="GV40" s="17"/>
      <c r="GW40" s="17"/>
      <c r="GX40" s="56"/>
      <c r="GY40" s="50"/>
      <c r="GZ40" s="50"/>
      <c r="HA40" s="50"/>
      <c r="HB40" s="50"/>
      <c r="HC40" s="50"/>
      <c r="HD40" s="50"/>
      <c r="HE40" s="264"/>
      <c r="HF40" s="57"/>
      <c r="HG40" s="17"/>
      <c r="HH40" s="17"/>
      <c r="HI40" s="56"/>
      <c r="HJ40" s="50"/>
      <c r="HK40" s="50"/>
      <c r="HL40" s="50"/>
      <c r="HM40" s="50"/>
      <c r="HN40" s="50"/>
      <c r="HO40" s="50"/>
      <c r="HP40" s="264"/>
      <c r="HQ40" s="57"/>
      <c r="HR40" s="17"/>
      <c r="HS40" s="17"/>
    </row>
    <row r="41" spans="1:227" ht="12.5" x14ac:dyDescent="0.25">
      <c r="A41" s="54"/>
      <c r="B41" s="211"/>
      <c r="C41" s="55"/>
      <c r="D41" s="55"/>
      <c r="E41" s="264"/>
      <c r="F41" s="264"/>
      <c r="G41" s="17"/>
      <c r="H41" s="56"/>
      <c r="I41" s="50"/>
      <c r="J41" s="50"/>
      <c r="K41" s="50"/>
      <c r="L41" s="50"/>
      <c r="M41" s="50"/>
      <c r="N41" s="50"/>
      <c r="O41" s="264"/>
      <c r="P41" s="57"/>
      <c r="Q41" s="17"/>
      <c r="R41" s="17"/>
      <c r="S41" s="56"/>
      <c r="T41" s="50"/>
      <c r="U41" s="50"/>
      <c r="V41" s="50"/>
      <c r="W41" s="50"/>
      <c r="X41" s="50"/>
      <c r="Y41" s="50"/>
      <c r="Z41" s="264"/>
      <c r="AA41" s="57"/>
      <c r="AB41" s="17"/>
      <c r="AC41" s="17"/>
      <c r="AD41" s="56"/>
      <c r="AE41" s="50"/>
      <c r="AF41" s="50"/>
      <c r="AG41" s="50"/>
      <c r="AH41" s="50"/>
      <c r="AI41" s="50"/>
      <c r="AJ41" s="50"/>
      <c r="AK41" s="264"/>
      <c r="AL41" s="57"/>
      <c r="AM41" s="17"/>
      <c r="AN41" s="17"/>
      <c r="AO41" s="56"/>
      <c r="AP41" s="50"/>
      <c r="AQ41" s="50"/>
      <c r="AR41" s="50"/>
      <c r="AS41" s="50"/>
      <c r="AT41" s="50"/>
      <c r="AU41" s="50"/>
      <c r="AV41" s="264"/>
      <c r="AW41" s="57"/>
      <c r="AX41" s="17"/>
      <c r="AY41" s="17"/>
      <c r="AZ41" s="56"/>
      <c r="BA41" s="50"/>
      <c r="BB41" s="50"/>
      <c r="BC41" s="50"/>
      <c r="BD41" s="50"/>
      <c r="BE41" s="50"/>
      <c r="BF41" s="50"/>
      <c r="BG41" s="264"/>
      <c r="BH41" s="57"/>
      <c r="BI41" s="17"/>
      <c r="BJ41" s="17"/>
      <c r="BK41" s="56"/>
      <c r="BL41" s="50"/>
      <c r="BM41" s="50"/>
      <c r="BN41" s="50"/>
      <c r="BO41" s="50"/>
      <c r="BP41" s="50"/>
      <c r="BQ41" s="50"/>
      <c r="BR41" s="264"/>
      <c r="BS41" s="57"/>
      <c r="BT41" s="17"/>
      <c r="BU41" s="17"/>
      <c r="BV41" s="56"/>
      <c r="BW41" s="50"/>
      <c r="BX41" s="50"/>
      <c r="BY41" s="50"/>
      <c r="BZ41" s="50"/>
      <c r="CA41" s="50"/>
      <c r="CB41" s="50"/>
      <c r="CC41" s="264"/>
      <c r="CD41" s="57"/>
      <c r="CE41" s="17"/>
      <c r="CF41" s="17"/>
      <c r="CG41" s="56"/>
      <c r="CH41" s="50"/>
      <c r="CI41" s="50"/>
      <c r="CJ41" s="50"/>
      <c r="CK41" s="50"/>
      <c r="CL41" s="50"/>
      <c r="CM41" s="50"/>
      <c r="CN41" s="264"/>
      <c r="CO41" s="57"/>
      <c r="CP41" s="17"/>
      <c r="CQ41" s="17"/>
      <c r="CR41" s="56"/>
      <c r="CS41" s="50"/>
      <c r="CT41" s="50"/>
      <c r="CU41" s="50"/>
      <c r="CV41" s="50"/>
      <c r="CW41" s="50"/>
      <c r="CX41" s="50"/>
      <c r="CY41" s="264"/>
      <c r="CZ41" s="57"/>
      <c r="DA41" s="17"/>
      <c r="DB41" s="17"/>
      <c r="DC41" s="56"/>
      <c r="DD41" s="50"/>
      <c r="DE41" s="50"/>
      <c r="DF41" s="50"/>
      <c r="DG41" s="50"/>
      <c r="DH41" s="50"/>
      <c r="DI41" s="50"/>
      <c r="DJ41" s="264"/>
      <c r="DK41" s="57"/>
      <c r="DL41" s="17"/>
      <c r="DM41" s="17"/>
      <c r="DN41" s="56"/>
      <c r="DO41" s="50"/>
      <c r="DP41" s="50"/>
      <c r="DQ41" s="50"/>
      <c r="DR41" s="50"/>
      <c r="DS41" s="50"/>
      <c r="DT41" s="50"/>
      <c r="DU41" s="264"/>
      <c r="DV41" s="57"/>
      <c r="DW41" s="17"/>
      <c r="DX41" s="17"/>
      <c r="DY41" s="56"/>
      <c r="DZ41" s="50"/>
      <c r="EA41" s="50"/>
      <c r="EB41" s="50"/>
      <c r="EC41" s="50"/>
      <c r="ED41" s="50"/>
      <c r="EE41" s="50"/>
      <c r="EF41" s="264"/>
      <c r="EG41" s="57"/>
      <c r="EH41" s="17"/>
      <c r="EI41" s="17"/>
      <c r="EJ41" s="56"/>
      <c r="EK41" s="50"/>
      <c r="EL41" s="50"/>
      <c r="EM41" s="50"/>
      <c r="EN41" s="50"/>
      <c r="EO41" s="50"/>
      <c r="EP41" s="50"/>
      <c r="EQ41" s="264"/>
      <c r="ER41" s="57"/>
      <c r="ES41" s="17"/>
      <c r="ET41" s="17"/>
      <c r="EU41" s="56"/>
      <c r="EV41" s="50"/>
      <c r="EW41" s="50"/>
      <c r="EX41" s="50"/>
      <c r="EY41" s="50"/>
      <c r="EZ41" s="50"/>
      <c r="FA41" s="50"/>
      <c r="FB41" s="264"/>
      <c r="FC41" s="57"/>
      <c r="FD41" s="17"/>
      <c r="FE41" s="17"/>
      <c r="FF41" s="56"/>
      <c r="FG41" s="50"/>
      <c r="FH41" s="50"/>
      <c r="FI41" s="50"/>
      <c r="FJ41" s="50"/>
      <c r="FK41" s="50"/>
      <c r="FL41" s="50"/>
      <c r="FM41" s="264"/>
      <c r="FN41" s="57"/>
      <c r="FO41" s="17"/>
      <c r="FP41" s="17"/>
      <c r="FQ41" s="56"/>
      <c r="FR41" s="50"/>
      <c r="FS41" s="50"/>
      <c r="FT41" s="50"/>
      <c r="FU41" s="50"/>
      <c r="FV41" s="50"/>
      <c r="FW41" s="50"/>
      <c r="FX41" s="264"/>
      <c r="FY41" s="57"/>
      <c r="FZ41" s="17"/>
      <c r="GA41" s="17"/>
      <c r="GB41" s="56"/>
      <c r="GC41" s="50"/>
      <c r="GD41" s="50"/>
      <c r="GE41" s="50"/>
      <c r="GF41" s="50"/>
      <c r="GG41" s="50"/>
      <c r="GH41" s="50"/>
      <c r="GI41" s="264"/>
      <c r="GJ41" s="57"/>
      <c r="GK41" s="17"/>
      <c r="GL41" s="17"/>
      <c r="GM41" s="56"/>
      <c r="GN41" s="50"/>
      <c r="GO41" s="50"/>
      <c r="GP41" s="50"/>
      <c r="GQ41" s="50"/>
      <c r="GR41" s="50"/>
      <c r="GS41" s="50"/>
      <c r="GT41" s="264"/>
      <c r="GU41" s="57"/>
      <c r="GV41" s="17"/>
      <c r="GW41" s="17"/>
      <c r="GX41" s="56"/>
      <c r="GY41" s="50"/>
      <c r="GZ41" s="50"/>
      <c r="HA41" s="50"/>
      <c r="HB41" s="50"/>
      <c r="HC41" s="50"/>
      <c r="HD41" s="50"/>
      <c r="HE41" s="264"/>
      <c r="HF41" s="57"/>
      <c r="HG41" s="17"/>
      <c r="HH41" s="17"/>
      <c r="HI41" s="56"/>
      <c r="HJ41" s="50"/>
      <c r="HK41" s="50"/>
      <c r="HL41" s="50"/>
      <c r="HM41" s="50"/>
      <c r="HN41" s="50"/>
      <c r="HO41" s="50"/>
      <c r="HP41" s="264"/>
      <c r="HQ41" s="57"/>
      <c r="HR41" s="17"/>
      <c r="HS41" s="17"/>
    </row>
    <row r="42" spans="1:227" ht="12.5" x14ac:dyDescent="0.25">
      <c r="A42" s="54"/>
      <c r="B42" s="211"/>
      <c r="C42" s="55"/>
      <c r="D42" s="55"/>
      <c r="E42" s="264"/>
      <c r="F42" s="264"/>
      <c r="G42" s="17"/>
      <c r="H42" s="56"/>
      <c r="I42" s="50"/>
      <c r="J42" s="50"/>
      <c r="K42" s="50"/>
      <c r="L42" s="50"/>
      <c r="M42" s="50"/>
      <c r="N42" s="50"/>
      <c r="O42" s="264"/>
      <c r="P42" s="57"/>
      <c r="Q42" s="17"/>
      <c r="R42" s="17"/>
      <c r="S42" s="56"/>
      <c r="T42" s="50"/>
      <c r="U42" s="50"/>
      <c r="V42" s="50"/>
      <c r="W42" s="50"/>
      <c r="X42" s="50"/>
      <c r="Y42" s="50"/>
      <c r="Z42" s="264"/>
      <c r="AA42" s="57"/>
      <c r="AB42" s="17"/>
      <c r="AC42" s="17"/>
      <c r="AD42" s="56"/>
      <c r="AE42" s="50"/>
      <c r="AF42" s="50"/>
      <c r="AG42" s="50"/>
      <c r="AH42" s="50"/>
      <c r="AI42" s="50"/>
      <c r="AJ42" s="50"/>
      <c r="AK42" s="264"/>
      <c r="AL42" s="57"/>
      <c r="AM42" s="17"/>
      <c r="AN42" s="17"/>
      <c r="AO42" s="56"/>
      <c r="AP42" s="50"/>
      <c r="AQ42" s="50"/>
      <c r="AR42" s="50"/>
      <c r="AS42" s="50"/>
      <c r="AT42" s="50"/>
      <c r="AU42" s="50"/>
      <c r="AV42" s="264"/>
      <c r="AW42" s="57"/>
      <c r="AX42" s="17"/>
      <c r="AY42" s="17"/>
      <c r="AZ42" s="56"/>
      <c r="BA42" s="50"/>
      <c r="BB42" s="50"/>
      <c r="BC42" s="50"/>
      <c r="BD42" s="50"/>
      <c r="BE42" s="50"/>
      <c r="BF42" s="50"/>
      <c r="BG42" s="264"/>
      <c r="BH42" s="57"/>
      <c r="BI42" s="17"/>
      <c r="BJ42" s="17"/>
      <c r="BK42" s="56"/>
      <c r="BL42" s="50"/>
      <c r="BM42" s="50"/>
      <c r="BN42" s="50"/>
      <c r="BO42" s="50"/>
      <c r="BP42" s="50"/>
      <c r="BQ42" s="50"/>
      <c r="BR42" s="264"/>
      <c r="BS42" s="57"/>
      <c r="BT42" s="17"/>
      <c r="BU42" s="17"/>
      <c r="BV42" s="56"/>
      <c r="BW42" s="50"/>
      <c r="BX42" s="50"/>
      <c r="BY42" s="50"/>
      <c r="BZ42" s="50"/>
      <c r="CA42" s="50"/>
      <c r="CB42" s="50"/>
      <c r="CC42" s="264"/>
      <c r="CD42" s="57"/>
      <c r="CE42" s="17"/>
      <c r="CF42" s="17"/>
      <c r="CG42" s="56"/>
      <c r="CH42" s="50"/>
      <c r="CI42" s="50"/>
      <c r="CJ42" s="50"/>
      <c r="CK42" s="50"/>
      <c r="CL42" s="50"/>
      <c r="CM42" s="50"/>
      <c r="CN42" s="264"/>
      <c r="CO42" s="57"/>
      <c r="CP42" s="17"/>
      <c r="CQ42" s="17"/>
      <c r="CR42" s="56"/>
      <c r="CS42" s="50"/>
      <c r="CT42" s="50"/>
      <c r="CU42" s="50"/>
      <c r="CV42" s="50"/>
      <c r="CW42" s="50"/>
      <c r="CX42" s="50"/>
      <c r="CY42" s="264"/>
      <c r="CZ42" s="57"/>
      <c r="DA42" s="17"/>
      <c r="DB42" s="17"/>
      <c r="DC42" s="56"/>
      <c r="DD42" s="50"/>
      <c r="DE42" s="50"/>
      <c r="DF42" s="50"/>
      <c r="DG42" s="50"/>
      <c r="DH42" s="50"/>
      <c r="DI42" s="50"/>
      <c r="DJ42" s="264"/>
      <c r="DK42" s="57"/>
      <c r="DL42" s="17"/>
      <c r="DM42" s="17"/>
      <c r="DN42" s="56"/>
      <c r="DO42" s="50"/>
      <c r="DP42" s="50"/>
      <c r="DQ42" s="50"/>
      <c r="DR42" s="50"/>
      <c r="DS42" s="50"/>
      <c r="DT42" s="50"/>
      <c r="DU42" s="264"/>
      <c r="DV42" s="57"/>
      <c r="DW42" s="17"/>
      <c r="DX42" s="17"/>
      <c r="DY42" s="56"/>
      <c r="DZ42" s="50"/>
      <c r="EA42" s="50"/>
      <c r="EB42" s="50"/>
      <c r="EC42" s="50"/>
      <c r="ED42" s="50"/>
      <c r="EE42" s="50"/>
      <c r="EF42" s="264"/>
      <c r="EG42" s="57"/>
      <c r="EH42" s="17"/>
      <c r="EI42" s="17"/>
      <c r="EJ42" s="56"/>
      <c r="EK42" s="50"/>
      <c r="EL42" s="50"/>
      <c r="EM42" s="50"/>
      <c r="EN42" s="50"/>
      <c r="EO42" s="50"/>
      <c r="EP42" s="50"/>
      <c r="EQ42" s="264"/>
      <c r="ER42" s="57"/>
      <c r="ES42" s="17"/>
      <c r="ET42" s="17"/>
      <c r="EU42" s="56"/>
      <c r="EV42" s="50"/>
      <c r="EW42" s="50"/>
      <c r="EX42" s="50"/>
      <c r="EY42" s="50"/>
      <c r="EZ42" s="50"/>
      <c r="FA42" s="50"/>
      <c r="FB42" s="264"/>
      <c r="FC42" s="57"/>
      <c r="FD42" s="17"/>
      <c r="FE42" s="17"/>
      <c r="FF42" s="56"/>
      <c r="FG42" s="50"/>
      <c r="FH42" s="50"/>
      <c r="FI42" s="50"/>
      <c r="FJ42" s="50"/>
      <c r="FK42" s="50"/>
      <c r="FL42" s="50"/>
      <c r="FM42" s="264"/>
      <c r="FN42" s="57"/>
      <c r="FO42" s="17"/>
      <c r="FP42" s="17"/>
      <c r="FQ42" s="56"/>
      <c r="FR42" s="50"/>
      <c r="FS42" s="50"/>
      <c r="FT42" s="50"/>
      <c r="FU42" s="50"/>
      <c r="FV42" s="50"/>
      <c r="FW42" s="50"/>
      <c r="FX42" s="264"/>
      <c r="FY42" s="57"/>
      <c r="FZ42" s="17"/>
      <c r="GA42" s="17"/>
      <c r="GB42" s="56"/>
      <c r="GC42" s="50"/>
      <c r="GD42" s="50"/>
      <c r="GE42" s="50"/>
      <c r="GF42" s="50"/>
      <c r="GG42" s="50"/>
      <c r="GH42" s="50"/>
      <c r="GI42" s="264"/>
      <c r="GJ42" s="57"/>
      <c r="GK42" s="17"/>
      <c r="GL42" s="17"/>
      <c r="GM42" s="56"/>
      <c r="GN42" s="50"/>
      <c r="GO42" s="50"/>
      <c r="GP42" s="50"/>
      <c r="GQ42" s="50"/>
      <c r="GR42" s="50"/>
      <c r="GS42" s="50"/>
      <c r="GT42" s="264"/>
      <c r="GU42" s="57"/>
      <c r="GV42" s="17"/>
      <c r="GW42" s="17"/>
      <c r="GX42" s="56"/>
      <c r="GY42" s="50"/>
      <c r="GZ42" s="50"/>
      <c r="HA42" s="50"/>
      <c r="HB42" s="50"/>
      <c r="HC42" s="50"/>
      <c r="HD42" s="50"/>
      <c r="HE42" s="264"/>
      <c r="HF42" s="57"/>
      <c r="HG42" s="17"/>
      <c r="HH42" s="17"/>
      <c r="HI42" s="56"/>
      <c r="HJ42" s="50"/>
      <c r="HK42" s="50"/>
      <c r="HL42" s="50"/>
      <c r="HM42" s="50"/>
      <c r="HN42" s="50"/>
      <c r="HO42" s="50"/>
      <c r="HP42" s="264"/>
      <c r="HQ42" s="57"/>
      <c r="HR42" s="17"/>
      <c r="HS42" s="17"/>
    </row>
    <row r="43" spans="1:227" ht="12.5" x14ac:dyDescent="0.25">
      <c r="A43" s="54"/>
      <c r="B43" s="211"/>
      <c r="C43" s="55"/>
      <c r="D43" s="55"/>
      <c r="E43" s="264"/>
      <c r="F43" s="264"/>
      <c r="G43" s="17"/>
      <c r="H43" s="56"/>
      <c r="I43" s="50"/>
      <c r="J43" s="50"/>
      <c r="K43" s="50"/>
      <c r="L43" s="50"/>
      <c r="M43" s="50"/>
      <c r="N43" s="50"/>
      <c r="O43" s="264"/>
      <c r="P43" s="57"/>
      <c r="Q43" s="17"/>
      <c r="R43" s="17"/>
      <c r="S43" s="56"/>
      <c r="T43" s="50"/>
      <c r="U43" s="50"/>
      <c r="V43" s="50"/>
      <c r="W43" s="50"/>
      <c r="X43" s="50"/>
      <c r="Y43" s="50"/>
      <c r="Z43" s="264"/>
      <c r="AA43" s="57"/>
      <c r="AB43" s="17"/>
      <c r="AC43" s="17"/>
      <c r="AD43" s="56"/>
      <c r="AE43" s="50"/>
      <c r="AF43" s="50"/>
      <c r="AG43" s="50"/>
      <c r="AH43" s="50"/>
      <c r="AI43" s="50"/>
      <c r="AJ43" s="50"/>
      <c r="AK43" s="264"/>
      <c r="AL43" s="57"/>
      <c r="AM43" s="17"/>
      <c r="AN43" s="17"/>
      <c r="AO43" s="56"/>
      <c r="AP43" s="50"/>
      <c r="AQ43" s="50"/>
      <c r="AR43" s="50"/>
      <c r="AS43" s="50"/>
      <c r="AT43" s="50"/>
      <c r="AU43" s="50"/>
      <c r="AV43" s="264"/>
      <c r="AW43" s="57"/>
      <c r="AX43" s="17"/>
      <c r="AY43" s="17"/>
      <c r="AZ43" s="56"/>
      <c r="BA43" s="50"/>
      <c r="BB43" s="50"/>
      <c r="BC43" s="50"/>
      <c r="BD43" s="50"/>
      <c r="BE43" s="50"/>
      <c r="BF43" s="50"/>
      <c r="BG43" s="264"/>
      <c r="BH43" s="57"/>
      <c r="BI43" s="17"/>
      <c r="BJ43" s="17"/>
      <c r="BK43" s="56"/>
      <c r="BL43" s="50"/>
      <c r="BM43" s="50"/>
      <c r="BN43" s="50"/>
      <c r="BO43" s="50"/>
      <c r="BP43" s="50"/>
      <c r="BQ43" s="50"/>
      <c r="BR43" s="264"/>
      <c r="BS43" s="57"/>
      <c r="BT43" s="17"/>
      <c r="BU43" s="17"/>
      <c r="BV43" s="56"/>
      <c r="BW43" s="50"/>
      <c r="BX43" s="50"/>
      <c r="BY43" s="50"/>
      <c r="BZ43" s="50"/>
      <c r="CA43" s="50"/>
      <c r="CB43" s="50"/>
      <c r="CC43" s="264"/>
      <c r="CD43" s="57"/>
      <c r="CE43" s="17"/>
      <c r="CF43" s="17"/>
      <c r="CG43" s="56"/>
      <c r="CH43" s="50"/>
      <c r="CI43" s="50"/>
      <c r="CJ43" s="50"/>
      <c r="CK43" s="50"/>
      <c r="CL43" s="50"/>
      <c r="CM43" s="50"/>
      <c r="CN43" s="264"/>
      <c r="CO43" s="57"/>
      <c r="CP43" s="17"/>
      <c r="CQ43" s="17"/>
      <c r="CR43" s="56"/>
      <c r="CS43" s="50"/>
      <c r="CT43" s="50"/>
      <c r="CU43" s="50"/>
      <c r="CV43" s="50"/>
      <c r="CW43" s="50"/>
      <c r="CX43" s="50"/>
      <c r="CY43" s="264"/>
      <c r="CZ43" s="57"/>
      <c r="DA43" s="17"/>
      <c r="DB43" s="17"/>
      <c r="DC43" s="56"/>
      <c r="DD43" s="50"/>
      <c r="DE43" s="50"/>
      <c r="DF43" s="50"/>
      <c r="DG43" s="50"/>
      <c r="DH43" s="50"/>
      <c r="DI43" s="50"/>
      <c r="DJ43" s="264"/>
      <c r="DK43" s="57"/>
      <c r="DL43" s="17"/>
      <c r="DM43" s="17"/>
      <c r="DN43" s="56"/>
      <c r="DO43" s="50"/>
      <c r="DP43" s="50"/>
      <c r="DQ43" s="50"/>
      <c r="DR43" s="50"/>
      <c r="DS43" s="50"/>
      <c r="DT43" s="50"/>
      <c r="DU43" s="264"/>
      <c r="DV43" s="57"/>
      <c r="DW43" s="17"/>
      <c r="DX43" s="17"/>
      <c r="DY43" s="56"/>
      <c r="DZ43" s="50"/>
      <c r="EA43" s="50"/>
      <c r="EB43" s="50"/>
      <c r="EC43" s="50"/>
      <c r="ED43" s="50"/>
      <c r="EE43" s="50"/>
      <c r="EF43" s="264"/>
      <c r="EG43" s="57"/>
      <c r="EH43" s="17"/>
      <c r="EI43" s="17"/>
      <c r="EJ43" s="56"/>
      <c r="EK43" s="50"/>
      <c r="EL43" s="50"/>
      <c r="EM43" s="50"/>
      <c r="EN43" s="50"/>
      <c r="EO43" s="50"/>
      <c r="EP43" s="50"/>
      <c r="EQ43" s="264"/>
      <c r="ER43" s="57"/>
      <c r="ES43" s="17"/>
      <c r="ET43" s="17"/>
      <c r="EU43" s="56"/>
      <c r="EV43" s="50"/>
      <c r="EW43" s="50"/>
      <c r="EX43" s="50"/>
      <c r="EY43" s="50"/>
      <c r="EZ43" s="50"/>
      <c r="FA43" s="50"/>
      <c r="FB43" s="264"/>
      <c r="FC43" s="57"/>
      <c r="FD43" s="17"/>
      <c r="FE43" s="17"/>
      <c r="FF43" s="56"/>
      <c r="FG43" s="50"/>
      <c r="FH43" s="50"/>
      <c r="FI43" s="50"/>
      <c r="FJ43" s="50"/>
      <c r="FK43" s="50"/>
      <c r="FL43" s="50"/>
      <c r="FM43" s="264"/>
      <c r="FN43" s="57"/>
      <c r="FO43" s="17"/>
      <c r="FP43" s="17"/>
      <c r="FQ43" s="56"/>
      <c r="FR43" s="50"/>
      <c r="FS43" s="50"/>
      <c r="FT43" s="50"/>
      <c r="FU43" s="50"/>
      <c r="FV43" s="50"/>
      <c r="FW43" s="50"/>
      <c r="FX43" s="264"/>
      <c r="FY43" s="57"/>
      <c r="FZ43" s="17"/>
      <c r="GA43" s="17"/>
      <c r="GB43" s="56"/>
      <c r="GC43" s="50"/>
      <c r="GD43" s="50"/>
      <c r="GE43" s="50"/>
      <c r="GF43" s="50"/>
      <c r="GG43" s="50"/>
      <c r="GH43" s="50"/>
      <c r="GI43" s="264"/>
      <c r="GJ43" s="57"/>
      <c r="GK43" s="17"/>
      <c r="GL43" s="17"/>
      <c r="GM43" s="56"/>
      <c r="GN43" s="50"/>
      <c r="GO43" s="50"/>
      <c r="GP43" s="50"/>
      <c r="GQ43" s="50"/>
      <c r="GR43" s="50"/>
      <c r="GS43" s="50"/>
      <c r="GT43" s="264"/>
      <c r="GU43" s="57"/>
      <c r="GV43" s="17"/>
      <c r="GW43" s="17"/>
      <c r="GX43" s="56"/>
      <c r="GY43" s="50"/>
      <c r="GZ43" s="50"/>
      <c r="HA43" s="50"/>
      <c r="HB43" s="50"/>
      <c r="HC43" s="50"/>
      <c r="HD43" s="50"/>
      <c r="HE43" s="264"/>
      <c r="HF43" s="57"/>
      <c r="HG43" s="17"/>
      <c r="HH43" s="17"/>
      <c r="HI43" s="56"/>
      <c r="HJ43" s="50"/>
      <c r="HK43" s="50"/>
      <c r="HL43" s="50"/>
      <c r="HM43" s="50"/>
      <c r="HN43" s="50"/>
      <c r="HO43" s="50"/>
      <c r="HP43" s="264"/>
      <c r="HQ43" s="57"/>
      <c r="HR43" s="17"/>
      <c r="HS43" s="17"/>
    </row>
    <row r="44" spans="1:227" ht="12.5" x14ac:dyDescent="0.25">
      <c r="A44" s="54"/>
      <c r="B44" s="213"/>
      <c r="C44" s="55"/>
      <c r="D44" s="55"/>
      <c r="E44" s="264"/>
      <c r="F44" s="264"/>
      <c r="G44" s="17"/>
      <c r="H44" s="56"/>
      <c r="I44" s="50"/>
      <c r="J44" s="50"/>
      <c r="K44" s="50"/>
      <c r="L44" s="50"/>
      <c r="M44" s="50"/>
      <c r="N44" s="50"/>
      <c r="O44" s="264"/>
      <c r="P44" s="57"/>
      <c r="Q44" s="17"/>
      <c r="R44" s="17"/>
      <c r="S44" s="56"/>
      <c r="T44" s="50"/>
      <c r="U44" s="50"/>
      <c r="V44" s="50"/>
      <c r="W44" s="50"/>
      <c r="X44" s="50"/>
      <c r="Y44" s="50"/>
      <c r="Z44" s="264"/>
      <c r="AA44" s="57"/>
      <c r="AB44" s="17"/>
      <c r="AC44" s="17"/>
      <c r="AD44" s="56"/>
      <c r="AE44" s="50"/>
      <c r="AF44" s="50"/>
      <c r="AG44" s="50"/>
      <c r="AH44" s="50"/>
      <c r="AI44" s="50"/>
      <c r="AJ44" s="50"/>
      <c r="AK44" s="264"/>
      <c r="AL44" s="57"/>
      <c r="AM44" s="17"/>
      <c r="AN44" s="17"/>
      <c r="AO44" s="56"/>
      <c r="AP44" s="50"/>
      <c r="AQ44" s="50"/>
      <c r="AR44" s="50"/>
      <c r="AS44" s="50"/>
      <c r="AT44" s="50"/>
      <c r="AU44" s="50"/>
      <c r="AV44" s="264"/>
      <c r="AW44" s="57"/>
      <c r="AX44" s="17"/>
      <c r="AY44" s="17"/>
      <c r="AZ44" s="56"/>
      <c r="BA44" s="50"/>
      <c r="BB44" s="50"/>
      <c r="BC44" s="50"/>
      <c r="BD44" s="50"/>
      <c r="BE44" s="50"/>
      <c r="BF44" s="50"/>
      <c r="BG44" s="264"/>
      <c r="BH44" s="57"/>
      <c r="BI44" s="17"/>
      <c r="BJ44" s="17"/>
      <c r="BK44" s="56"/>
      <c r="BL44" s="50"/>
      <c r="BM44" s="50"/>
      <c r="BN44" s="50"/>
      <c r="BO44" s="50"/>
      <c r="BP44" s="50"/>
      <c r="BQ44" s="50"/>
      <c r="BR44" s="264"/>
      <c r="BS44" s="57"/>
      <c r="BT44" s="17"/>
      <c r="BU44" s="17"/>
      <c r="BV44" s="56"/>
      <c r="BW44" s="50"/>
      <c r="BX44" s="50"/>
      <c r="BY44" s="50"/>
      <c r="BZ44" s="50"/>
      <c r="CA44" s="50"/>
      <c r="CB44" s="50"/>
      <c r="CC44" s="264"/>
      <c r="CD44" s="57"/>
      <c r="CE44" s="17"/>
      <c r="CF44" s="17"/>
      <c r="CG44" s="56"/>
      <c r="CH44" s="50"/>
      <c r="CI44" s="50"/>
      <c r="CJ44" s="50"/>
      <c r="CK44" s="50"/>
      <c r="CL44" s="50"/>
      <c r="CM44" s="50"/>
      <c r="CN44" s="264"/>
      <c r="CO44" s="57"/>
      <c r="CP44" s="17"/>
      <c r="CQ44" s="17"/>
      <c r="CR44" s="56"/>
      <c r="CS44" s="50"/>
      <c r="CT44" s="50"/>
      <c r="CU44" s="50"/>
      <c r="CV44" s="50"/>
      <c r="CW44" s="50"/>
      <c r="CX44" s="50"/>
      <c r="CY44" s="264"/>
      <c r="CZ44" s="57"/>
      <c r="DA44" s="17"/>
      <c r="DB44" s="17"/>
      <c r="DC44" s="56"/>
      <c r="DD44" s="50"/>
      <c r="DE44" s="50"/>
      <c r="DF44" s="50"/>
      <c r="DG44" s="50"/>
      <c r="DH44" s="50"/>
      <c r="DI44" s="50"/>
      <c r="DJ44" s="264"/>
      <c r="DK44" s="57"/>
      <c r="DL44" s="17"/>
      <c r="DM44" s="17"/>
      <c r="DN44" s="56"/>
      <c r="DO44" s="50"/>
      <c r="DP44" s="50"/>
      <c r="DQ44" s="50"/>
      <c r="DR44" s="50"/>
      <c r="DS44" s="50"/>
      <c r="DT44" s="50"/>
      <c r="DU44" s="264"/>
      <c r="DV44" s="57"/>
      <c r="DW44" s="17"/>
      <c r="DX44" s="17"/>
      <c r="DY44" s="56"/>
      <c r="DZ44" s="50"/>
      <c r="EA44" s="50"/>
      <c r="EB44" s="50"/>
      <c r="EC44" s="50"/>
      <c r="ED44" s="50"/>
      <c r="EE44" s="50"/>
      <c r="EF44" s="264"/>
      <c r="EG44" s="57"/>
      <c r="EH44" s="17"/>
      <c r="EI44" s="17"/>
      <c r="EJ44" s="56"/>
      <c r="EK44" s="50"/>
      <c r="EL44" s="50"/>
      <c r="EM44" s="50"/>
      <c r="EN44" s="50"/>
      <c r="EO44" s="50"/>
      <c r="EP44" s="50"/>
      <c r="EQ44" s="264"/>
      <c r="ER44" s="57"/>
      <c r="ES44" s="17"/>
      <c r="ET44" s="17"/>
      <c r="EU44" s="56"/>
      <c r="EV44" s="50"/>
      <c r="EW44" s="50"/>
      <c r="EX44" s="50"/>
      <c r="EY44" s="50"/>
      <c r="EZ44" s="50"/>
      <c r="FA44" s="50"/>
      <c r="FB44" s="264"/>
      <c r="FC44" s="57"/>
      <c r="FD44" s="17"/>
      <c r="FE44" s="17"/>
      <c r="FF44" s="56"/>
      <c r="FG44" s="50"/>
      <c r="FH44" s="50"/>
      <c r="FI44" s="50"/>
      <c r="FJ44" s="50"/>
      <c r="FK44" s="50"/>
      <c r="FL44" s="50"/>
      <c r="FM44" s="264"/>
      <c r="FN44" s="57"/>
      <c r="FO44" s="17"/>
      <c r="FP44" s="17"/>
      <c r="FQ44" s="56"/>
      <c r="FR44" s="50"/>
      <c r="FS44" s="50"/>
      <c r="FT44" s="50"/>
      <c r="FU44" s="50"/>
      <c r="FV44" s="50"/>
      <c r="FW44" s="50"/>
      <c r="FX44" s="264"/>
      <c r="FY44" s="57"/>
      <c r="FZ44" s="17"/>
      <c r="GA44" s="17"/>
      <c r="GB44" s="56"/>
      <c r="GC44" s="50"/>
      <c r="GD44" s="50"/>
      <c r="GE44" s="50"/>
      <c r="GF44" s="50"/>
      <c r="GG44" s="50"/>
      <c r="GH44" s="50"/>
      <c r="GI44" s="264"/>
      <c r="GJ44" s="57"/>
      <c r="GK44" s="17"/>
      <c r="GL44" s="17"/>
      <c r="GM44" s="56"/>
      <c r="GN44" s="50"/>
      <c r="GO44" s="50"/>
      <c r="GP44" s="50"/>
      <c r="GQ44" s="50"/>
      <c r="GR44" s="50"/>
      <c r="GS44" s="50"/>
      <c r="GT44" s="264"/>
      <c r="GU44" s="57"/>
      <c r="GV44" s="17"/>
      <c r="GW44" s="17"/>
      <c r="GX44" s="56"/>
      <c r="GY44" s="50"/>
      <c r="GZ44" s="50"/>
      <c r="HA44" s="50"/>
      <c r="HB44" s="50"/>
      <c r="HC44" s="50"/>
      <c r="HD44" s="50"/>
      <c r="HE44" s="264"/>
      <c r="HF44" s="57"/>
      <c r="HG44" s="17"/>
      <c r="HH44" s="17"/>
      <c r="HI44" s="56"/>
      <c r="HJ44" s="50"/>
      <c r="HK44" s="50"/>
      <c r="HL44" s="50"/>
      <c r="HM44" s="50"/>
      <c r="HN44" s="50"/>
      <c r="HO44" s="50"/>
      <c r="HP44" s="264"/>
      <c r="HQ44" s="57"/>
      <c r="HR44" s="17"/>
      <c r="HS44" s="17"/>
    </row>
    <row r="45" spans="1:227" ht="12.5" x14ac:dyDescent="0.25">
      <c r="A45" s="54"/>
      <c r="B45" s="213"/>
      <c r="C45" s="55"/>
      <c r="D45" s="55"/>
      <c r="E45" s="264"/>
      <c r="F45" s="264"/>
      <c r="G45" s="17"/>
      <c r="H45" s="56"/>
      <c r="I45" s="50"/>
      <c r="J45" s="50"/>
      <c r="K45" s="50"/>
      <c r="L45" s="50"/>
      <c r="M45" s="50"/>
      <c r="N45" s="50"/>
      <c r="O45" s="264"/>
      <c r="P45" s="57"/>
      <c r="Q45" s="17"/>
      <c r="R45" s="17"/>
      <c r="S45" s="56"/>
      <c r="T45" s="50"/>
      <c r="U45" s="50"/>
      <c r="V45" s="50"/>
      <c r="W45" s="50"/>
      <c r="X45" s="50"/>
      <c r="Y45" s="50"/>
      <c r="Z45" s="264"/>
      <c r="AA45" s="57"/>
      <c r="AB45" s="17"/>
      <c r="AC45" s="17"/>
      <c r="AD45" s="56"/>
      <c r="AE45" s="50"/>
      <c r="AF45" s="50"/>
      <c r="AG45" s="50"/>
      <c r="AH45" s="50"/>
      <c r="AI45" s="50"/>
      <c r="AJ45" s="50"/>
      <c r="AK45" s="264"/>
      <c r="AL45" s="57"/>
      <c r="AM45" s="17"/>
      <c r="AN45" s="17"/>
      <c r="AO45" s="56"/>
      <c r="AP45" s="50"/>
      <c r="AQ45" s="50"/>
      <c r="AR45" s="50"/>
      <c r="AS45" s="50"/>
      <c r="AT45" s="50"/>
      <c r="AU45" s="50"/>
      <c r="AV45" s="264"/>
      <c r="AW45" s="57"/>
      <c r="AX45" s="17"/>
      <c r="AY45" s="17"/>
      <c r="AZ45" s="56"/>
      <c r="BA45" s="50"/>
      <c r="BB45" s="50"/>
      <c r="BC45" s="50"/>
      <c r="BD45" s="50"/>
      <c r="BE45" s="50"/>
      <c r="BF45" s="50"/>
      <c r="BG45" s="264"/>
      <c r="BH45" s="57"/>
      <c r="BI45" s="17"/>
      <c r="BJ45" s="17"/>
      <c r="BK45" s="56"/>
      <c r="BL45" s="50"/>
      <c r="BM45" s="50"/>
      <c r="BN45" s="50"/>
      <c r="BO45" s="50"/>
      <c r="BP45" s="50"/>
      <c r="BQ45" s="50"/>
      <c r="BR45" s="264"/>
      <c r="BS45" s="57"/>
      <c r="BT45" s="17"/>
      <c r="BU45" s="17"/>
      <c r="BV45" s="56"/>
      <c r="BW45" s="50"/>
      <c r="BX45" s="50"/>
      <c r="BY45" s="50"/>
      <c r="BZ45" s="50"/>
      <c r="CA45" s="50"/>
      <c r="CB45" s="50"/>
      <c r="CC45" s="264"/>
      <c r="CD45" s="57"/>
      <c r="CE45" s="17"/>
      <c r="CF45" s="17"/>
      <c r="CG45" s="56"/>
      <c r="CH45" s="50"/>
      <c r="CI45" s="50"/>
      <c r="CJ45" s="50"/>
      <c r="CK45" s="50"/>
      <c r="CL45" s="50"/>
      <c r="CM45" s="50"/>
      <c r="CN45" s="264"/>
      <c r="CO45" s="57"/>
      <c r="CP45" s="17"/>
      <c r="CQ45" s="17"/>
      <c r="CR45" s="56"/>
      <c r="CS45" s="50"/>
      <c r="CT45" s="50"/>
      <c r="CU45" s="50"/>
      <c r="CV45" s="50"/>
      <c r="CW45" s="50"/>
      <c r="CX45" s="50"/>
      <c r="CY45" s="264"/>
      <c r="CZ45" s="57"/>
      <c r="DA45" s="17"/>
      <c r="DB45" s="17"/>
      <c r="DC45" s="56"/>
      <c r="DD45" s="50"/>
      <c r="DE45" s="50"/>
      <c r="DF45" s="50"/>
      <c r="DG45" s="50"/>
      <c r="DH45" s="50"/>
      <c r="DI45" s="50"/>
      <c r="DJ45" s="264"/>
      <c r="DK45" s="57"/>
      <c r="DL45" s="17"/>
      <c r="DM45" s="17"/>
      <c r="DN45" s="56"/>
      <c r="DO45" s="50"/>
      <c r="DP45" s="50"/>
      <c r="DQ45" s="50"/>
      <c r="DR45" s="50"/>
      <c r="DS45" s="50"/>
      <c r="DT45" s="50"/>
      <c r="DU45" s="264"/>
      <c r="DV45" s="57"/>
      <c r="DW45" s="17"/>
      <c r="DX45" s="17"/>
      <c r="DY45" s="56"/>
      <c r="DZ45" s="50"/>
      <c r="EA45" s="50"/>
      <c r="EB45" s="50"/>
      <c r="EC45" s="50"/>
      <c r="ED45" s="50"/>
      <c r="EE45" s="50"/>
      <c r="EF45" s="264"/>
      <c r="EG45" s="57"/>
      <c r="EH45" s="17"/>
      <c r="EI45" s="17"/>
      <c r="EJ45" s="56"/>
      <c r="EK45" s="50"/>
      <c r="EL45" s="50"/>
      <c r="EM45" s="50"/>
      <c r="EN45" s="50"/>
      <c r="EO45" s="50"/>
      <c r="EP45" s="50"/>
      <c r="EQ45" s="264"/>
      <c r="ER45" s="57"/>
      <c r="ES45" s="17"/>
      <c r="ET45" s="17"/>
      <c r="EU45" s="56"/>
      <c r="EV45" s="50"/>
      <c r="EW45" s="50"/>
      <c r="EX45" s="50"/>
      <c r="EY45" s="50"/>
      <c r="EZ45" s="50"/>
      <c r="FA45" s="50"/>
      <c r="FB45" s="264"/>
      <c r="FC45" s="57"/>
      <c r="FD45" s="17"/>
      <c r="FE45" s="17"/>
      <c r="FF45" s="56"/>
      <c r="FG45" s="50"/>
      <c r="FH45" s="50"/>
      <c r="FI45" s="50"/>
      <c r="FJ45" s="50"/>
      <c r="FK45" s="50"/>
      <c r="FL45" s="50"/>
      <c r="FM45" s="264"/>
      <c r="FN45" s="57"/>
      <c r="FO45" s="17"/>
      <c r="FP45" s="17"/>
      <c r="FQ45" s="56"/>
      <c r="FR45" s="50"/>
      <c r="FS45" s="50"/>
      <c r="FT45" s="50"/>
      <c r="FU45" s="50"/>
      <c r="FV45" s="50"/>
      <c r="FW45" s="50"/>
      <c r="FX45" s="264"/>
      <c r="FY45" s="57"/>
      <c r="FZ45" s="17"/>
      <c r="GA45" s="17"/>
      <c r="GB45" s="56"/>
      <c r="GC45" s="50"/>
      <c r="GD45" s="50"/>
      <c r="GE45" s="50"/>
      <c r="GF45" s="50"/>
      <c r="GG45" s="50"/>
      <c r="GH45" s="50"/>
      <c r="GI45" s="264"/>
      <c r="GJ45" s="57"/>
      <c r="GK45" s="17"/>
      <c r="GL45" s="17"/>
      <c r="GM45" s="56"/>
      <c r="GN45" s="50"/>
      <c r="GO45" s="50"/>
      <c r="GP45" s="50"/>
      <c r="GQ45" s="50"/>
      <c r="GR45" s="50"/>
      <c r="GS45" s="50"/>
      <c r="GT45" s="264"/>
      <c r="GU45" s="57"/>
      <c r="GV45" s="17"/>
      <c r="GW45" s="17"/>
      <c r="GX45" s="56"/>
      <c r="GY45" s="50"/>
      <c r="GZ45" s="50"/>
      <c r="HA45" s="50"/>
      <c r="HB45" s="50"/>
      <c r="HC45" s="50"/>
      <c r="HD45" s="50"/>
      <c r="HE45" s="264"/>
      <c r="HF45" s="57"/>
      <c r="HG45" s="17"/>
      <c r="HH45" s="17"/>
      <c r="HI45" s="56"/>
      <c r="HJ45" s="50"/>
      <c r="HK45" s="50"/>
      <c r="HL45" s="50"/>
      <c r="HM45" s="50"/>
      <c r="HN45" s="50"/>
      <c r="HO45" s="50"/>
      <c r="HP45" s="264"/>
      <c r="HQ45" s="57"/>
      <c r="HR45" s="17"/>
      <c r="HS45" s="17"/>
    </row>
    <row r="46" spans="1:227" ht="12.5" x14ac:dyDescent="0.25">
      <c r="A46" s="54"/>
      <c r="B46" s="211"/>
      <c r="C46" s="55"/>
      <c r="D46" s="55"/>
      <c r="E46" s="264"/>
      <c r="F46" s="264"/>
      <c r="G46" s="17"/>
      <c r="H46" s="56"/>
      <c r="I46" s="50"/>
      <c r="J46" s="50"/>
      <c r="K46" s="50"/>
      <c r="L46" s="50"/>
      <c r="M46" s="50"/>
      <c r="N46" s="50"/>
      <c r="O46" s="264"/>
      <c r="P46" s="57"/>
      <c r="Q46" s="17"/>
      <c r="R46" s="17"/>
      <c r="S46" s="56"/>
      <c r="T46" s="50"/>
      <c r="U46" s="50"/>
      <c r="V46" s="50"/>
      <c r="W46" s="50"/>
      <c r="X46" s="50"/>
      <c r="Y46" s="50"/>
      <c r="Z46" s="264"/>
      <c r="AA46" s="57"/>
      <c r="AB46" s="17"/>
      <c r="AC46" s="17"/>
      <c r="AD46" s="56"/>
      <c r="AE46" s="50"/>
      <c r="AF46" s="50"/>
      <c r="AG46" s="50"/>
      <c r="AH46" s="50"/>
      <c r="AI46" s="50"/>
      <c r="AJ46" s="50"/>
      <c r="AK46" s="264"/>
      <c r="AL46" s="57"/>
      <c r="AM46" s="17"/>
      <c r="AN46" s="17"/>
      <c r="AO46" s="56"/>
      <c r="AP46" s="50"/>
      <c r="AQ46" s="50"/>
      <c r="AR46" s="50"/>
      <c r="AS46" s="50"/>
      <c r="AT46" s="50"/>
      <c r="AU46" s="50"/>
      <c r="AV46" s="264"/>
      <c r="AW46" s="57"/>
      <c r="AX46" s="17"/>
      <c r="AY46" s="17"/>
      <c r="AZ46" s="56"/>
      <c r="BA46" s="50"/>
      <c r="BB46" s="50"/>
      <c r="BC46" s="50"/>
      <c r="BD46" s="50"/>
      <c r="BE46" s="50"/>
      <c r="BF46" s="50"/>
      <c r="BG46" s="264"/>
      <c r="BH46" s="57"/>
      <c r="BI46" s="17"/>
      <c r="BJ46" s="17"/>
      <c r="BK46" s="56"/>
      <c r="BL46" s="50"/>
      <c r="BM46" s="50"/>
      <c r="BN46" s="50"/>
      <c r="BO46" s="50"/>
      <c r="BP46" s="50"/>
      <c r="BQ46" s="50"/>
      <c r="BR46" s="264"/>
      <c r="BS46" s="57"/>
      <c r="BT46" s="17"/>
      <c r="BU46" s="17"/>
      <c r="BV46" s="56"/>
      <c r="BW46" s="50"/>
      <c r="BX46" s="50"/>
      <c r="BY46" s="50"/>
      <c r="BZ46" s="50"/>
      <c r="CA46" s="50"/>
      <c r="CB46" s="50"/>
      <c r="CC46" s="264"/>
      <c r="CD46" s="57"/>
      <c r="CE46" s="17"/>
      <c r="CF46" s="17"/>
      <c r="CG46" s="56"/>
      <c r="CH46" s="50"/>
      <c r="CI46" s="50"/>
      <c r="CJ46" s="50"/>
      <c r="CK46" s="50"/>
      <c r="CL46" s="50"/>
      <c r="CM46" s="50"/>
      <c r="CN46" s="264"/>
      <c r="CO46" s="57"/>
      <c r="CP46" s="17"/>
      <c r="CQ46" s="17"/>
      <c r="CR46" s="56"/>
      <c r="CS46" s="50"/>
      <c r="CT46" s="50"/>
      <c r="CU46" s="50"/>
      <c r="CV46" s="50"/>
      <c r="CW46" s="50"/>
      <c r="CX46" s="50"/>
      <c r="CY46" s="264"/>
      <c r="CZ46" s="57"/>
      <c r="DA46" s="17"/>
      <c r="DB46" s="17"/>
      <c r="DC46" s="56"/>
      <c r="DD46" s="50"/>
      <c r="DE46" s="50"/>
      <c r="DF46" s="50"/>
      <c r="DG46" s="50"/>
      <c r="DH46" s="50"/>
      <c r="DI46" s="50"/>
      <c r="DJ46" s="264"/>
      <c r="DK46" s="57"/>
      <c r="DL46" s="17"/>
      <c r="DM46" s="17"/>
      <c r="DN46" s="56"/>
      <c r="DO46" s="50"/>
      <c r="DP46" s="50"/>
      <c r="DQ46" s="50"/>
      <c r="DR46" s="50"/>
      <c r="DS46" s="50"/>
      <c r="DT46" s="50"/>
      <c r="DU46" s="264"/>
      <c r="DV46" s="57"/>
      <c r="DW46" s="17"/>
      <c r="DX46" s="17"/>
      <c r="DY46" s="56"/>
      <c r="DZ46" s="50"/>
      <c r="EA46" s="50"/>
      <c r="EB46" s="50"/>
      <c r="EC46" s="50"/>
      <c r="ED46" s="50"/>
      <c r="EE46" s="50"/>
      <c r="EF46" s="264"/>
      <c r="EG46" s="57"/>
      <c r="EH46" s="17"/>
      <c r="EI46" s="17"/>
      <c r="EJ46" s="56"/>
      <c r="EK46" s="50"/>
      <c r="EL46" s="50"/>
      <c r="EM46" s="50"/>
      <c r="EN46" s="50"/>
      <c r="EO46" s="50"/>
      <c r="EP46" s="50"/>
      <c r="EQ46" s="264"/>
      <c r="ER46" s="57"/>
      <c r="ES46" s="17"/>
      <c r="ET46" s="17"/>
      <c r="EU46" s="56"/>
      <c r="EV46" s="50"/>
      <c r="EW46" s="50"/>
      <c r="EX46" s="50"/>
      <c r="EY46" s="50"/>
      <c r="EZ46" s="50"/>
      <c r="FA46" s="50"/>
      <c r="FB46" s="264"/>
      <c r="FC46" s="57"/>
      <c r="FD46" s="17"/>
      <c r="FE46" s="17"/>
      <c r="FF46" s="56"/>
      <c r="FG46" s="50"/>
      <c r="FH46" s="50"/>
      <c r="FI46" s="50"/>
      <c r="FJ46" s="50"/>
      <c r="FK46" s="50"/>
      <c r="FL46" s="50"/>
      <c r="FM46" s="264"/>
      <c r="FN46" s="57"/>
      <c r="FO46" s="17"/>
      <c r="FP46" s="17"/>
      <c r="FQ46" s="56"/>
      <c r="FR46" s="50"/>
      <c r="FS46" s="50"/>
      <c r="FT46" s="50"/>
      <c r="FU46" s="50"/>
      <c r="FV46" s="50"/>
      <c r="FW46" s="50"/>
      <c r="FX46" s="264"/>
      <c r="FY46" s="57"/>
      <c r="FZ46" s="17"/>
      <c r="GA46" s="17"/>
      <c r="GB46" s="56"/>
      <c r="GC46" s="50"/>
      <c r="GD46" s="50"/>
      <c r="GE46" s="50"/>
      <c r="GF46" s="50"/>
      <c r="GG46" s="50"/>
      <c r="GH46" s="50"/>
      <c r="GI46" s="264"/>
      <c r="GJ46" s="57"/>
      <c r="GK46" s="17"/>
      <c r="GL46" s="17"/>
      <c r="GM46" s="56"/>
      <c r="GN46" s="50"/>
      <c r="GO46" s="50"/>
      <c r="GP46" s="50"/>
      <c r="GQ46" s="50"/>
      <c r="GR46" s="50"/>
      <c r="GS46" s="50"/>
      <c r="GT46" s="264"/>
      <c r="GU46" s="57"/>
      <c r="GV46" s="17"/>
      <c r="GW46" s="17"/>
      <c r="GX46" s="56"/>
      <c r="GY46" s="50"/>
      <c r="GZ46" s="50"/>
      <c r="HA46" s="50"/>
      <c r="HB46" s="50"/>
      <c r="HC46" s="50"/>
      <c r="HD46" s="50"/>
      <c r="HE46" s="264"/>
      <c r="HF46" s="57"/>
      <c r="HG46" s="17"/>
      <c r="HH46" s="17"/>
      <c r="HI46" s="56"/>
      <c r="HJ46" s="50"/>
      <c r="HK46" s="50"/>
      <c r="HL46" s="50"/>
      <c r="HM46" s="50"/>
      <c r="HN46" s="50"/>
      <c r="HO46" s="50"/>
      <c r="HP46" s="264"/>
      <c r="HQ46" s="57"/>
      <c r="HR46" s="17"/>
      <c r="HS46" s="17"/>
    </row>
    <row r="47" spans="1:227" ht="12.5" x14ac:dyDescent="0.25">
      <c r="A47" s="54"/>
      <c r="B47" s="211"/>
      <c r="C47" s="55"/>
      <c r="D47" s="55"/>
      <c r="E47" s="264"/>
      <c r="F47" s="264"/>
      <c r="G47" s="17"/>
      <c r="H47" s="56"/>
      <c r="I47" s="50"/>
      <c r="J47" s="50"/>
      <c r="K47" s="50"/>
      <c r="L47" s="50"/>
      <c r="M47" s="50"/>
      <c r="N47" s="50"/>
      <c r="O47" s="264"/>
      <c r="P47" s="57"/>
      <c r="Q47" s="17"/>
      <c r="R47" s="17"/>
      <c r="S47" s="56"/>
      <c r="T47" s="50"/>
      <c r="U47" s="50"/>
      <c r="V47" s="50"/>
      <c r="W47" s="50"/>
      <c r="X47" s="50"/>
      <c r="Y47" s="50"/>
      <c r="Z47" s="264"/>
      <c r="AA47" s="57"/>
      <c r="AB47" s="17"/>
      <c r="AC47" s="17"/>
      <c r="AD47" s="56"/>
      <c r="AE47" s="50"/>
      <c r="AF47" s="50"/>
      <c r="AG47" s="50"/>
      <c r="AH47" s="50"/>
      <c r="AI47" s="50"/>
      <c r="AJ47" s="50"/>
      <c r="AK47" s="264"/>
      <c r="AL47" s="57"/>
      <c r="AM47" s="17"/>
      <c r="AN47" s="17"/>
      <c r="AO47" s="56"/>
      <c r="AP47" s="50"/>
      <c r="AQ47" s="50"/>
      <c r="AR47" s="50"/>
      <c r="AS47" s="50"/>
      <c r="AT47" s="50"/>
      <c r="AU47" s="50"/>
      <c r="AV47" s="264"/>
      <c r="AW47" s="57"/>
      <c r="AX47" s="17"/>
      <c r="AY47" s="17"/>
      <c r="AZ47" s="56"/>
      <c r="BA47" s="50"/>
      <c r="BB47" s="50"/>
      <c r="BC47" s="50"/>
      <c r="BD47" s="50"/>
      <c r="BE47" s="50"/>
      <c r="BF47" s="50"/>
      <c r="BG47" s="264"/>
      <c r="BH47" s="57"/>
      <c r="BI47" s="17"/>
      <c r="BJ47" s="17"/>
      <c r="BK47" s="56"/>
      <c r="BL47" s="50"/>
      <c r="BM47" s="50"/>
      <c r="BN47" s="50"/>
      <c r="BO47" s="50"/>
      <c r="BP47" s="50"/>
      <c r="BQ47" s="50"/>
      <c r="BR47" s="264"/>
      <c r="BS47" s="57"/>
      <c r="BT47" s="17"/>
      <c r="BU47" s="17"/>
      <c r="BV47" s="56"/>
      <c r="BW47" s="50"/>
      <c r="BX47" s="50"/>
      <c r="BY47" s="50"/>
      <c r="BZ47" s="50"/>
      <c r="CA47" s="50"/>
      <c r="CB47" s="50"/>
      <c r="CC47" s="264"/>
      <c r="CD47" s="57"/>
      <c r="CE47" s="17"/>
      <c r="CF47" s="17"/>
      <c r="CG47" s="56"/>
      <c r="CH47" s="50"/>
      <c r="CI47" s="50"/>
      <c r="CJ47" s="50"/>
      <c r="CK47" s="50"/>
      <c r="CL47" s="50"/>
      <c r="CM47" s="50"/>
      <c r="CN47" s="264"/>
      <c r="CO47" s="57"/>
      <c r="CP47" s="17"/>
      <c r="CQ47" s="17"/>
      <c r="CR47" s="56"/>
      <c r="CS47" s="50"/>
      <c r="CT47" s="50"/>
      <c r="CU47" s="50"/>
      <c r="CV47" s="50"/>
      <c r="CW47" s="50"/>
      <c r="CX47" s="50"/>
      <c r="CY47" s="264"/>
      <c r="CZ47" s="57"/>
      <c r="DA47" s="17"/>
      <c r="DB47" s="17"/>
      <c r="DC47" s="56"/>
      <c r="DD47" s="50"/>
      <c r="DE47" s="50"/>
      <c r="DF47" s="50"/>
      <c r="DG47" s="50"/>
      <c r="DH47" s="50"/>
      <c r="DI47" s="50"/>
      <c r="DJ47" s="264"/>
      <c r="DK47" s="57"/>
      <c r="DL47" s="17"/>
      <c r="DM47" s="17"/>
      <c r="DN47" s="56"/>
      <c r="DO47" s="50"/>
      <c r="DP47" s="50"/>
      <c r="DQ47" s="50"/>
      <c r="DR47" s="50"/>
      <c r="DS47" s="50"/>
      <c r="DT47" s="50"/>
      <c r="DU47" s="264"/>
      <c r="DV47" s="57"/>
      <c r="DW47" s="17"/>
      <c r="DX47" s="17"/>
      <c r="DY47" s="56"/>
      <c r="DZ47" s="50"/>
      <c r="EA47" s="50"/>
      <c r="EB47" s="50"/>
      <c r="EC47" s="50"/>
      <c r="ED47" s="50"/>
      <c r="EE47" s="50"/>
      <c r="EF47" s="264"/>
      <c r="EG47" s="57"/>
      <c r="EH47" s="17"/>
      <c r="EI47" s="17"/>
      <c r="EJ47" s="56"/>
      <c r="EK47" s="50"/>
      <c r="EL47" s="50"/>
      <c r="EM47" s="50"/>
      <c r="EN47" s="50"/>
      <c r="EO47" s="50"/>
      <c r="EP47" s="50"/>
      <c r="EQ47" s="264"/>
      <c r="ER47" s="57"/>
      <c r="ES47" s="17"/>
      <c r="ET47" s="17"/>
      <c r="EU47" s="56"/>
      <c r="EV47" s="50"/>
      <c r="EW47" s="50"/>
      <c r="EX47" s="50"/>
      <c r="EY47" s="50"/>
      <c r="EZ47" s="50"/>
      <c r="FA47" s="50"/>
      <c r="FB47" s="264"/>
      <c r="FC47" s="57"/>
      <c r="FD47" s="17"/>
      <c r="FE47" s="17"/>
      <c r="FF47" s="56"/>
      <c r="FG47" s="50"/>
      <c r="FH47" s="50"/>
      <c r="FI47" s="50"/>
      <c r="FJ47" s="50"/>
      <c r="FK47" s="50"/>
      <c r="FL47" s="50"/>
      <c r="FM47" s="264"/>
      <c r="FN47" s="57"/>
      <c r="FO47" s="17"/>
      <c r="FP47" s="17"/>
      <c r="FQ47" s="56"/>
      <c r="FR47" s="50"/>
      <c r="FS47" s="50"/>
      <c r="FT47" s="50"/>
      <c r="FU47" s="50"/>
      <c r="FV47" s="50"/>
      <c r="FW47" s="50"/>
      <c r="FX47" s="264"/>
      <c r="FY47" s="57"/>
      <c r="FZ47" s="17"/>
      <c r="GA47" s="17"/>
      <c r="GB47" s="56"/>
      <c r="GC47" s="50"/>
      <c r="GD47" s="50"/>
      <c r="GE47" s="50"/>
      <c r="GF47" s="50"/>
      <c r="GG47" s="50"/>
      <c r="GH47" s="50"/>
      <c r="GI47" s="264"/>
      <c r="GJ47" s="57"/>
      <c r="GK47" s="17"/>
      <c r="GL47" s="17"/>
      <c r="GM47" s="56"/>
      <c r="GN47" s="50"/>
      <c r="GO47" s="50"/>
      <c r="GP47" s="50"/>
      <c r="GQ47" s="50"/>
      <c r="GR47" s="50"/>
      <c r="GS47" s="50"/>
      <c r="GT47" s="264"/>
      <c r="GU47" s="57"/>
      <c r="GV47" s="17"/>
      <c r="GW47" s="17"/>
      <c r="GX47" s="56"/>
      <c r="GY47" s="50"/>
      <c r="GZ47" s="50"/>
      <c r="HA47" s="50"/>
      <c r="HB47" s="50"/>
      <c r="HC47" s="50"/>
      <c r="HD47" s="50"/>
      <c r="HE47" s="264"/>
      <c r="HF47" s="57"/>
      <c r="HG47" s="17"/>
      <c r="HH47" s="17"/>
      <c r="HI47" s="56"/>
      <c r="HJ47" s="50"/>
      <c r="HK47" s="50"/>
      <c r="HL47" s="50"/>
      <c r="HM47" s="50"/>
      <c r="HN47" s="50"/>
      <c r="HO47" s="50"/>
      <c r="HP47" s="264"/>
      <c r="HQ47" s="57"/>
      <c r="HR47" s="17"/>
      <c r="HS47" s="17"/>
    </row>
    <row r="48" spans="1:227" ht="12.5" x14ac:dyDescent="0.25">
      <c r="A48" s="54"/>
      <c r="B48" s="211"/>
      <c r="C48" s="55"/>
      <c r="D48" s="55"/>
      <c r="E48" s="264"/>
      <c r="F48" s="264"/>
      <c r="G48" s="17"/>
      <c r="H48" s="56"/>
      <c r="I48" s="50"/>
      <c r="J48" s="50"/>
      <c r="K48" s="50"/>
      <c r="L48" s="50"/>
      <c r="M48" s="50"/>
      <c r="N48" s="50"/>
      <c r="O48" s="264"/>
      <c r="P48" s="57"/>
      <c r="Q48" s="17"/>
      <c r="R48" s="17"/>
      <c r="S48" s="56"/>
      <c r="T48" s="50"/>
      <c r="U48" s="50"/>
      <c r="V48" s="50"/>
      <c r="W48" s="50"/>
      <c r="X48" s="50"/>
      <c r="Y48" s="50"/>
      <c r="Z48" s="264"/>
      <c r="AA48" s="57"/>
      <c r="AB48" s="17"/>
      <c r="AC48" s="17"/>
      <c r="AD48" s="56"/>
      <c r="AE48" s="50"/>
      <c r="AF48" s="50"/>
      <c r="AG48" s="50"/>
      <c r="AH48" s="50"/>
      <c r="AI48" s="50"/>
      <c r="AJ48" s="50"/>
      <c r="AK48" s="264"/>
      <c r="AL48" s="57"/>
      <c r="AM48" s="17"/>
      <c r="AN48" s="17"/>
      <c r="AO48" s="56"/>
      <c r="AP48" s="50"/>
      <c r="AQ48" s="50"/>
      <c r="AR48" s="50"/>
      <c r="AS48" s="50"/>
      <c r="AT48" s="50"/>
      <c r="AU48" s="50"/>
      <c r="AV48" s="264"/>
      <c r="AW48" s="57"/>
      <c r="AX48" s="17"/>
      <c r="AY48" s="17"/>
      <c r="AZ48" s="56"/>
      <c r="BA48" s="50"/>
      <c r="BB48" s="50"/>
      <c r="BC48" s="50"/>
      <c r="BD48" s="50"/>
      <c r="BE48" s="50"/>
      <c r="BF48" s="50"/>
      <c r="BG48" s="264"/>
      <c r="BH48" s="57"/>
      <c r="BI48" s="17"/>
      <c r="BJ48" s="17"/>
      <c r="BK48" s="56"/>
      <c r="BL48" s="50"/>
      <c r="BM48" s="50"/>
      <c r="BN48" s="50"/>
      <c r="BO48" s="50"/>
      <c r="BP48" s="50"/>
      <c r="BQ48" s="50"/>
      <c r="BR48" s="264"/>
      <c r="BS48" s="57"/>
      <c r="BT48" s="17"/>
      <c r="BU48" s="17"/>
      <c r="BV48" s="56"/>
      <c r="BW48" s="50"/>
      <c r="BX48" s="50"/>
      <c r="BY48" s="50"/>
      <c r="BZ48" s="50"/>
      <c r="CA48" s="50"/>
      <c r="CB48" s="50"/>
      <c r="CC48" s="264"/>
      <c r="CD48" s="57"/>
      <c r="CE48" s="17"/>
      <c r="CF48" s="17"/>
      <c r="CG48" s="56"/>
      <c r="CH48" s="50"/>
      <c r="CI48" s="50"/>
      <c r="CJ48" s="50"/>
      <c r="CK48" s="50"/>
      <c r="CL48" s="50"/>
      <c r="CM48" s="50"/>
      <c r="CN48" s="264"/>
      <c r="CO48" s="57"/>
      <c r="CP48" s="17"/>
      <c r="CQ48" s="17"/>
      <c r="CR48" s="56"/>
      <c r="CS48" s="50"/>
      <c r="CT48" s="50"/>
      <c r="CU48" s="50"/>
      <c r="CV48" s="50"/>
      <c r="CW48" s="50"/>
      <c r="CX48" s="50"/>
      <c r="CY48" s="264"/>
      <c r="CZ48" s="57"/>
      <c r="DA48" s="17"/>
      <c r="DB48" s="17"/>
      <c r="DC48" s="56"/>
      <c r="DD48" s="50"/>
      <c r="DE48" s="50"/>
      <c r="DF48" s="50"/>
      <c r="DG48" s="50"/>
      <c r="DH48" s="50"/>
      <c r="DI48" s="50"/>
      <c r="DJ48" s="264"/>
      <c r="DK48" s="57"/>
      <c r="DL48" s="17"/>
      <c r="DM48" s="17"/>
      <c r="DN48" s="56"/>
      <c r="DO48" s="50"/>
      <c r="DP48" s="50"/>
      <c r="DQ48" s="50"/>
      <c r="DR48" s="50"/>
      <c r="DS48" s="50"/>
      <c r="DT48" s="50"/>
      <c r="DU48" s="264"/>
      <c r="DV48" s="57"/>
      <c r="DW48" s="17"/>
      <c r="DX48" s="17"/>
      <c r="DY48" s="56"/>
      <c r="DZ48" s="50"/>
      <c r="EA48" s="50"/>
      <c r="EB48" s="50"/>
      <c r="EC48" s="50"/>
      <c r="ED48" s="50"/>
      <c r="EE48" s="50"/>
      <c r="EF48" s="264"/>
      <c r="EG48" s="57"/>
      <c r="EH48" s="17"/>
      <c r="EI48" s="17"/>
      <c r="EJ48" s="56"/>
      <c r="EK48" s="50"/>
      <c r="EL48" s="50"/>
      <c r="EM48" s="50"/>
      <c r="EN48" s="50"/>
      <c r="EO48" s="50"/>
      <c r="EP48" s="50"/>
      <c r="EQ48" s="264"/>
      <c r="ER48" s="57"/>
      <c r="ES48" s="17"/>
      <c r="ET48" s="17"/>
      <c r="EU48" s="56"/>
      <c r="EV48" s="50"/>
      <c r="EW48" s="50"/>
      <c r="EX48" s="50"/>
      <c r="EY48" s="50"/>
      <c r="EZ48" s="50"/>
      <c r="FA48" s="50"/>
      <c r="FB48" s="264"/>
      <c r="FC48" s="57"/>
      <c r="FD48" s="17"/>
      <c r="FE48" s="17"/>
      <c r="FF48" s="56"/>
      <c r="FG48" s="50"/>
      <c r="FH48" s="50"/>
      <c r="FI48" s="50"/>
      <c r="FJ48" s="50"/>
      <c r="FK48" s="50"/>
      <c r="FL48" s="50"/>
      <c r="FM48" s="264"/>
      <c r="FN48" s="57"/>
      <c r="FO48" s="17"/>
      <c r="FP48" s="17"/>
      <c r="FQ48" s="56"/>
      <c r="FR48" s="50"/>
      <c r="FS48" s="50"/>
      <c r="FT48" s="50"/>
      <c r="FU48" s="50"/>
      <c r="FV48" s="50"/>
      <c r="FW48" s="50"/>
      <c r="FX48" s="264"/>
      <c r="FY48" s="57"/>
      <c r="FZ48" s="17"/>
      <c r="GA48" s="17"/>
      <c r="GB48" s="56"/>
      <c r="GC48" s="50"/>
      <c r="GD48" s="50"/>
      <c r="GE48" s="50"/>
      <c r="GF48" s="50"/>
      <c r="GG48" s="50"/>
      <c r="GH48" s="50"/>
      <c r="GI48" s="264"/>
      <c r="GJ48" s="57"/>
      <c r="GK48" s="17"/>
      <c r="GL48" s="17"/>
      <c r="GM48" s="56"/>
      <c r="GN48" s="50"/>
      <c r="GO48" s="50"/>
      <c r="GP48" s="50"/>
      <c r="GQ48" s="50"/>
      <c r="GR48" s="50"/>
      <c r="GS48" s="50"/>
      <c r="GT48" s="264"/>
      <c r="GU48" s="57"/>
      <c r="GV48" s="17"/>
      <c r="GW48" s="17"/>
      <c r="GX48" s="56"/>
      <c r="GY48" s="50"/>
      <c r="GZ48" s="50"/>
      <c r="HA48" s="50"/>
      <c r="HB48" s="50"/>
      <c r="HC48" s="50"/>
      <c r="HD48" s="50"/>
      <c r="HE48" s="264"/>
      <c r="HF48" s="57"/>
      <c r="HG48" s="17"/>
      <c r="HH48" s="17"/>
      <c r="HI48" s="56"/>
      <c r="HJ48" s="50"/>
      <c r="HK48" s="50"/>
      <c r="HL48" s="50"/>
      <c r="HM48" s="50"/>
      <c r="HN48" s="50"/>
      <c r="HO48" s="50"/>
      <c r="HP48" s="264"/>
      <c r="HQ48" s="57"/>
      <c r="HR48" s="17"/>
      <c r="HS48" s="17"/>
    </row>
    <row r="49" spans="1:227" ht="12.5" x14ac:dyDescent="0.25">
      <c r="A49" s="54"/>
      <c r="B49" s="213"/>
      <c r="C49" s="55"/>
      <c r="D49" s="55"/>
      <c r="E49" s="264"/>
      <c r="F49" s="264"/>
      <c r="G49" s="17"/>
      <c r="H49" s="56"/>
      <c r="I49" s="50"/>
      <c r="J49" s="50"/>
      <c r="K49" s="50"/>
      <c r="L49" s="50"/>
      <c r="M49" s="50"/>
      <c r="N49" s="50"/>
      <c r="O49" s="264"/>
      <c r="P49" s="57"/>
      <c r="Q49" s="17"/>
      <c r="R49" s="17"/>
      <c r="S49" s="56"/>
      <c r="T49" s="50"/>
      <c r="U49" s="50"/>
      <c r="V49" s="50"/>
      <c r="W49" s="50"/>
      <c r="X49" s="50"/>
      <c r="Y49" s="50"/>
      <c r="Z49" s="264"/>
      <c r="AA49" s="57"/>
      <c r="AB49" s="17"/>
      <c r="AC49" s="17"/>
      <c r="AD49" s="56"/>
      <c r="AE49" s="50"/>
      <c r="AF49" s="50"/>
      <c r="AG49" s="50"/>
      <c r="AH49" s="50"/>
      <c r="AI49" s="50"/>
      <c r="AJ49" s="50"/>
      <c r="AK49" s="264"/>
      <c r="AL49" s="57"/>
      <c r="AM49" s="17"/>
      <c r="AN49" s="17"/>
      <c r="AO49" s="56"/>
      <c r="AP49" s="50"/>
      <c r="AQ49" s="50"/>
      <c r="AR49" s="50"/>
      <c r="AS49" s="50"/>
      <c r="AT49" s="50"/>
      <c r="AU49" s="50"/>
      <c r="AV49" s="264"/>
      <c r="AW49" s="57"/>
      <c r="AX49" s="17"/>
      <c r="AY49" s="17"/>
      <c r="AZ49" s="56"/>
      <c r="BA49" s="50"/>
      <c r="BB49" s="50"/>
      <c r="BC49" s="50"/>
      <c r="BD49" s="50"/>
      <c r="BE49" s="50"/>
      <c r="BF49" s="50"/>
      <c r="BG49" s="264"/>
      <c r="BH49" s="57"/>
      <c r="BI49" s="17"/>
      <c r="BJ49" s="17"/>
      <c r="BK49" s="56"/>
      <c r="BL49" s="50"/>
      <c r="BM49" s="50"/>
      <c r="BN49" s="50"/>
      <c r="BO49" s="50"/>
      <c r="BP49" s="50"/>
      <c r="BQ49" s="50"/>
      <c r="BR49" s="264"/>
      <c r="BS49" s="57"/>
      <c r="BT49" s="17"/>
      <c r="BU49" s="17"/>
      <c r="BV49" s="56"/>
      <c r="BW49" s="50"/>
      <c r="BX49" s="50"/>
      <c r="BY49" s="50"/>
      <c r="BZ49" s="50"/>
      <c r="CA49" s="50"/>
      <c r="CB49" s="50"/>
      <c r="CC49" s="264"/>
      <c r="CD49" s="57"/>
      <c r="CE49" s="17"/>
      <c r="CF49" s="17"/>
      <c r="CG49" s="56"/>
      <c r="CH49" s="50"/>
      <c r="CI49" s="50"/>
      <c r="CJ49" s="50"/>
      <c r="CK49" s="50"/>
      <c r="CL49" s="50"/>
      <c r="CM49" s="50"/>
      <c r="CN49" s="264"/>
      <c r="CO49" s="57"/>
      <c r="CP49" s="17"/>
      <c r="CQ49" s="17"/>
      <c r="CR49" s="56"/>
      <c r="CS49" s="50"/>
      <c r="CT49" s="50"/>
      <c r="CU49" s="50"/>
      <c r="CV49" s="50"/>
      <c r="CW49" s="50"/>
      <c r="CX49" s="50"/>
      <c r="CY49" s="264"/>
      <c r="CZ49" s="57"/>
      <c r="DA49" s="17"/>
      <c r="DB49" s="17"/>
      <c r="DC49" s="56"/>
      <c r="DD49" s="50"/>
      <c r="DE49" s="50"/>
      <c r="DF49" s="50"/>
      <c r="DG49" s="50"/>
      <c r="DH49" s="50"/>
      <c r="DI49" s="50"/>
      <c r="DJ49" s="264"/>
      <c r="DK49" s="57"/>
      <c r="DL49" s="17"/>
      <c r="DM49" s="17"/>
      <c r="DN49" s="56"/>
      <c r="DO49" s="50"/>
      <c r="DP49" s="50"/>
      <c r="DQ49" s="50"/>
      <c r="DR49" s="50"/>
      <c r="DS49" s="50"/>
      <c r="DT49" s="50"/>
      <c r="DU49" s="264"/>
      <c r="DV49" s="57"/>
      <c r="DW49" s="17"/>
      <c r="DX49" s="17"/>
      <c r="DY49" s="56"/>
      <c r="DZ49" s="50"/>
      <c r="EA49" s="50"/>
      <c r="EB49" s="50"/>
      <c r="EC49" s="50"/>
      <c r="ED49" s="50"/>
      <c r="EE49" s="50"/>
      <c r="EF49" s="264"/>
      <c r="EG49" s="57"/>
      <c r="EH49" s="17"/>
      <c r="EI49" s="17"/>
      <c r="EJ49" s="56"/>
      <c r="EK49" s="50"/>
      <c r="EL49" s="50"/>
      <c r="EM49" s="50"/>
      <c r="EN49" s="50"/>
      <c r="EO49" s="50"/>
      <c r="EP49" s="50"/>
      <c r="EQ49" s="264"/>
      <c r="ER49" s="57"/>
      <c r="ES49" s="17"/>
      <c r="ET49" s="17"/>
      <c r="EU49" s="56"/>
      <c r="EV49" s="50"/>
      <c r="EW49" s="50"/>
      <c r="EX49" s="50"/>
      <c r="EY49" s="50"/>
      <c r="EZ49" s="50"/>
      <c r="FA49" s="50"/>
      <c r="FB49" s="264"/>
      <c r="FC49" s="57"/>
      <c r="FD49" s="17"/>
      <c r="FE49" s="17"/>
      <c r="FF49" s="56"/>
      <c r="FG49" s="50"/>
      <c r="FH49" s="50"/>
      <c r="FI49" s="50"/>
      <c r="FJ49" s="50"/>
      <c r="FK49" s="50"/>
      <c r="FL49" s="50"/>
      <c r="FM49" s="264"/>
      <c r="FN49" s="57"/>
      <c r="FO49" s="17"/>
      <c r="FP49" s="17"/>
      <c r="FQ49" s="56"/>
      <c r="FR49" s="50"/>
      <c r="FS49" s="50"/>
      <c r="FT49" s="50"/>
      <c r="FU49" s="50"/>
      <c r="FV49" s="50"/>
      <c r="FW49" s="50"/>
      <c r="FX49" s="264"/>
      <c r="FY49" s="57"/>
      <c r="FZ49" s="17"/>
      <c r="GA49" s="17"/>
      <c r="GB49" s="56"/>
      <c r="GC49" s="50"/>
      <c r="GD49" s="50"/>
      <c r="GE49" s="50"/>
      <c r="GF49" s="50"/>
      <c r="GG49" s="50"/>
      <c r="GH49" s="50"/>
      <c r="GI49" s="264"/>
      <c r="GJ49" s="57"/>
      <c r="GK49" s="17"/>
      <c r="GL49" s="17"/>
      <c r="GM49" s="56"/>
      <c r="GN49" s="50"/>
      <c r="GO49" s="50"/>
      <c r="GP49" s="50"/>
      <c r="GQ49" s="50"/>
      <c r="GR49" s="50"/>
      <c r="GS49" s="50"/>
      <c r="GT49" s="264"/>
      <c r="GU49" s="57"/>
      <c r="GV49" s="17"/>
      <c r="GW49" s="17"/>
      <c r="GX49" s="56"/>
      <c r="GY49" s="50"/>
      <c r="GZ49" s="50"/>
      <c r="HA49" s="50"/>
      <c r="HB49" s="50"/>
      <c r="HC49" s="50"/>
      <c r="HD49" s="50"/>
      <c r="HE49" s="264"/>
      <c r="HF49" s="57"/>
      <c r="HG49" s="17"/>
      <c r="HH49" s="17"/>
      <c r="HI49" s="56"/>
      <c r="HJ49" s="50"/>
      <c r="HK49" s="50"/>
      <c r="HL49" s="50"/>
      <c r="HM49" s="50"/>
      <c r="HN49" s="50"/>
      <c r="HO49" s="50"/>
      <c r="HP49" s="264"/>
      <c r="HQ49" s="57"/>
      <c r="HR49" s="17"/>
      <c r="HS49" s="17"/>
    </row>
    <row r="50" spans="1:227" ht="12.5" x14ac:dyDescent="0.25">
      <c r="A50" s="54"/>
      <c r="B50" s="213"/>
      <c r="C50" s="55"/>
      <c r="D50" s="55"/>
      <c r="E50" s="264"/>
      <c r="F50" s="264"/>
      <c r="G50" s="17"/>
      <c r="H50" s="56"/>
      <c r="I50" s="50"/>
      <c r="J50" s="50"/>
      <c r="K50" s="50"/>
      <c r="L50" s="50"/>
      <c r="M50" s="50"/>
      <c r="N50" s="50"/>
      <c r="O50" s="264"/>
      <c r="P50" s="57"/>
      <c r="Q50" s="17"/>
      <c r="R50" s="17"/>
      <c r="S50" s="56"/>
      <c r="T50" s="50"/>
      <c r="U50" s="50"/>
      <c r="V50" s="50"/>
      <c r="W50" s="50"/>
      <c r="X50" s="50"/>
      <c r="Y50" s="50"/>
      <c r="Z50" s="264"/>
      <c r="AA50" s="57"/>
      <c r="AB50" s="17"/>
      <c r="AC50" s="17"/>
      <c r="AD50" s="56"/>
      <c r="AE50" s="50"/>
      <c r="AF50" s="50"/>
      <c r="AG50" s="50"/>
      <c r="AH50" s="50"/>
      <c r="AI50" s="50"/>
      <c r="AJ50" s="50"/>
      <c r="AK50" s="264"/>
      <c r="AL50" s="57"/>
      <c r="AM50" s="17"/>
      <c r="AN50" s="17"/>
      <c r="AO50" s="56"/>
      <c r="AP50" s="50"/>
      <c r="AQ50" s="50"/>
      <c r="AR50" s="50"/>
      <c r="AS50" s="50"/>
      <c r="AT50" s="50"/>
      <c r="AU50" s="50"/>
      <c r="AV50" s="264"/>
      <c r="AW50" s="57"/>
      <c r="AX50" s="17"/>
      <c r="AY50" s="17"/>
      <c r="AZ50" s="56"/>
      <c r="BA50" s="50"/>
      <c r="BB50" s="50"/>
      <c r="BC50" s="50"/>
      <c r="BD50" s="50"/>
      <c r="BE50" s="50"/>
      <c r="BF50" s="50"/>
      <c r="BG50" s="264"/>
      <c r="BH50" s="57"/>
      <c r="BI50" s="17"/>
      <c r="BJ50" s="17"/>
      <c r="BK50" s="56"/>
      <c r="BL50" s="50"/>
      <c r="BM50" s="50"/>
      <c r="BN50" s="50"/>
      <c r="BO50" s="50"/>
      <c r="BP50" s="50"/>
      <c r="BQ50" s="50"/>
      <c r="BR50" s="264"/>
      <c r="BS50" s="57"/>
      <c r="BT50" s="17"/>
      <c r="BU50" s="17"/>
      <c r="BV50" s="56"/>
      <c r="BW50" s="50"/>
      <c r="BX50" s="50"/>
      <c r="BY50" s="50"/>
      <c r="BZ50" s="50"/>
      <c r="CA50" s="50"/>
      <c r="CB50" s="50"/>
      <c r="CC50" s="264"/>
      <c r="CD50" s="57"/>
      <c r="CE50" s="17"/>
      <c r="CF50" s="17"/>
      <c r="CG50" s="56"/>
      <c r="CH50" s="50"/>
      <c r="CI50" s="50"/>
      <c r="CJ50" s="50"/>
      <c r="CK50" s="50"/>
      <c r="CL50" s="50"/>
      <c r="CM50" s="50"/>
      <c r="CN50" s="264"/>
      <c r="CO50" s="57"/>
      <c r="CP50" s="17"/>
      <c r="CQ50" s="17"/>
      <c r="CR50" s="56"/>
      <c r="CS50" s="50"/>
      <c r="CT50" s="50"/>
      <c r="CU50" s="50"/>
      <c r="CV50" s="50"/>
      <c r="CW50" s="50"/>
      <c r="CX50" s="50"/>
      <c r="CY50" s="264"/>
      <c r="CZ50" s="57"/>
      <c r="DA50" s="17"/>
      <c r="DB50" s="17"/>
      <c r="DC50" s="56"/>
      <c r="DD50" s="50"/>
      <c r="DE50" s="50"/>
      <c r="DF50" s="50"/>
      <c r="DG50" s="50"/>
      <c r="DH50" s="50"/>
      <c r="DI50" s="50"/>
      <c r="DJ50" s="264"/>
      <c r="DK50" s="57"/>
      <c r="DL50" s="17"/>
      <c r="DM50" s="17"/>
      <c r="DN50" s="56"/>
      <c r="DO50" s="50"/>
      <c r="DP50" s="50"/>
      <c r="DQ50" s="50"/>
      <c r="DR50" s="50"/>
      <c r="DS50" s="50"/>
      <c r="DT50" s="50"/>
      <c r="DU50" s="264"/>
      <c r="DV50" s="57"/>
      <c r="DW50" s="17"/>
      <c r="DX50" s="17"/>
      <c r="DY50" s="56"/>
      <c r="DZ50" s="50"/>
      <c r="EA50" s="50"/>
      <c r="EB50" s="50"/>
      <c r="EC50" s="50"/>
      <c r="ED50" s="50"/>
      <c r="EE50" s="50"/>
      <c r="EF50" s="264"/>
      <c r="EG50" s="57"/>
      <c r="EH50" s="17"/>
      <c r="EI50" s="17"/>
      <c r="EJ50" s="56"/>
      <c r="EK50" s="50"/>
      <c r="EL50" s="50"/>
      <c r="EM50" s="50"/>
      <c r="EN50" s="50"/>
      <c r="EO50" s="50"/>
      <c r="EP50" s="50"/>
      <c r="EQ50" s="264"/>
      <c r="ER50" s="57"/>
      <c r="ES50" s="17"/>
      <c r="ET50" s="17"/>
      <c r="EU50" s="56"/>
      <c r="EV50" s="50"/>
      <c r="EW50" s="50"/>
      <c r="EX50" s="50"/>
      <c r="EY50" s="50"/>
      <c r="EZ50" s="50"/>
      <c r="FA50" s="50"/>
      <c r="FB50" s="264"/>
      <c r="FC50" s="57"/>
      <c r="FD50" s="17"/>
      <c r="FE50" s="17"/>
      <c r="FF50" s="56"/>
      <c r="FG50" s="50"/>
      <c r="FH50" s="50"/>
      <c r="FI50" s="50"/>
      <c r="FJ50" s="50"/>
      <c r="FK50" s="50"/>
      <c r="FL50" s="50"/>
      <c r="FM50" s="264"/>
      <c r="FN50" s="57"/>
      <c r="FO50" s="17"/>
      <c r="FP50" s="17"/>
      <c r="FQ50" s="56"/>
      <c r="FR50" s="50"/>
      <c r="FS50" s="50"/>
      <c r="FT50" s="50"/>
      <c r="FU50" s="50"/>
      <c r="FV50" s="50"/>
      <c r="FW50" s="50"/>
      <c r="FX50" s="264"/>
      <c r="FY50" s="57"/>
      <c r="FZ50" s="17"/>
      <c r="GA50" s="17"/>
      <c r="GB50" s="56"/>
      <c r="GC50" s="50"/>
      <c r="GD50" s="50"/>
      <c r="GE50" s="50"/>
      <c r="GF50" s="50"/>
      <c r="GG50" s="50"/>
      <c r="GH50" s="50"/>
      <c r="GI50" s="264"/>
      <c r="GJ50" s="57"/>
      <c r="GK50" s="17"/>
      <c r="GL50" s="17"/>
      <c r="GM50" s="56"/>
      <c r="GN50" s="50"/>
      <c r="GO50" s="50"/>
      <c r="GP50" s="50"/>
      <c r="GQ50" s="50"/>
      <c r="GR50" s="50"/>
      <c r="GS50" s="50"/>
      <c r="GT50" s="264"/>
      <c r="GU50" s="57"/>
      <c r="GV50" s="17"/>
      <c r="GW50" s="17"/>
      <c r="GX50" s="56"/>
      <c r="GY50" s="50"/>
      <c r="GZ50" s="50"/>
      <c r="HA50" s="50"/>
      <c r="HB50" s="50"/>
      <c r="HC50" s="50"/>
      <c r="HD50" s="50"/>
      <c r="HE50" s="264"/>
      <c r="HF50" s="57"/>
      <c r="HG50" s="17"/>
      <c r="HH50" s="17"/>
      <c r="HI50" s="56"/>
      <c r="HJ50" s="50"/>
      <c r="HK50" s="50"/>
      <c r="HL50" s="50"/>
      <c r="HM50" s="50"/>
      <c r="HN50" s="50"/>
      <c r="HO50" s="50"/>
      <c r="HP50" s="264"/>
      <c r="HQ50" s="57"/>
      <c r="HR50" s="17"/>
      <c r="HS50" s="17"/>
    </row>
    <row r="51" spans="1:227" ht="12.5" x14ac:dyDescent="0.25">
      <c r="A51" s="54"/>
      <c r="B51" s="211"/>
      <c r="C51" s="55"/>
      <c r="D51" s="55"/>
      <c r="E51" s="264"/>
      <c r="F51" s="264"/>
      <c r="G51" s="17"/>
      <c r="H51" s="56"/>
      <c r="I51" s="50"/>
      <c r="J51" s="50"/>
      <c r="K51" s="50"/>
      <c r="L51" s="50"/>
      <c r="M51" s="50"/>
      <c r="N51" s="50"/>
      <c r="O51" s="264"/>
      <c r="P51" s="57"/>
      <c r="Q51" s="17"/>
      <c r="R51" s="17"/>
      <c r="S51" s="56"/>
      <c r="T51" s="50"/>
      <c r="U51" s="50"/>
      <c r="V51" s="50"/>
      <c r="W51" s="50"/>
      <c r="X51" s="50"/>
      <c r="Y51" s="50"/>
      <c r="Z51" s="264"/>
      <c r="AA51" s="57"/>
      <c r="AB51" s="17"/>
      <c r="AC51" s="17"/>
      <c r="AD51" s="56"/>
      <c r="AE51" s="50"/>
      <c r="AF51" s="50"/>
      <c r="AG51" s="50"/>
      <c r="AH51" s="50"/>
      <c r="AI51" s="50"/>
      <c r="AJ51" s="50"/>
      <c r="AK51" s="264"/>
      <c r="AL51" s="57"/>
      <c r="AM51" s="17"/>
      <c r="AN51" s="17"/>
      <c r="AO51" s="56"/>
      <c r="AP51" s="50"/>
      <c r="AQ51" s="50"/>
      <c r="AR51" s="50"/>
      <c r="AS51" s="50"/>
      <c r="AT51" s="50"/>
      <c r="AU51" s="50"/>
      <c r="AV51" s="264"/>
      <c r="AW51" s="57"/>
      <c r="AX51" s="17"/>
      <c r="AY51" s="17"/>
      <c r="AZ51" s="56"/>
      <c r="BA51" s="50"/>
      <c r="BB51" s="50"/>
      <c r="BC51" s="50"/>
      <c r="BD51" s="50"/>
      <c r="BE51" s="50"/>
      <c r="BF51" s="50"/>
      <c r="BG51" s="264"/>
      <c r="BH51" s="57"/>
      <c r="BI51" s="17"/>
      <c r="BJ51" s="17"/>
      <c r="BK51" s="56"/>
      <c r="BL51" s="50"/>
      <c r="BM51" s="50"/>
      <c r="BN51" s="50"/>
      <c r="BO51" s="50"/>
      <c r="BP51" s="50"/>
      <c r="BQ51" s="50"/>
      <c r="BR51" s="264"/>
      <c r="BS51" s="57"/>
      <c r="BT51" s="17"/>
      <c r="BU51" s="17"/>
      <c r="BV51" s="56"/>
      <c r="BW51" s="50"/>
      <c r="BX51" s="50"/>
      <c r="BY51" s="50"/>
      <c r="BZ51" s="50"/>
      <c r="CA51" s="50"/>
      <c r="CB51" s="50"/>
      <c r="CC51" s="264"/>
      <c r="CD51" s="57"/>
      <c r="CE51" s="17"/>
      <c r="CF51" s="17"/>
      <c r="CG51" s="56"/>
      <c r="CH51" s="50"/>
      <c r="CI51" s="50"/>
      <c r="CJ51" s="50"/>
      <c r="CK51" s="50"/>
      <c r="CL51" s="50"/>
      <c r="CM51" s="50"/>
      <c r="CN51" s="264"/>
      <c r="CO51" s="57"/>
      <c r="CP51" s="17"/>
      <c r="CQ51" s="17"/>
      <c r="CR51" s="56"/>
      <c r="CS51" s="50"/>
      <c r="CT51" s="50"/>
      <c r="CU51" s="50"/>
      <c r="CV51" s="50"/>
      <c r="CW51" s="50"/>
      <c r="CX51" s="50"/>
      <c r="CY51" s="264"/>
      <c r="CZ51" s="57"/>
      <c r="DA51" s="17"/>
      <c r="DB51" s="17"/>
      <c r="DC51" s="56"/>
      <c r="DD51" s="50"/>
      <c r="DE51" s="50"/>
      <c r="DF51" s="50"/>
      <c r="DG51" s="50"/>
      <c r="DH51" s="50"/>
      <c r="DI51" s="50"/>
      <c r="DJ51" s="264"/>
      <c r="DK51" s="57"/>
      <c r="DL51" s="17"/>
      <c r="DM51" s="17"/>
      <c r="DN51" s="56"/>
      <c r="DO51" s="50"/>
      <c r="DP51" s="50"/>
      <c r="DQ51" s="50"/>
      <c r="DR51" s="50"/>
      <c r="DS51" s="50"/>
      <c r="DT51" s="50"/>
      <c r="DU51" s="264"/>
      <c r="DV51" s="57"/>
      <c r="DW51" s="17"/>
      <c r="DX51" s="17"/>
      <c r="DY51" s="56"/>
      <c r="DZ51" s="50"/>
      <c r="EA51" s="50"/>
      <c r="EB51" s="50"/>
      <c r="EC51" s="50"/>
      <c r="ED51" s="50"/>
      <c r="EE51" s="50"/>
      <c r="EF51" s="264"/>
      <c r="EG51" s="57"/>
      <c r="EH51" s="17"/>
      <c r="EI51" s="17"/>
      <c r="EJ51" s="56"/>
      <c r="EK51" s="50"/>
      <c r="EL51" s="50"/>
      <c r="EM51" s="50"/>
      <c r="EN51" s="50"/>
      <c r="EO51" s="50"/>
      <c r="EP51" s="50"/>
      <c r="EQ51" s="264"/>
      <c r="ER51" s="57"/>
      <c r="ES51" s="17"/>
      <c r="ET51" s="17"/>
      <c r="EU51" s="56"/>
      <c r="EV51" s="50"/>
      <c r="EW51" s="50"/>
      <c r="EX51" s="50"/>
      <c r="EY51" s="50"/>
      <c r="EZ51" s="50"/>
      <c r="FA51" s="50"/>
      <c r="FB51" s="264"/>
      <c r="FC51" s="57"/>
      <c r="FD51" s="17"/>
      <c r="FE51" s="17"/>
      <c r="FF51" s="56"/>
      <c r="FG51" s="50"/>
      <c r="FH51" s="50"/>
      <c r="FI51" s="50"/>
      <c r="FJ51" s="50"/>
      <c r="FK51" s="50"/>
      <c r="FL51" s="50"/>
      <c r="FM51" s="264"/>
      <c r="FN51" s="57"/>
      <c r="FO51" s="17"/>
      <c r="FP51" s="17"/>
      <c r="FQ51" s="56"/>
      <c r="FR51" s="50"/>
      <c r="FS51" s="50"/>
      <c r="FT51" s="50"/>
      <c r="FU51" s="50"/>
      <c r="FV51" s="50"/>
      <c r="FW51" s="50"/>
      <c r="FX51" s="264"/>
      <c r="FY51" s="57"/>
      <c r="FZ51" s="17"/>
      <c r="GA51" s="17"/>
      <c r="GB51" s="56"/>
      <c r="GC51" s="50"/>
      <c r="GD51" s="50"/>
      <c r="GE51" s="50"/>
      <c r="GF51" s="50"/>
      <c r="GG51" s="50"/>
      <c r="GH51" s="50"/>
      <c r="GI51" s="264"/>
      <c r="GJ51" s="57"/>
      <c r="GK51" s="17"/>
      <c r="GL51" s="17"/>
      <c r="GM51" s="56"/>
      <c r="GN51" s="50"/>
      <c r="GO51" s="50"/>
      <c r="GP51" s="50"/>
      <c r="GQ51" s="50"/>
      <c r="GR51" s="50"/>
      <c r="GS51" s="50"/>
      <c r="GT51" s="264"/>
      <c r="GU51" s="57"/>
      <c r="GV51" s="17"/>
      <c r="GW51" s="17"/>
      <c r="GX51" s="56"/>
      <c r="GY51" s="50"/>
      <c r="GZ51" s="50"/>
      <c r="HA51" s="50"/>
      <c r="HB51" s="50"/>
      <c r="HC51" s="50"/>
      <c r="HD51" s="50"/>
      <c r="HE51" s="264"/>
      <c r="HF51" s="57"/>
      <c r="HG51" s="17"/>
      <c r="HH51" s="17"/>
      <c r="HI51" s="56"/>
      <c r="HJ51" s="50"/>
      <c r="HK51" s="50"/>
      <c r="HL51" s="50"/>
      <c r="HM51" s="50"/>
      <c r="HN51" s="50"/>
      <c r="HO51" s="50"/>
      <c r="HP51" s="264"/>
      <c r="HQ51" s="57"/>
      <c r="HR51" s="17"/>
      <c r="HS51" s="17"/>
    </row>
    <row r="52" spans="1:227" x14ac:dyDescent="0.25">
      <c r="A52" s="59"/>
      <c r="B52" s="215"/>
      <c r="C52" s="60"/>
      <c r="D52" s="60"/>
      <c r="E52" s="264"/>
      <c r="F52" s="264"/>
      <c r="G52" s="17"/>
      <c r="H52" s="56"/>
      <c r="I52" s="50"/>
      <c r="J52" s="50"/>
      <c r="K52" s="50"/>
      <c r="L52" s="50"/>
      <c r="M52" s="50"/>
      <c r="N52" s="50"/>
      <c r="O52" s="264"/>
      <c r="P52" s="57"/>
      <c r="Q52" s="17"/>
      <c r="R52" s="17"/>
      <c r="S52" s="56"/>
      <c r="T52" s="50"/>
      <c r="U52" s="50"/>
      <c r="V52" s="50"/>
      <c r="W52" s="50"/>
      <c r="X52" s="50"/>
      <c r="Y52" s="50"/>
      <c r="Z52" s="264"/>
      <c r="AA52" s="57"/>
      <c r="AB52" s="17"/>
      <c r="AC52" s="17"/>
      <c r="AD52" s="56"/>
      <c r="AE52" s="50"/>
      <c r="AF52" s="50"/>
      <c r="AG52" s="50"/>
      <c r="AH52" s="50"/>
      <c r="AI52" s="50"/>
      <c r="AJ52" s="50"/>
      <c r="AK52" s="264"/>
      <c r="AL52" s="57"/>
      <c r="AM52" s="17"/>
      <c r="AN52" s="17"/>
      <c r="AO52" s="56"/>
      <c r="AP52" s="50"/>
      <c r="AQ52" s="50"/>
      <c r="AR52" s="50"/>
      <c r="AS52" s="50"/>
      <c r="AT52" s="50"/>
      <c r="AU52" s="50"/>
      <c r="AV52" s="264"/>
      <c r="AW52" s="57"/>
      <c r="AX52" s="17"/>
      <c r="AY52" s="17"/>
      <c r="AZ52" s="56"/>
      <c r="BA52" s="50"/>
      <c r="BB52" s="50"/>
      <c r="BC52" s="50"/>
      <c r="BD52" s="50"/>
      <c r="BE52" s="50"/>
      <c r="BF52" s="50"/>
      <c r="BG52" s="264"/>
      <c r="BH52" s="57"/>
      <c r="BI52" s="17"/>
      <c r="BJ52" s="17"/>
      <c r="BK52" s="56"/>
      <c r="BL52" s="50"/>
      <c r="BM52" s="50"/>
      <c r="BN52" s="50"/>
      <c r="BO52" s="50"/>
      <c r="BP52" s="50"/>
      <c r="BQ52" s="50"/>
      <c r="BR52" s="264"/>
      <c r="BS52" s="57"/>
      <c r="BT52" s="17"/>
      <c r="BU52" s="17"/>
      <c r="BV52" s="56"/>
      <c r="BW52" s="50"/>
      <c r="BX52" s="50"/>
      <c r="BY52" s="50"/>
      <c r="BZ52" s="50"/>
      <c r="CA52" s="50"/>
      <c r="CB52" s="50"/>
      <c r="CC52" s="264"/>
      <c r="CD52" s="57"/>
      <c r="CE52" s="17"/>
      <c r="CF52" s="17"/>
      <c r="CG52" s="56"/>
      <c r="CH52" s="50"/>
      <c r="CI52" s="50"/>
      <c r="CJ52" s="50"/>
      <c r="CK52" s="50"/>
      <c r="CL52" s="50"/>
      <c r="CM52" s="50"/>
      <c r="CN52" s="264"/>
      <c r="CO52" s="57"/>
      <c r="CP52" s="17"/>
      <c r="CQ52" s="17"/>
      <c r="CR52" s="56"/>
      <c r="CS52" s="50"/>
      <c r="CT52" s="50"/>
      <c r="CU52" s="50"/>
      <c r="CV52" s="50"/>
      <c r="CW52" s="50"/>
      <c r="CX52" s="50"/>
      <c r="CY52" s="264"/>
      <c r="CZ52" s="57"/>
      <c r="DA52" s="17"/>
      <c r="DB52" s="17"/>
      <c r="DC52" s="56"/>
      <c r="DD52" s="50"/>
      <c r="DE52" s="50"/>
      <c r="DF52" s="50"/>
      <c r="DG52" s="50"/>
      <c r="DH52" s="50"/>
      <c r="DI52" s="50"/>
      <c r="DJ52" s="264"/>
      <c r="DK52" s="57"/>
      <c r="DL52" s="17"/>
      <c r="DM52" s="17"/>
      <c r="DN52" s="56"/>
      <c r="DO52" s="50"/>
      <c r="DP52" s="50"/>
      <c r="DQ52" s="50"/>
      <c r="DR52" s="50"/>
      <c r="DS52" s="50"/>
      <c r="DT52" s="50"/>
      <c r="DU52" s="264"/>
      <c r="DV52" s="57"/>
      <c r="DW52" s="17"/>
      <c r="DX52" s="17"/>
      <c r="DY52" s="56"/>
      <c r="DZ52" s="50"/>
      <c r="EA52" s="50"/>
      <c r="EB52" s="50"/>
      <c r="EC52" s="50"/>
      <c r="ED52" s="50"/>
      <c r="EE52" s="50"/>
      <c r="EF52" s="264"/>
      <c r="EG52" s="57"/>
      <c r="EH52" s="17"/>
      <c r="EI52" s="17"/>
      <c r="EJ52" s="56"/>
      <c r="EK52" s="50"/>
      <c r="EL52" s="50"/>
      <c r="EM52" s="50"/>
      <c r="EN52" s="50"/>
      <c r="EO52" s="50"/>
      <c r="EP52" s="50"/>
      <c r="EQ52" s="264"/>
      <c r="ER52" s="57"/>
      <c r="ES52" s="17"/>
      <c r="ET52" s="17"/>
      <c r="EU52" s="56"/>
      <c r="EV52" s="50"/>
      <c r="EW52" s="50"/>
      <c r="EX52" s="50"/>
      <c r="EY52" s="50"/>
      <c r="EZ52" s="50"/>
      <c r="FA52" s="50"/>
      <c r="FB52" s="264"/>
      <c r="FC52" s="57"/>
      <c r="FD52" s="17"/>
      <c r="FE52" s="17"/>
      <c r="FF52" s="56"/>
      <c r="FG52" s="50"/>
      <c r="FH52" s="50"/>
      <c r="FI52" s="50"/>
      <c r="FJ52" s="50"/>
      <c r="FK52" s="50"/>
      <c r="FL52" s="50"/>
      <c r="FM52" s="264"/>
      <c r="FN52" s="57"/>
      <c r="FO52" s="17"/>
      <c r="FP52" s="17"/>
      <c r="FQ52" s="56"/>
      <c r="FR52" s="50"/>
      <c r="FS52" s="50"/>
      <c r="FT52" s="50"/>
      <c r="FU52" s="50"/>
      <c r="FV52" s="50"/>
      <c r="FW52" s="50"/>
      <c r="FX52" s="264"/>
      <c r="FY52" s="57"/>
      <c r="FZ52" s="17"/>
      <c r="GA52" s="17"/>
      <c r="GB52" s="56"/>
      <c r="GC52" s="50"/>
      <c r="GD52" s="50"/>
      <c r="GE52" s="50"/>
      <c r="GF52" s="50"/>
      <c r="GG52" s="50"/>
      <c r="GH52" s="50"/>
      <c r="GI52" s="264"/>
      <c r="GJ52" s="57"/>
      <c r="GK52" s="17"/>
      <c r="GL52" s="17"/>
      <c r="GM52" s="56"/>
      <c r="GN52" s="50"/>
      <c r="GO52" s="50"/>
      <c r="GP52" s="50"/>
      <c r="GQ52" s="50"/>
      <c r="GR52" s="50"/>
      <c r="GS52" s="50"/>
      <c r="GT52" s="264"/>
      <c r="GU52" s="57"/>
      <c r="GV52" s="17"/>
      <c r="GW52" s="17"/>
      <c r="GX52" s="56"/>
      <c r="GY52" s="50"/>
      <c r="GZ52" s="50"/>
      <c r="HA52" s="50"/>
      <c r="HB52" s="50"/>
      <c r="HC52" s="50"/>
      <c r="HD52" s="50"/>
      <c r="HE52" s="264"/>
      <c r="HF52" s="57"/>
      <c r="HG52" s="17"/>
      <c r="HH52" s="17"/>
      <c r="HI52" s="56"/>
      <c r="HJ52" s="50"/>
      <c r="HK52" s="50"/>
      <c r="HL52" s="50"/>
      <c r="HM52" s="50"/>
      <c r="HN52" s="50"/>
      <c r="HO52" s="50"/>
      <c r="HP52" s="264"/>
      <c r="HQ52" s="57"/>
      <c r="HR52" s="17"/>
      <c r="HS52" s="17"/>
    </row>
    <row r="53" spans="1:227" x14ac:dyDescent="0.25">
      <c r="A53" s="59"/>
      <c r="B53" s="215"/>
      <c r="C53" s="60"/>
      <c r="D53" s="60"/>
      <c r="E53" s="264"/>
      <c r="F53" s="264"/>
      <c r="G53" s="17"/>
      <c r="H53" s="56"/>
      <c r="I53" s="50"/>
      <c r="J53" s="50"/>
      <c r="K53" s="50"/>
      <c r="L53" s="50"/>
      <c r="M53" s="50"/>
      <c r="N53" s="50"/>
      <c r="O53" s="264"/>
      <c r="P53" s="57"/>
      <c r="Q53" s="17"/>
      <c r="R53" s="17"/>
      <c r="S53" s="56"/>
      <c r="T53" s="50"/>
      <c r="U53" s="50"/>
      <c r="V53" s="50"/>
      <c r="W53" s="50"/>
      <c r="X53" s="50"/>
      <c r="Y53" s="50"/>
      <c r="Z53" s="264"/>
      <c r="AA53" s="57"/>
      <c r="AB53" s="17"/>
      <c r="AC53" s="17"/>
      <c r="AD53" s="56"/>
      <c r="AE53" s="50"/>
      <c r="AF53" s="50"/>
      <c r="AG53" s="50"/>
      <c r="AH53" s="50"/>
      <c r="AI53" s="50"/>
      <c r="AJ53" s="50"/>
      <c r="AK53" s="264"/>
      <c r="AL53" s="57"/>
      <c r="AM53" s="17"/>
      <c r="AN53" s="17"/>
      <c r="AO53" s="56"/>
      <c r="AP53" s="50"/>
      <c r="AQ53" s="50"/>
      <c r="AR53" s="50"/>
      <c r="AS53" s="50"/>
      <c r="AT53" s="50"/>
      <c r="AU53" s="50"/>
      <c r="AV53" s="264"/>
      <c r="AW53" s="57"/>
      <c r="AX53" s="17"/>
      <c r="AY53" s="17"/>
      <c r="AZ53" s="56"/>
      <c r="BA53" s="50"/>
      <c r="BB53" s="50"/>
      <c r="BC53" s="50"/>
      <c r="BD53" s="50"/>
      <c r="BE53" s="50"/>
      <c r="BF53" s="50"/>
      <c r="BG53" s="264"/>
      <c r="BH53" s="57"/>
      <c r="BI53" s="17"/>
      <c r="BJ53" s="17"/>
      <c r="BK53" s="56"/>
      <c r="BL53" s="50"/>
      <c r="BM53" s="50"/>
      <c r="BN53" s="50"/>
      <c r="BO53" s="50"/>
      <c r="BP53" s="50"/>
      <c r="BQ53" s="50"/>
      <c r="BR53" s="264"/>
      <c r="BS53" s="57"/>
      <c r="BT53" s="17"/>
      <c r="BU53" s="17"/>
      <c r="BV53" s="56"/>
      <c r="BW53" s="50"/>
      <c r="BX53" s="50"/>
      <c r="BY53" s="50"/>
      <c r="BZ53" s="50"/>
      <c r="CA53" s="50"/>
      <c r="CB53" s="50"/>
      <c r="CC53" s="264"/>
      <c r="CD53" s="57"/>
      <c r="CE53" s="17"/>
      <c r="CF53" s="17"/>
      <c r="CG53" s="56"/>
      <c r="CH53" s="50"/>
      <c r="CI53" s="50"/>
      <c r="CJ53" s="50"/>
      <c r="CK53" s="50"/>
      <c r="CL53" s="50"/>
      <c r="CM53" s="50"/>
      <c r="CN53" s="264"/>
      <c r="CO53" s="57"/>
      <c r="CP53" s="17"/>
      <c r="CQ53" s="17"/>
      <c r="CR53" s="56"/>
      <c r="CS53" s="50"/>
      <c r="CT53" s="50"/>
      <c r="CU53" s="50"/>
      <c r="CV53" s="50"/>
      <c r="CW53" s="50"/>
      <c r="CX53" s="50"/>
      <c r="CY53" s="264"/>
      <c r="CZ53" s="57"/>
      <c r="DA53" s="17"/>
      <c r="DB53" s="17"/>
      <c r="DC53" s="56"/>
      <c r="DD53" s="50"/>
      <c r="DE53" s="50"/>
      <c r="DF53" s="50"/>
      <c r="DG53" s="50"/>
      <c r="DH53" s="50"/>
      <c r="DI53" s="50"/>
      <c r="DJ53" s="264"/>
      <c r="DK53" s="57"/>
      <c r="DL53" s="17"/>
      <c r="DM53" s="17"/>
      <c r="DN53" s="56"/>
      <c r="DO53" s="50"/>
      <c r="DP53" s="50"/>
      <c r="DQ53" s="50"/>
      <c r="DR53" s="50"/>
      <c r="DS53" s="50"/>
      <c r="DT53" s="50"/>
      <c r="DU53" s="264"/>
      <c r="DV53" s="57"/>
      <c r="DW53" s="17"/>
      <c r="DX53" s="17"/>
      <c r="DY53" s="56"/>
      <c r="DZ53" s="50"/>
      <c r="EA53" s="50"/>
      <c r="EB53" s="50"/>
      <c r="EC53" s="50"/>
      <c r="ED53" s="50"/>
      <c r="EE53" s="50"/>
      <c r="EF53" s="264"/>
      <c r="EG53" s="57"/>
      <c r="EH53" s="17"/>
      <c r="EI53" s="17"/>
      <c r="EJ53" s="56"/>
      <c r="EK53" s="50"/>
      <c r="EL53" s="50"/>
      <c r="EM53" s="50"/>
      <c r="EN53" s="50"/>
      <c r="EO53" s="50"/>
      <c r="EP53" s="50"/>
      <c r="EQ53" s="264"/>
      <c r="ER53" s="57"/>
      <c r="ES53" s="17"/>
      <c r="ET53" s="17"/>
      <c r="EU53" s="56"/>
      <c r="EV53" s="50"/>
      <c r="EW53" s="50"/>
      <c r="EX53" s="50"/>
      <c r="EY53" s="50"/>
      <c r="EZ53" s="50"/>
      <c r="FA53" s="50"/>
      <c r="FB53" s="264"/>
      <c r="FC53" s="57"/>
      <c r="FD53" s="17"/>
      <c r="FE53" s="17"/>
      <c r="FF53" s="56"/>
      <c r="FG53" s="50"/>
      <c r="FH53" s="50"/>
      <c r="FI53" s="50"/>
      <c r="FJ53" s="50"/>
      <c r="FK53" s="50"/>
      <c r="FL53" s="50"/>
      <c r="FM53" s="264"/>
      <c r="FN53" s="57"/>
      <c r="FO53" s="17"/>
      <c r="FP53" s="17"/>
      <c r="FQ53" s="56"/>
      <c r="FR53" s="50"/>
      <c r="FS53" s="50"/>
      <c r="FT53" s="50"/>
      <c r="FU53" s="50"/>
      <c r="FV53" s="50"/>
      <c r="FW53" s="50"/>
      <c r="FX53" s="264"/>
      <c r="FY53" s="57"/>
      <c r="FZ53" s="17"/>
      <c r="GA53" s="17"/>
      <c r="GB53" s="56"/>
      <c r="GC53" s="50"/>
      <c r="GD53" s="50"/>
      <c r="GE53" s="50"/>
      <c r="GF53" s="50"/>
      <c r="GG53" s="50"/>
      <c r="GH53" s="50"/>
      <c r="GI53" s="264"/>
      <c r="GJ53" s="57"/>
      <c r="GK53" s="17"/>
      <c r="GL53" s="17"/>
      <c r="GM53" s="56"/>
      <c r="GN53" s="50"/>
      <c r="GO53" s="50"/>
      <c r="GP53" s="50"/>
      <c r="GQ53" s="50"/>
      <c r="GR53" s="50"/>
      <c r="GS53" s="50"/>
      <c r="GT53" s="264"/>
      <c r="GU53" s="57"/>
      <c r="GV53" s="17"/>
      <c r="GW53" s="17"/>
      <c r="GX53" s="56"/>
      <c r="GY53" s="50"/>
      <c r="GZ53" s="50"/>
      <c r="HA53" s="50"/>
      <c r="HB53" s="50"/>
      <c r="HC53" s="50"/>
      <c r="HD53" s="50"/>
      <c r="HE53" s="264"/>
      <c r="HF53" s="57"/>
      <c r="HG53" s="17"/>
      <c r="HH53" s="17"/>
      <c r="HI53" s="56"/>
      <c r="HJ53" s="50"/>
      <c r="HK53" s="50"/>
      <c r="HL53" s="50"/>
      <c r="HM53" s="50"/>
      <c r="HN53" s="50"/>
      <c r="HO53" s="50"/>
      <c r="HP53" s="264"/>
      <c r="HQ53" s="57"/>
      <c r="HR53" s="17"/>
      <c r="HS53" s="17"/>
    </row>
    <row r="54" spans="1:227" x14ac:dyDescent="0.25">
      <c r="A54" s="59"/>
      <c r="B54" s="215"/>
      <c r="C54" s="60"/>
      <c r="D54" s="60"/>
      <c r="E54" s="264"/>
      <c r="F54" s="264"/>
      <c r="G54" s="17"/>
      <c r="H54" s="56"/>
      <c r="I54" s="50"/>
      <c r="J54" s="50"/>
      <c r="K54" s="50"/>
      <c r="L54" s="50"/>
      <c r="M54" s="50"/>
      <c r="N54" s="50"/>
      <c r="O54" s="264"/>
      <c r="P54" s="57"/>
      <c r="Q54" s="17"/>
      <c r="R54" s="17"/>
      <c r="S54" s="56"/>
      <c r="T54" s="50"/>
      <c r="U54" s="50"/>
      <c r="V54" s="50"/>
      <c r="W54" s="50"/>
      <c r="X54" s="50"/>
      <c r="Y54" s="50"/>
      <c r="Z54" s="264"/>
      <c r="AA54" s="57"/>
      <c r="AB54" s="17"/>
      <c r="AC54" s="17"/>
      <c r="AD54" s="56"/>
      <c r="AE54" s="50"/>
      <c r="AF54" s="50"/>
      <c r="AG54" s="50"/>
      <c r="AH54" s="50"/>
      <c r="AI54" s="50"/>
      <c r="AJ54" s="50"/>
      <c r="AK54" s="264"/>
      <c r="AL54" s="57"/>
      <c r="AM54" s="17"/>
      <c r="AN54" s="17"/>
      <c r="AO54" s="56"/>
      <c r="AP54" s="50"/>
      <c r="AQ54" s="50"/>
      <c r="AR54" s="50"/>
      <c r="AS54" s="50"/>
      <c r="AT54" s="50"/>
      <c r="AU54" s="50"/>
      <c r="AV54" s="264"/>
      <c r="AW54" s="57"/>
      <c r="AX54" s="17"/>
      <c r="AY54" s="17"/>
      <c r="AZ54" s="56"/>
      <c r="BA54" s="50"/>
      <c r="BB54" s="50"/>
      <c r="BC54" s="50"/>
      <c r="BD54" s="50"/>
      <c r="BE54" s="50"/>
      <c r="BF54" s="50"/>
      <c r="BG54" s="264"/>
      <c r="BH54" s="57"/>
      <c r="BI54" s="17"/>
      <c r="BJ54" s="17"/>
      <c r="BK54" s="56"/>
      <c r="BL54" s="50"/>
      <c r="BM54" s="50"/>
      <c r="BN54" s="50"/>
      <c r="BO54" s="50"/>
      <c r="BP54" s="50"/>
      <c r="BQ54" s="50"/>
      <c r="BR54" s="264"/>
      <c r="BS54" s="57"/>
      <c r="BT54" s="17"/>
      <c r="BU54" s="17"/>
      <c r="BV54" s="56"/>
      <c r="BW54" s="50"/>
      <c r="BX54" s="50"/>
      <c r="BY54" s="50"/>
      <c r="BZ54" s="50"/>
      <c r="CA54" s="50"/>
      <c r="CB54" s="50"/>
      <c r="CC54" s="264"/>
      <c r="CD54" s="57"/>
      <c r="CE54" s="17"/>
      <c r="CF54" s="17"/>
      <c r="CG54" s="56"/>
      <c r="CH54" s="50"/>
      <c r="CI54" s="50"/>
      <c r="CJ54" s="50"/>
      <c r="CK54" s="50"/>
      <c r="CL54" s="50"/>
      <c r="CM54" s="50"/>
      <c r="CN54" s="264"/>
      <c r="CO54" s="57"/>
      <c r="CP54" s="17"/>
      <c r="CQ54" s="17"/>
      <c r="CR54" s="56"/>
      <c r="CS54" s="50"/>
      <c r="CT54" s="50"/>
      <c r="CU54" s="50"/>
      <c r="CV54" s="50"/>
      <c r="CW54" s="50"/>
      <c r="CX54" s="50"/>
      <c r="CY54" s="264"/>
      <c r="CZ54" s="57"/>
      <c r="DA54" s="17"/>
      <c r="DB54" s="17"/>
      <c r="DC54" s="56"/>
      <c r="DD54" s="50"/>
      <c r="DE54" s="50"/>
      <c r="DF54" s="50"/>
      <c r="DG54" s="50"/>
      <c r="DH54" s="50"/>
      <c r="DI54" s="50"/>
      <c r="DJ54" s="264"/>
      <c r="DK54" s="57"/>
      <c r="DL54" s="17"/>
      <c r="DM54" s="17"/>
      <c r="DN54" s="56"/>
      <c r="DO54" s="50"/>
      <c r="DP54" s="50"/>
      <c r="DQ54" s="50"/>
      <c r="DR54" s="50"/>
      <c r="DS54" s="50"/>
      <c r="DT54" s="50"/>
      <c r="DU54" s="264"/>
      <c r="DV54" s="57"/>
      <c r="DW54" s="17"/>
      <c r="DX54" s="17"/>
      <c r="DY54" s="56"/>
      <c r="DZ54" s="50"/>
      <c r="EA54" s="50"/>
      <c r="EB54" s="50"/>
      <c r="EC54" s="50"/>
      <c r="ED54" s="50"/>
      <c r="EE54" s="50"/>
      <c r="EF54" s="264"/>
      <c r="EG54" s="57"/>
      <c r="EH54" s="17"/>
      <c r="EI54" s="17"/>
      <c r="EJ54" s="56"/>
      <c r="EK54" s="50"/>
      <c r="EL54" s="50"/>
      <c r="EM54" s="50"/>
      <c r="EN54" s="50"/>
      <c r="EO54" s="50"/>
      <c r="EP54" s="50"/>
      <c r="EQ54" s="264"/>
      <c r="ER54" s="57"/>
      <c r="ES54" s="17"/>
      <c r="ET54" s="17"/>
      <c r="EU54" s="56"/>
      <c r="EV54" s="50"/>
      <c r="EW54" s="50"/>
      <c r="EX54" s="50"/>
      <c r="EY54" s="50"/>
      <c r="EZ54" s="50"/>
      <c r="FA54" s="50"/>
      <c r="FB54" s="264"/>
      <c r="FC54" s="57"/>
      <c r="FD54" s="17"/>
      <c r="FE54" s="17"/>
      <c r="FF54" s="56"/>
      <c r="FG54" s="50"/>
      <c r="FH54" s="50"/>
      <c r="FI54" s="50"/>
      <c r="FJ54" s="50"/>
      <c r="FK54" s="50"/>
      <c r="FL54" s="50"/>
      <c r="FM54" s="264"/>
      <c r="FN54" s="57"/>
      <c r="FO54" s="17"/>
      <c r="FP54" s="17"/>
      <c r="FQ54" s="56"/>
      <c r="FR54" s="50"/>
      <c r="FS54" s="50"/>
      <c r="FT54" s="50"/>
      <c r="FU54" s="50"/>
      <c r="FV54" s="50"/>
      <c r="FW54" s="50"/>
      <c r="FX54" s="264"/>
      <c r="FY54" s="57"/>
      <c r="FZ54" s="17"/>
      <c r="GA54" s="17"/>
      <c r="GB54" s="56"/>
      <c r="GC54" s="50"/>
      <c r="GD54" s="50"/>
      <c r="GE54" s="50"/>
      <c r="GF54" s="50"/>
      <c r="GG54" s="50"/>
      <c r="GH54" s="50"/>
      <c r="GI54" s="264"/>
      <c r="GJ54" s="57"/>
      <c r="GK54" s="17"/>
      <c r="GL54" s="17"/>
      <c r="GM54" s="56"/>
      <c r="GN54" s="50"/>
      <c r="GO54" s="50"/>
      <c r="GP54" s="50"/>
      <c r="GQ54" s="50"/>
      <c r="GR54" s="50"/>
      <c r="GS54" s="50"/>
      <c r="GT54" s="264"/>
      <c r="GU54" s="57"/>
      <c r="GV54" s="17"/>
      <c r="GW54" s="17"/>
      <c r="GX54" s="56"/>
      <c r="GY54" s="50"/>
      <c r="GZ54" s="50"/>
      <c r="HA54" s="50"/>
      <c r="HB54" s="50"/>
      <c r="HC54" s="50"/>
      <c r="HD54" s="50"/>
      <c r="HE54" s="264"/>
      <c r="HF54" s="57"/>
      <c r="HG54" s="17"/>
      <c r="HH54" s="17"/>
      <c r="HI54" s="56"/>
      <c r="HJ54" s="50"/>
      <c r="HK54" s="50"/>
      <c r="HL54" s="50"/>
      <c r="HM54" s="50"/>
      <c r="HN54" s="50"/>
      <c r="HO54" s="50"/>
      <c r="HP54" s="264"/>
      <c r="HQ54" s="57"/>
      <c r="HR54" s="17"/>
      <c r="HS54" s="17"/>
    </row>
    <row r="55" spans="1:227" x14ac:dyDescent="0.25">
      <c r="A55" s="59"/>
      <c r="B55" s="216"/>
      <c r="C55" s="60"/>
      <c r="D55" s="60"/>
      <c r="E55" s="264"/>
      <c r="F55" s="264"/>
      <c r="G55" s="17"/>
      <c r="H55" s="56"/>
      <c r="I55" s="50"/>
      <c r="J55" s="50"/>
      <c r="K55" s="50"/>
      <c r="L55" s="50"/>
      <c r="M55" s="50"/>
      <c r="N55" s="50"/>
      <c r="O55" s="264"/>
      <c r="P55" s="57"/>
      <c r="Q55" s="17"/>
      <c r="R55" s="17"/>
      <c r="S55" s="56"/>
      <c r="T55" s="50"/>
      <c r="U55" s="50"/>
      <c r="V55" s="50"/>
      <c r="W55" s="50"/>
      <c r="X55" s="50"/>
      <c r="Y55" s="50"/>
      <c r="Z55" s="264"/>
      <c r="AA55" s="57"/>
      <c r="AB55" s="17"/>
      <c r="AC55" s="17"/>
      <c r="AD55" s="56"/>
      <c r="AE55" s="50"/>
      <c r="AF55" s="50"/>
      <c r="AG55" s="50"/>
      <c r="AH55" s="50"/>
      <c r="AI55" s="50"/>
      <c r="AJ55" s="50"/>
      <c r="AK55" s="264"/>
      <c r="AL55" s="57"/>
      <c r="AM55" s="17"/>
      <c r="AN55" s="17"/>
      <c r="AO55" s="56"/>
      <c r="AP55" s="50"/>
      <c r="AQ55" s="50"/>
      <c r="AR55" s="50"/>
      <c r="AS55" s="50"/>
      <c r="AT55" s="50"/>
      <c r="AU55" s="50"/>
      <c r="AV55" s="264"/>
      <c r="AW55" s="57"/>
      <c r="AX55" s="17"/>
      <c r="AY55" s="17"/>
      <c r="AZ55" s="56"/>
      <c r="BA55" s="50"/>
      <c r="BB55" s="50"/>
      <c r="BC55" s="50"/>
      <c r="BD55" s="50"/>
      <c r="BE55" s="50"/>
      <c r="BF55" s="50"/>
      <c r="BG55" s="264"/>
      <c r="BH55" s="57"/>
      <c r="BI55" s="17"/>
      <c r="BJ55" s="17"/>
      <c r="BK55" s="56"/>
      <c r="BL55" s="50"/>
      <c r="BM55" s="50"/>
      <c r="BN55" s="50"/>
      <c r="BO55" s="50"/>
      <c r="BP55" s="50"/>
      <c r="BQ55" s="50"/>
      <c r="BR55" s="264"/>
      <c r="BS55" s="57"/>
      <c r="BT55" s="17"/>
      <c r="BU55" s="17"/>
      <c r="BV55" s="56"/>
      <c r="BW55" s="50"/>
      <c r="BX55" s="50"/>
      <c r="BY55" s="50"/>
      <c r="BZ55" s="50"/>
      <c r="CA55" s="50"/>
      <c r="CB55" s="50"/>
      <c r="CC55" s="264"/>
      <c r="CD55" s="57"/>
      <c r="CE55" s="17"/>
      <c r="CF55" s="17"/>
      <c r="CG55" s="56"/>
      <c r="CH55" s="50"/>
      <c r="CI55" s="50"/>
      <c r="CJ55" s="50"/>
      <c r="CK55" s="50"/>
      <c r="CL55" s="50"/>
      <c r="CM55" s="50"/>
      <c r="CN55" s="264"/>
      <c r="CO55" s="57"/>
      <c r="CP55" s="17"/>
      <c r="CQ55" s="17"/>
      <c r="CR55" s="56"/>
      <c r="CS55" s="50"/>
      <c r="CT55" s="50"/>
      <c r="CU55" s="50"/>
      <c r="CV55" s="50"/>
      <c r="CW55" s="50"/>
      <c r="CX55" s="50"/>
      <c r="CY55" s="264"/>
      <c r="CZ55" s="57"/>
      <c r="DA55" s="17"/>
      <c r="DB55" s="17"/>
      <c r="DC55" s="56"/>
      <c r="DD55" s="50"/>
      <c r="DE55" s="50"/>
      <c r="DF55" s="50"/>
      <c r="DG55" s="50"/>
      <c r="DH55" s="50"/>
      <c r="DI55" s="50"/>
      <c r="DJ55" s="264"/>
      <c r="DK55" s="57"/>
      <c r="DL55" s="17"/>
      <c r="DM55" s="17"/>
      <c r="DN55" s="56"/>
      <c r="DO55" s="50"/>
      <c r="DP55" s="50"/>
      <c r="DQ55" s="50"/>
      <c r="DR55" s="50"/>
      <c r="DS55" s="50"/>
      <c r="DT55" s="50"/>
      <c r="DU55" s="264"/>
      <c r="DV55" s="57"/>
      <c r="DW55" s="17"/>
      <c r="DX55" s="17"/>
      <c r="DY55" s="56"/>
      <c r="DZ55" s="50"/>
      <c r="EA55" s="50"/>
      <c r="EB55" s="50"/>
      <c r="EC55" s="50"/>
      <c r="ED55" s="50"/>
      <c r="EE55" s="50"/>
      <c r="EF55" s="264"/>
      <c r="EG55" s="57"/>
      <c r="EH55" s="17"/>
      <c r="EI55" s="17"/>
      <c r="EJ55" s="56"/>
      <c r="EK55" s="50"/>
      <c r="EL55" s="50"/>
      <c r="EM55" s="50"/>
      <c r="EN55" s="50"/>
      <c r="EO55" s="50"/>
      <c r="EP55" s="50"/>
      <c r="EQ55" s="264"/>
      <c r="ER55" s="57"/>
      <c r="ES55" s="17"/>
      <c r="ET55" s="17"/>
      <c r="EU55" s="56"/>
      <c r="EV55" s="50"/>
      <c r="EW55" s="50"/>
      <c r="EX55" s="50"/>
      <c r="EY55" s="50"/>
      <c r="EZ55" s="50"/>
      <c r="FA55" s="50"/>
      <c r="FB55" s="264"/>
      <c r="FC55" s="57"/>
      <c r="FD55" s="17"/>
      <c r="FE55" s="17"/>
      <c r="FF55" s="56"/>
      <c r="FG55" s="50"/>
      <c r="FH55" s="50"/>
      <c r="FI55" s="50"/>
      <c r="FJ55" s="50"/>
      <c r="FK55" s="50"/>
      <c r="FL55" s="50"/>
      <c r="FM55" s="264"/>
      <c r="FN55" s="57"/>
      <c r="FO55" s="17"/>
      <c r="FP55" s="17"/>
      <c r="FQ55" s="56"/>
      <c r="FR55" s="50"/>
      <c r="FS55" s="50"/>
      <c r="FT55" s="50"/>
      <c r="FU55" s="50"/>
      <c r="FV55" s="50"/>
      <c r="FW55" s="50"/>
      <c r="FX55" s="264"/>
      <c r="FY55" s="57"/>
      <c r="FZ55" s="17"/>
      <c r="GA55" s="17"/>
      <c r="GB55" s="56"/>
      <c r="GC55" s="50"/>
      <c r="GD55" s="50"/>
      <c r="GE55" s="50"/>
      <c r="GF55" s="50"/>
      <c r="GG55" s="50"/>
      <c r="GH55" s="50"/>
      <c r="GI55" s="264"/>
      <c r="GJ55" s="57"/>
      <c r="GK55" s="17"/>
      <c r="GL55" s="17"/>
      <c r="GM55" s="56"/>
      <c r="GN55" s="50"/>
      <c r="GO55" s="50"/>
      <c r="GP55" s="50"/>
      <c r="GQ55" s="50"/>
      <c r="GR55" s="50"/>
      <c r="GS55" s="50"/>
      <c r="GT55" s="264"/>
      <c r="GU55" s="57"/>
      <c r="GV55" s="17"/>
      <c r="GW55" s="17"/>
      <c r="GX55" s="56"/>
      <c r="GY55" s="50"/>
      <c r="GZ55" s="50"/>
      <c r="HA55" s="50"/>
      <c r="HB55" s="50"/>
      <c r="HC55" s="50"/>
      <c r="HD55" s="50"/>
      <c r="HE55" s="264"/>
      <c r="HF55" s="57"/>
      <c r="HG55" s="17"/>
      <c r="HH55" s="17"/>
      <c r="HI55" s="56"/>
      <c r="HJ55" s="50"/>
      <c r="HK55" s="50"/>
      <c r="HL55" s="50"/>
      <c r="HM55" s="50"/>
      <c r="HN55" s="50"/>
      <c r="HO55" s="50"/>
      <c r="HP55" s="264"/>
      <c r="HQ55" s="57"/>
      <c r="HR55" s="17"/>
      <c r="HS55" s="17"/>
    </row>
    <row r="56" spans="1:227" x14ac:dyDescent="0.25">
      <c r="A56" s="59"/>
      <c r="B56" s="216"/>
      <c r="C56" s="60"/>
      <c r="D56" s="60"/>
      <c r="E56" s="264"/>
      <c r="F56" s="264"/>
      <c r="G56" s="17"/>
      <c r="H56" s="56"/>
      <c r="I56" s="50"/>
      <c r="J56" s="50"/>
      <c r="K56" s="50"/>
      <c r="L56" s="50"/>
      <c r="M56" s="50"/>
      <c r="N56" s="50"/>
      <c r="O56" s="264"/>
      <c r="P56" s="57"/>
      <c r="Q56" s="17"/>
      <c r="R56" s="17"/>
      <c r="S56" s="56"/>
      <c r="T56" s="50"/>
      <c r="U56" s="50"/>
      <c r="V56" s="50"/>
      <c r="W56" s="50"/>
      <c r="X56" s="50"/>
      <c r="Y56" s="50"/>
      <c r="Z56" s="264"/>
      <c r="AA56" s="57"/>
      <c r="AB56" s="17"/>
      <c r="AC56" s="17"/>
      <c r="AD56" s="56"/>
      <c r="AE56" s="50"/>
      <c r="AF56" s="50"/>
      <c r="AG56" s="50"/>
      <c r="AH56" s="50"/>
      <c r="AI56" s="50"/>
      <c r="AJ56" s="50"/>
      <c r="AK56" s="264"/>
      <c r="AL56" s="57"/>
      <c r="AM56" s="17"/>
      <c r="AN56" s="17"/>
      <c r="AO56" s="56"/>
      <c r="AP56" s="50"/>
      <c r="AQ56" s="50"/>
      <c r="AR56" s="50"/>
      <c r="AS56" s="50"/>
      <c r="AT56" s="50"/>
      <c r="AU56" s="50"/>
      <c r="AV56" s="264"/>
      <c r="AW56" s="57"/>
      <c r="AX56" s="17"/>
      <c r="AY56" s="17"/>
      <c r="AZ56" s="56"/>
      <c r="BA56" s="50"/>
      <c r="BB56" s="50"/>
      <c r="BC56" s="50"/>
      <c r="BD56" s="50"/>
      <c r="BE56" s="50"/>
      <c r="BF56" s="50"/>
      <c r="BG56" s="264"/>
      <c r="BH56" s="57"/>
      <c r="BI56" s="17"/>
      <c r="BJ56" s="17"/>
      <c r="BK56" s="56"/>
      <c r="BL56" s="50"/>
      <c r="BM56" s="50"/>
      <c r="BN56" s="50"/>
      <c r="BO56" s="50"/>
      <c r="BP56" s="50"/>
      <c r="BQ56" s="50"/>
      <c r="BR56" s="264"/>
      <c r="BS56" s="57"/>
      <c r="BT56" s="17"/>
      <c r="BU56" s="17"/>
      <c r="BV56" s="56"/>
      <c r="BW56" s="50"/>
      <c r="BX56" s="50"/>
      <c r="BY56" s="50"/>
      <c r="BZ56" s="50"/>
      <c r="CA56" s="50"/>
      <c r="CB56" s="50"/>
      <c r="CC56" s="264"/>
      <c r="CD56" s="57"/>
      <c r="CE56" s="17"/>
      <c r="CF56" s="17"/>
      <c r="CG56" s="56"/>
      <c r="CH56" s="50"/>
      <c r="CI56" s="50"/>
      <c r="CJ56" s="50"/>
      <c r="CK56" s="50"/>
      <c r="CL56" s="50"/>
      <c r="CM56" s="50"/>
      <c r="CN56" s="264"/>
      <c r="CO56" s="57"/>
      <c r="CP56" s="17"/>
      <c r="CQ56" s="17"/>
      <c r="CR56" s="56"/>
      <c r="CS56" s="50"/>
      <c r="CT56" s="50"/>
      <c r="CU56" s="50"/>
      <c r="CV56" s="50"/>
      <c r="CW56" s="50"/>
      <c r="CX56" s="50"/>
      <c r="CY56" s="264"/>
      <c r="CZ56" s="57"/>
      <c r="DA56" s="17"/>
      <c r="DB56" s="17"/>
      <c r="DC56" s="56"/>
      <c r="DD56" s="50"/>
      <c r="DE56" s="50"/>
      <c r="DF56" s="50"/>
      <c r="DG56" s="50"/>
      <c r="DH56" s="50"/>
      <c r="DI56" s="50"/>
      <c r="DJ56" s="264"/>
      <c r="DK56" s="57"/>
      <c r="DL56" s="17"/>
      <c r="DM56" s="17"/>
      <c r="DN56" s="56"/>
      <c r="DO56" s="50"/>
      <c r="DP56" s="50"/>
      <c r="DQ56" s="50"/>
      <c r="DR56" s="50"/>
      <c r="DS56" s="50"/>
      <c r="DT56" s="50"/>
      <c r="DU56" s="264"/>
      <c r="DV56" s="57"/>
      <c r="DW56" s="17"/>
      <c r="DX56" s="17"/>
      <c r="DY56" s="56"/>
      <c r="DZ56" s="50"/>
      <c r="EA56" s="50"/>
      <c r="EB56" s="50"/>
      <c r="EC56" s="50"/>
      <c r="ED56" s="50"/>
      <c r="EE56" s="50"/>
      <c r="EF56" s="264"/>
      <c r="EG56" s="57"/>
      <c r="EH56" s="17"/>
      <c r="EI56" s="17"/>
      <c r="EJ56" s="56"/>
      <c r="EK56" s="50"/>
      <c r="EL56" s="50"/>
      <c r="EM56" s="50"/>
      <c r="EN56" s="50"/>
      <c r="EO56" s="50"/>
      <c r="EP56" s="50"/>
      <c r="EQ56" s="264"/>
      <c r="ER56" s="57"/>
      <c r="ES56" s="17"/>
      <c r="ET56" s="17"/>
      <c r="EU56" s="56"/>
      <c r="EV56" s="50"/>
      <c r="EW56" s="50"/>
      <c r="EX56" s="50"/>
      <c r="EY56" s="50"/>
      <c r="EZ56" s="50"/>
      <c r="FA56" s="50"/>
      <c r="FB56" s="264"/>
      <c r="FC56" s="57"/>
      <c r="FD56" s="17"/>
      <c r="FE56" s="17"/>
      <c r="FF56" s="56"/>
      <c r="FG56" s="50"/>
      <c r="FH56" s="50"/>
      <c r="FI56" s="50"/>
      <c r="FJ56" s="50"/>
      <c r="FK56" s="50"/>
      <c r="FL56" s="50"/>
      <c r="FM56" s="264"/>
      <c r="FN56" s="57"/>
      <c r="FO56" s="17"/>
      <c r="FP56" s="17"/>
      <c r="FQ56" s="56"/>
      <c r="FR56" s="50"/>
      <c r="FS56" s="50"/>
      <c r="FT56" s="50"/>
      <c r="FU56" s="50"/>
      <c r="FV56" s="50"/>
      <c r="FW56" s="50"/>
      <c r="FX56" s="264"/>
      <c r="FY56" s="57"/>
      <c r="FZ56" s="17"/>
      <c r="GA56" s="17"/>
      <c r="GB56" s="56"/>
      <c r="GC56" s="50"/>
      <c r="GD56" s="50"/>
      <c r="GE56" s="50"/>
      <c r="GF56" s="50"/>
      <c r="GG56" s="50"/>
      <c r="GH56" s="50"/>
      <c r="GI56" s="264"/>
      <c r="GJ56" s="57"/>
      <c r="GK56" s="17"/>
      <c r="GL56" s="17"/>
      <c r="GM56" s="56"/>
      <c r="GN56" s="50"/>
      <c r="GO56" s="50"/>
      <c r="GP56" s="50"/>
      <c r="GQ56" s="50"/>
      <c r="GR56" s="50"/>
      <c r="GS56" s="50"/>
      <c r="GT56" s="264"/>
      <c r="GU56" s="57"/>
      <c r="GV56" s="17"/>
      <c r="GW56" s="17"/>
      <c r="GX56" s="56"/>
      <c r="GY56" s="50"/>
      <c r="GZ56" s="50"/>
      <c r="HA56" s="50"/>
      <c r="HB56" s="50"/>
      <c r="HC56" s="50"/>
      <c r="HD56" s="50"/>
      <c r="HE56" s="264"/>
      <c r="HF56" s="57"/>
      <c r="HG56" s="17"/>
      <c r="HH56" s="17"/>
      <c r="HI56" s="56"/>
      <c r="HJ56" s="50"/>
      <c r="HK56" s="50"/>
      <c r="HL56" s="50"/>
      <c r="HM56" s="50"/>
      <c r="HN56" s="50"/>
      <c r="HO56" s="50"/>
      <c r="HP56" s="264"/>
      <c r="HQ56" s="57"/>
      <c r="HR56" s="17"/>
      <c r="HS56" s="17"/>
    </row>
    <row r="57" spans="1:227" x14ac:dyDescent="0.25">
      <c r="A57" s="59"/>
      <c r="B57" s="215"/>
      <c r="C57" s="60"/>
      <c r="D57" s="60"/>
      <c r="E57" s="264"/>
      <c r="F57" s="264"/>
      <c r="G57" s="17"/>
      <c r="H57" s="56"/>
      <c r="I57" s="50"/>
      <c r="J57" s="50"/>
      <c r="K57" s="50"/>
      <c r="L57" s="50"/>
      <c r="M57" s="50"/>
      <c r="N57" s="50"/>
      <c r="O57" s="264"/>
      <c r="P57" s="57"/>
      <c r="Q57" s="17"/>
      <c r="R57" s="17"/>
      <c r="S57" s="56"/>
      <c r="T57" s="50"/>
      <c r="U57" s="50"/>
      <c r="V57" s="50"/>
      <c r="W57" s="50"/>
      <c r="X57" s="50"/>
      <c r="Y57" s="50"/>
      <c r="Z57" s="264"/>
      <c r="AA57" s="57"/>
      <c r="AB57" s="17"/>
      <c r="AC57" s="17"/>
      <c r="AD57" s="56"/>
      <c r="AE57" s="50"/>
      <c r="AF57" s="50"/>
      <c r="AG57" s="50"/>
      <c r="AH57" s="50"/>
      <c r="AI57" s="50"/>
      <c r="AJ57" s="50"/>
      <c r="AK57" s="264"/>
      <c r="AL57" s="57"/>
      <c r="AM57" s="17"/>
      <c r="AN57" s="17"/>
      <c r="AO57" s="56"/>
      <c r="AP57" s="50"/>
      <c r="AQ57" s="50"/>
      <c r="AR57" s="50"/>
      <c r="AS57" s="50"/>
      <c r="AT57" s="50"/>
      <c r="AU57" s="50"/>
      <c r="AV57" s="264"/>
      <c r="AW57" s="57"/>
      <c r="AX57" s="17"/>
      <c r="AY57" s="17"/>
      <c r="AZ57" s="56"/>
      <c r="BA57" s="50"/>
      <c r="BB57" s="50"/>
      <c r="BC57" s="50"/>
      <c r="BD57" s="50"/>
      <c r="BE57" s="50"/>
      <c r="BF57" s="50"/>
      <c r="BG57" s="264"/>
      <c r="BH57" s="57"/>
      <c r="BI57" s="17"/>
      <c r="BJ57" s="17"/>
      <c r="BK57" s="56"/>
      <c r="BL57" s="50"/>
      <c r="BM57" s="50"/>
      <c r="BN57" s="50"/>
      <c r="BO57" s="50"/>
      <c r="BP57" s="50"/>
      <c r="BQ57" s="50"/>
      <c r="BR57" s="264"/>
      <c r="BS57" s="57"/>
      <c r="BT57" s="17"/>
      <c r="BU57" s="17"/>
      <c r="BV57" s="56"/>
      <c r="BW57" s="50"/>
      <c r="BX57" s="50"/>
      <c r="BY57" s="50"/>
      <c r="BZ57" s="50"/>
      <c r="CA57" s="50"/>
      <c r="CB57" s="50"/>
      <c r="CC57" s="264"/>
      <c r="CD57" s="57"/>
      <c r="CE57" s="17"/>
      <c r="CF57" s="17"/>
      <c r="CG57" s="56"/>
      <c r="CH57" s="50"/>
      <c r="CI57" s="50"/>
      <c r="CJ57" s="50"/>
      <c r="CK57" s="50"/>
      <c r="CL57" s="50"/>
      <c r="CM57" s="50"/>
      <c r="CN57" s="264"/>
      <c r="CO57" s="57"/>
      <c r="CP57" s="17"/>
      <c r="CQ57" s="17"/>
      <c r="CR57" s="56"/>
      <c r="CS57" s="50"/>
      <c r="CT57" s="50"/>
      <c r="CU57" s="50"/>
      <c r="CV57" s="50"/>
      <c r="CW57" s="50"/>
      <c r="CX57" s="50"/>
      <c r="CY57" s="264"/>
      <c r="CZ57" s="57"/>
      <c r="DA57" s="17"/>
      <c r="DB57" s="17"/>
      <c r="DC57" s="56"/>
      <c r="DD57" s="50"/>
      <c r="DE57" s="50"/>
      <c r="DF57" s="50"/>
      <c r="DG57" s="50"/>
      <c r="DH57" s="50"/>
      <c r="DI57" s="50"/>
      <c r="DJ57" s="264"/>
      <c r="DK57" s="57"/>
      <c r="DL57" s="17"/>
      <c r="DM57" s="17"/>
      <c r="DN57" s="56"/>
      <c r="DO57" s="50"/>
      <c r="DP57" s="50"/>
      <c r="DQ57" s="50"/>
      <c r="DR57" s="50"/>
      <c r="DS57" s="50"/>
      <c r="DT57" s="50"/>
      <c r="DU57" s="264"/>
      <c r="DV57" s="57"/>
      <c r="DW57" s="17"/>
      <c r="DX57" s="17"/>
      <c r="DY57" s="56"/>
      <c r="DZ57" s="50"/>
      <c r="EA57" s="50"/>
      <c r="EB57" s="50"/>
      <c r="EC57" s="50"/>
      <c r="ED57" s="50"/>
      <c r="EE57" s="50"/>
      <c r="EF57" s="264"/>
      <c r="EG57" s="57"/>
      <c r="EH57" s="17"/>
      <c r="EI57" s="17"/>
      <c r="EJ57" s="56"/>
      <c r="EK57" s="50"/>
      <c r="EL57" s="50"/>
      <c r="EM57" s="50"/>
      <c r="EN57" s="50"/>
      <c r="EO57" s="50"/>
      <c r="EP57" s="50"/>
      <c r="EQ57" s="264"/>
      <c r="ER57" s="57"/>
      <c r="ES57" s="17"/>
      <c r="ET57" s="17"/>
      <c r="EU57" s="56"/>
      <c r="EV57" s="50"/>
      <c r="EW57" s="50"/>
      <c r="EX57" s="50"/>
      <c r="EY57" s="50"/>
      <c r="EZ57" s="50"/>
      <c r="FA57" s="50"/>
      <c r="FB57" s="264"/>
      <c r="FC57" s="57"/>
      <c r="FD57" s="17"/>
      <c r="FE57" s="17"/>
      <c r="FF57" s="56"/>
      <c r="FG57" s="50"/>
      <c r="FH57" s="50"/>
      <c r="FI57" s="50"/>
      <c r="FJ57" s="50"/>
      <c r="FK57" s="50"/>
      <c r="FL57" s="50"/>
      <c r="FM57" s="264"/>
      <c r="FN57" s="57"/>
      <c r="FO57" s="17"/>
      <c r="FP57" s="17"/>
      <c r="FQ57" s="56"/>
      <c r="FR57" s="50"/>
      <c r="FS57" s="50"/>
      <c r="FT57" s="50"/>
      <c r="FU57" s="50"/>
      <c r="FV57" s="50"/>
      <c r="FW57" s="50"/>
      <c r="FX57" s="264"/>
      <c r="FY57" s="57"/>
      <c r="FZ57" s="17"/>
      <c r="GA57" s="17"/>
      <c r="GB57" s="56"/>
      <c r="GC57" s="50"/>
      <c r="GD57" s="50"/>
      <c r="GE57" s="50"/>
      <c r="GF57" s="50"/>
      <c r="GG57" s="50"/>
      <c r="GH57" s="50"/>
      <c r="GI57" s="264"/>
      <c r="GJ57" s="57"/>
      <c r="GK57" s="17"/>
      <c r="GL57" s="17"/>
      <c r="GM57" s="56"/>
      <c r="GN57" s="50"/>
      <c r="GO57" s="50"/>
      <c r="GP57" s="50"/>
      <c r="GQ57" s="50"/>
      <c r="GR57" s="50"/>
      <c r="GS57" s="50"/>
      <c r="GT57" s="264"/>
      <c r="GU57" s="57"/>
      <c r="GV57" s="17"/>
      <c r="GW57" s="17"/>
      <c r="GX57" s="56"/>
      <c r="GY57" s="50"/>
      <c r="GZ57" s="50"/>
      <c r="HA57" s="50"/>
      <c r="HB57" s="50"/>
      <c r="HC57" s="50"/>
      <c r="HD57" s="50"/>
      <c r="HE57" s="264"/>
      <c r="HF57" s="57"/>
      <c r="HG57" s="17"/>
      <c r="HH57" s="17"/>
      <c r="HI57" s="56"/>
      <c r="HJ57" s="50"/>
      <c r="HK57" s="50"/>
      <c r="HL57" s="50"/>
      <c r="HM57" s="50"/>
      <c r="HN57" s="50"/>
      <c r="HO57" s="50"/>
      <c r="HP57" s="264"/>
      <c r="HQ57" s="57"/>
      <c r="HR57" s="17"/>
      <c r="HS57" s="17"/>
    </row>
    <row r="58" spans="1:227" x14ac:dyDescent="0.25">
      <c r="A58" s="59"/>
      <c r="B58" s="215"/>
      <c r="C58" s="60"/>
      <c r="D58" s="60"/>
      <c r="E58" s="264"/>
      <c r="F58" s="264"/>
      <c r="G58" s="17"/>
      <c r="H58" s="56"/>
      <c r="I58" s="50"/>
      <c r="J58" s="50"/>
      <c r="K58" s="50"/>
      <c r="L58" s="50"/>
      <c r="M58" s="50"/>
      <c r="N58" s="50"/>
      <c r="O58" s="264"/>
      <c r="P58" s="57"/>
      <c r="Q58" s="17"/>
      <c r="R58" s="17"/>
      <c r="S58" s="56"/>
      <c r="T58" s="50"/>
      <c r="U58" s="50"/>
      <c r="V58" s="50"/>
      <c r="W58" s="50"/>
      <c r="X58" s="50"/>
      <c r="Y58" s="50"/>
      <c r="Z58" s="264"/>
      <c r="AA58" s="57"/>
      <c r="AB58" s="17"/>
      <c r="AC58" s="17"/>
      <c r="AD58" s="56"/>
      <c r="AE58" s="50"/>
      <c r="AF58" s="50"/>
      <c r="AG58" s="50"/>
      <c r="AH58" s="50"/>
      <c r="AI58" s="50"/>
      <c r="AJ58" s="50"/>
      <c r="AK58" s="264"/>
      <c r="AL58" s="57"/>
      <c r="AM58" s="17"/>
      <c r="AN58" s="17"/>
      <c r="AO58" s="56"/>
      <c r="AP58" s="50"/>
      <c r="AQ58" s="50"/>
      <c r="AR58" s="50"/>
      <c r="AS58" s="50"/>
      <c r="AT58" s="50"/>
      <c r="AU58" s="50"/>
      <c r="AV58" s="264"/>
      <c r="AW58" s="57"/>
      <c r="AX58" s="17"/>
      <c r="AY58" s="17"/>
      <c r="AZ58" s="56"/>
      <c r="BA58" s="50"/>
      <c r="BB58" s="50"/>
      <c r="BC58" s="50"/>
      <c r="BD58" s="50"/>
      <c r="BE58" s="50"/>
      <c r="BF58" s="50"/>
      <c r="BG58" s="264"/>
      <c r="BH58" s="57"/>
      <c r="BI58" s="17"/>
      <c r="BJ58" s="17"/>
      <c r="BK58" s="56"/>
      <c r="BL58" s="50"/>
      <c r="BM58" s="50"/>
      <c r="BN58" s="50"/>
      <c r="BO58" s="50"/>
      <c r="BP58" s="50"/>
      <c r="BQ58" s="50"/>
      <c r="BR58" s="264"/>
      <c r="BS58" s="57"/>
      <c r="BT58" s="17"/>
      <c r="BU58" s="17"/>
      <c r="BV58" s="56"/>
      <c r="BW58" s="50"/>
      <c r="BX58" s="50"/>
      <c r="BY58" s="50"/>
      <c r="BZ58" s="50"/>
      <c r="CA58" s="50"/>
      <c r="CB58" s="50"/>
      <c r="CC58" s="264"/>
      <c r="CD58" s="57"/>
      <c r="CE58" s="17"/>
      <c r="CF58" s="17"/>
      <c r="CG58" s="56"/>
      <c r="CH58" s="50"/>
      <c r="CI58" s="50"/>
      <c r="CJ58" s="50"/>
      <c r="CK58" s="50"/>
      <c r="CL58" s="50"/>
      <c r="CM58" s="50"/>
      <c r="CN58" s="264"/>
      <c r="CO58" s="57"/>
      <c r="CP58" s="17"/>
      <c r="CQ58" s="17"/>
      <c r="CR58" s="56"/>
      <c r="CS58" s="50"/>
      <c r="CT58" s="50"/>
      <c r="CU58" s="50"/>
      <c r="CV58" s="50"/>
      <c r="CW58" s="50"/>
      <c r="CX58" s="50"/>
      <c r="CY58" s="264"/>
      <c r="CZ58" s="57"/>
      <c r="DA58" s="17"/>
      <c r="DB58" s="17"/>
      <c r="DC58" s="56"/>
      <c r="DD58" s="50"/>
      <c r="DE58" s="50"/>
      <c r="DF58" s="50"/>
      <c r="DG58" s="50"/>
      <c r="DH58" s="50"/>
      <c r="DI58" s="50"/>
      <c r="DJ58" s="264"/>
      <c r="DK58" s="57"/>
      <c r="DL58" s="17"/>
      <c r="DM58" s="17"/>
      <c r="DN58" s="56"/>
      <c r="DO58" s="50"/>
      <c r="DP58" s="50"/>
      <c r="DQ58" s="50"/>
      <c r="DR58" s="50"/>
      <c r="DS58" s="50"/>
      <c r="DT58" s="50"/>
      <c r="DU58" s="264"/>
      <c r="DV58" s="57"/>
      <c r="DW58" s="17"/>
      <c r="DX58" s="17"/>
      <c r="DY58" s="56"/>
      <c r="DZ58" s="50"/>
      <c r="EA58" s="50"/>
      <c r="EB58" s="50"/>
      <c r="EC58" s="50"/>
      <c r="ED58" s="50"/>
      <c r="EE58" s="50"/>
      <c r="EF58" s="264"/>
      <c r="EG58" s="57"/>
      <c r="EH58" s="17"/>
      <c r="EI58" s="17"/>
      <c r="EJ58" s="56"/>
      <c r="EK58" s="50"/>
      <c r="EL58" s="50"/>
      <c r="EM58" s="50"/>
      <c r="EN58" s="50"/>
      <c r="EO58" s="50"/>
      <c r="EP58" s="50"/>
      <c r="EQ58" s="264"/>
      <c r="ER58" s="57"/>
      <c r="ES58" s="17"/>
      <c r="ET58" s="17"/>
      <c r="EU58" s="56"/>
      <c r="EV58" s="50"/>
      <c r="EW58" s="50"/>
      <c r="EX58" s="50"/>
      <c r="EY58" s="50"/>
      <c r="EZ58" s="50"/>
      <c r="FA58" s="50"/>
      <c r="FB58" s="264"/>
      <c r="FC58" s="57"/>
      <c r="FD58" s="17"/>
      <c r="FE58" s="17"/>
      <c r="FF58" s="56"/>
      <c r="FG58" s="50"/>
      <c r="FH58" s="50"/>
      <c r="FI58" s="50"/>
      <c r="FJ58" s="50"/>
      <c r="FK58" s="50"/>
      <c r="FL58" s="50"/>
      <c r="FM58" s="264"/>
      <c r="FN58" s="57"/>
      <c r="FO58" s="17"/>
      <c r="FP58" s="17"/>
      <c r="FQ58" s="56"/>
      <c r="FR58" s="50"/>
      <c r="FS58" s="50"/>
      <c r="FT58" s="50"/>
      <c r="FU58" s="50"/>
      <c r="FV58" s="50"/>
      <c r="FW58" s="50"/>
      <c r="FX58" s="264"/>
      <c r="FY58" s="57"/>
      <c r="FZ58" s="17"/>
      <c r="GA58" s="17"/>
      <c r="GB58" s="56"/>
      <c r="GC58" s="50"/>
      <c r="GD58" s="50"/>
      <c r="GE58" s="50"/>
      <c r="GF58" s="50"/>
      <c r="GG58" s="50"/>
      <c r="GH58" s="50"/>
      <c r="GI58" s="264"/>
      <c r="GJ58" s="57"/>
      <c r="GK58" s="17"/>
      <c r="GL58" s="17"/>
      <c r="GM58" s="56"/>
      <c r="GN58" s="50"/>
      <c r="GO58" s="50"/>
      <c r="GP58" s="50"/>
      <c r="GQ58" s="50"/>
      <c r="GR58" s="50"/>
      <c r="GS58" s="50"/>
      <c r="GT58" s="264"/>
      <c r="GU58" s="57"/>
      <c r="GV58" s="17"/>
      <c r="GW58" s="17"/>
      <c r="GX58" s="56"/>
      <c r="GY58" s="50"/>
      <c r="GZ58" s="50"/>
      <c r="HA58" s="50"/>
      <c r="HB58" s="50"/>
      <c r="HC58" s="50"/>
      <c r="HD58" s="50"/>
      <c r="HE58" s="264"/>
      <c r="HF58" s="57"/>
      <c r="HG58" s="17"/>
      <c r="HH58" s="17"/>
      <c r="HI58" s="56"/>
      <c r="HJ58" s="50"/>
      <c r="HK58" s="50"/>
      <c r="HL58" s="50"/>
      <c r="HM58" s="50"/>
      <c r="HN58" s="50"/>
      <c r="HO58" s="50"/>
      <c r="HP58" s="264"/>
      <c r="HQ58" s="57"/>
      <c r="HR58" s="17"/>
      <c r="HS58" s="17"/>
    </row>
    <row r="59" spans="1:227" x14ac:dyDescent="0.25">
      <c r="A59" s="59"/>
      <c r="B59" s="215"/>
      <c r="C59" s="60"/>
      <c r="D59" s="60"/>
      <c r="E59" s="264"/>
      <c r="F59" s="264"/>
      <c r="G59" s="17"/>
      <c r="H59" s="56"/>
      <c r="I59" s="50"/>
      <c r="J59" s="50"/>
      <c r="K59" s="50"/>
      <c r="L59" s="50"/>
      <c r="M59" s="50"/>
      <c r="N59" s="50"/>
      <c r="O59" s="264"/>
      <c r="P59" s="57"/>
      <c r="Q59" s="17"/>
      <c r="R59" s="17"/>
      <c r="S59" s="56"/>
      <c r="T59" s="50"/>
      <c r="U59" s="50"/>
      <c r="V59" s="50"/>
      <c r="W59" s="50"/>
      <c r="X59" s="50"/>
      <c r="Y59" s="50"/>
      <c r="Z59" s="264"/>
      <c r="AA59" s="57"/>
      <c r="AB59" s="17"/>
      <c r="AC59" s="17"/>
      <c r="AD59" s="56"/>
      <c r="AE59" s="50"/>
      <c r="AF59" s="50"/>
      <c r="AG59" s="50"/>
      <c r="AH59" s="50"/>
      <c r="AI59" s="50"/>
      <c r="AJ59" s="50"/>
      <c r="AK59" s="264"/>
      <c r="AL59" s="57"/>
      <c r="AM59" s="17"/>
      <c r="AN59" s="17"/>
      <c r="AO59" s="56"/>
      <c r="AP59" s="50"/>
      <c r="AQ59" s="50"/>
      <c r="AR59" s="50"/>
      <c r="AS59" s="50"/>
      <c r="AT59" s="50"/>
      <c r="AU59" s="50"/>
      <c r="AV59" s="264"/>
      <c r="AW59" s="57"/>
      <c r="AX59" s="17"/>
      <c r="AY59" s="17"/>
      <c r="AZ59" s="56"/>
      <c r="BA59" s="50"/>
      <c r="BB59" s="50"/>
      <c r="BC59" s="50"/>
      <c r="BD59" s="50"/>
      <c r="BE59" s="50"/>
      <c r="BF59" s="50"/>
      <c r="BG59" s="264"/>
      <c r="BH59" s="57"/>
      <c r="BI59" s="17"/>
      <c r="BJ59" s="17"/>
      <c r="BK59" s="56"/>
      <c r="BL59" s="50"/>
      <c r="BM59" s="50"/>
      <c r="BN59" s="50"/>
      <c r="BO59" s="50"/>
      <c r="BP59" s="50"/>
      <c r="BQ59" s="50"/>
      <c r="BR59" s="264"/>
      <c r="BS59" s="57"/>
      <c r="BT59" s="17"/>
      <c r="BU59" s="17"/>
      <c r="BV59" s="56"/>
      <c r="BW59" s="50"/>
      <c r="BX59" s="50"/>
      <c r="BY59" s="50"/>
      <c r="BZ59" s="50"/>
      <c r="CA59" s="50"/>
      <c r="CB59" s="50"/>
      <c r="CC59" s="264"/>
      <c r="CD59" s="57"/>
      <c r="CE59" s="17"/>
      <c r="CF59" s="17"/>
      <c r="CG59" s="56"/>
      <c r="CH59" s="50"/>
      <c r="CI59" s="50"/>
      <c r="CJ59" s="50"/>
      <c r="CK59" s="50"/>
      <c r="CL59" s="50"/>
      <c r="CM59" s="50"/>
      <c r="CN59" s="264"/>
      <c r="CO59" s="57"/>
      <c r="CP59" s="17"/>
      <c r="CQ59" s="17"/>
      <c r="CR59" s="56"/>
      <c r="CS59" s="50"/>
      <c r="CT59" s="50"/>
      <c r="CU59" s="50"/>
      <c r="CV59" s="50"/>
      <c r="CW59" s="50"/>
      <c r="CX59" s="50"/>
      <c r="CY59" s="264"/>
      <c r="CZ59" s="57"/>
      <c r="DA59" s="17"/>
      <c r="DB59" s="17"/>
      <c r="DC59" s="56"/>
      <c r="DD59" s="50"/>
      <c r="DE59" s="50"/>
      <c r="DF59" s="50"/>
      <c r="DG59" s="50"/>
      <c r="DH59" s="50"/>
      <c r="DI59" s="50"/>
      <c r="DJ59" s="264"/>
      <c r="DK59" s="57"/>
      <c r="DL59" s="17"/>
      <c r="DM59" s="17"/>
      <c r="DN59" s="56"/>
      <c r="DO59" s="50"/>
      <c r="DP59" s="50"/>
      <c r="DQ59" s="50"/>
      <c r="DR59" s="50"/>
      <c r="DS59" s="50"/>
      <c r="DT59" s="50"/>
      <c r="DU59" s="264"/>
      <c r="DV59" s="57"/>
      <c r="DW59" s="17"/>
      <c r="DX59" s="17"/>
      <c r="DY59" s="56"/>
      <c r="DZ59" s="50"/>
      <c r="EA59" s="50"/>
      <c r="EB59" s="50"/>
      <c r="EC59" s="50"/>
      <c r="ED59" s="50"/>
      <c r="EE59" s="50"/>
      <c r="EF59" s="264"/>
      <c r="EG59" s="57"/>
      <c r="EH59" s="17"/>
      <c r="EI59" s="17"/>
      <c r="EJ59" s="56"/>
      <c r="EK59" s="50"/>
      <c r="EL59" s="50"/>
      <c r="EM59" s="50"/>
      <c r="EN59" s="50"/>
      <c r="EO59" s="50"/>
      <c r="EP59" s="50"/>
      <c r="EQ59" s="264"/>
      <c r="ER59" s="57"/>
      <c r="ES59" s="17"/>
      <c r="ET59" s="17"/>
      <c r="EU59" s="56"/>
      <c r="EV59" s="50"/>
      <c r="EW59" s="50"/>
      <c r="EX59" s="50"/>
      <c r="EY59" s="50"/>
      <c r="EZ59" s="50"/>
      <c r="FA59" s="50"/>
      <c r="FB59" s="264"/>
      <c r="FC59" s="57"/>
      <c r="FD59" s="17"/>
      <c r="FE59" s="17"/>
      <c r="FF59" s="56"/>
      <c r="FG59" s="50"/>
      <c r="FH59" s="50"/>
      <c r="FI59" s="50"/>
      <c r="FJ59" s="50"/>
      <c r="FK59" s="50"/>
      <c r="FL59" s="50"/>
      <c r="FM59" s="264"/>
      <c r="FN59" s="57"/>
      <c r="FO59" s="17"/>
      <c r="FP59" s="17"/>
      <c r="FQ59" s="56"/>
      <c r="FR59" s="50"/>
      <c r="FS59" s="50"/>
      <c r="FT59" s="50"/>
      <c r="FU59" s="50"/>
      <c r="FV59" s="50"/>
      <c r="FW59" s="50"/>
      <c r="FX59" s="264"/>
      <c r="FY59" s="57"/>
      <c r="FZ59" s="17"/>
      <c r="GA59" s="17"/>
      <c r="GB59" s="56"/>
      <c r="GC59" s="50"/>
      <c r="GD59" s="50"/>
      <c r="GE59" s="50"/>
      <c r="GF59" s="50"/>
      <c r="GG59" s="50"/>
      <c r="GH59" s="50"/>
      <c r="GI59" s="264"/>
      <c r="GJ59" s="57"/>
      <c r="GK59" s="17"/>
      <c r="GL59" s="17"/>
      <c r="GM59" s="56"/>
      <c r="GN59" s="50"/>
      <c r="GO59" s="50"/>
      <c r="GP59" s="50"/>
      <c r="GQ59" s="50"/>
      <c r="GR59" s="50"/>
      <c r="GS59" s="50"/>
      <c r="GT59" s="264"/>
      <c r="GU59" s="57"/>
      <c r="GV59" s="17"/>
      <c r="GW59" s="17"/>
      <c r="GX59" s="56"/>
      <c r="GY59" s="50"/>
      <c r="GZ59" s="50"/>
      <c r="HA59" s="50"/>
      <c r="HB59" s="50"/>
      <c r="HC59" s="50"/>
      <c r="HD59" s="50"/>
      <c r="HE59" s="264"/>
      <c r="HF59" s="57"/>
      <c r="HG59" s="17"/>
      <c r="HH59" s="17"/>
      <c r="HI59" s="56"/>
      <c r="HJ59" s="50"/>
      <c r="HK59" s="50"/>
      <c r="HL59" s="50"/>
      <c r="HM59" s="50"/>
      <c r="HN59" s="50"/>
      <c r="HO59" s="50"/>
      <c r="HP59" s="264"/>
      <c r="HQ59" s="57"/>
      <c r="HR59" s="17"/>
      <c r="HS59" s="17"/>
    </row>
    <row r="60" spans="1:227" x14ac:dyDescent="0.25">
      <c r="A60" s="59"/>
      <c r="B60" s="216"/>
      <c r="C60" s="60"/>
      <c r="D60" s="60"/>
      <c r="E60" s="264"/>
      <c r="F60" s="264"/>
      <c r="G60" s="17"/>
      <c r="H60" s="56"/>
      <c r="I60" s="50"/>
      <c r="J60" s="50"/>
      <c r="K60" s="50"/>
      <c r="L60" s="50"/>
      <c r="M60" s="50"/>
      <c r="N60" s="50"/>
      <c r="O60" s="264"/>
      <c r="P60" s="57"/>
      <c r="Q60" s="17"/>
      <c r="R60" s="17"/>
      <c r="S60" s="56"/>
      <c r="T60" s="50"/>
      <c r="U60" s="50"/>
      <c r="V60" s="50"/>
      <c r="W60" s="50"/>
      <c r="X60" s="50"/>
      <c r="Y60" s="50"/>
      <c r="Z60" s="264"/>
      <c r="AA60" s="57"/>
      <c r="AB60" s="17"/>
      <c r="AC60" s="17"/>
      <c r="AD60" s="56"/>
      <c r="AE60" s="50"/>
      <c r="AF60" s="50"/>
      <c r="AG60" s="50"/>
      <c r="AH60" s="50"/>
      <c r="AI60" s="50"/>
      <c r="AJ60" s="50"/>
      <c r="AK60" s="264"/>
      <c r="AL60" s="57"/>
      <c r="AM60" s="17"/>
      <c r="AN60" s="17"/>
      <c r="AO60" s="56"/>
      <c r="AP60" s="50"/>
      <c r="AQ60" s="50"/>
      <c r="AR60" s="50"/>
      <c r="AS60" s="50"/>
      <c r="AT60" s="50"/>
      <c r="AU60" s="50"/>
      <c r="AV60" s="264"/>
      <c r="AW60" s="57"/>
      <c r="AX60" s="17"/>
      <c r="AY60" s="17"/>
      <c r="AZ60" s="56"/>
      <c r="BA60" s="50"/>
      <c r="BB60" s="50"/>
      <c r="BC60" s="50"/>
      <c r="BD60" s="50"/>
      <c r="BE60" s="50"/>
      <c r="BF60" s="50"/>
      <c r="BG60" s="264"/>
      <c r="BH60" s="57"/>
      <c r="BI60" s="17"/>
      <c r="BJ60" s="17"/>
      <c r="BK60" s="56"/>
      <c r="BL60" s="50"/>
      <c r="BM60" s="50"/>
      <c r="BN60" s="50"/>
      <c r="BO60" s="50"/>
      <c r="BP60" s="50"/>
      <c r="BQ60" s="50"/>
      <c r="BR60" s="264"/>
      <c r="BS60" s="57"/>
      <c r="BT60" s="17"/>
      <c r="BU60" s="17"/>
      <c r="BV60" s="56"/>
      <c r="BW60" s="50"/>
      <c r="BX60" s="50"/>
      <c r="BY60" s="50"/>
      <c r="BZ60" s="50"/>
      <c r="CA60" s="50"/>
      <c r="CB60" s="50"/>
      <c r="CC60" s="264"/>
      <c r="CD60" s="57"/>
      <c r="CE60" s="17"/>
      <c r="CF60" s="17"/>
      <c r="CG60" s="56"/>
      <c r="CH60" s="50"/>
      <c r="CI60" s="50"/>
      <c r="CJ60" s="50"/>
      <c r="CK60" s="50"/>
      <c r="CL60" s="50"/>
      <c r="CM60" s="50"/>
      <c r="CN60" s="264"/>
      <c r="CO60" s="57"/>
      <c r="CP60" s="17"/>
      <c r="CQ60" s="17"/>
      <c r="CR60" s="56"/>
      <c r="CS60" s="50"/>
      <c r="CT60" s="50"/>
      <c r="CU60" s="50"/>
      <c r="CV60" s="50"/>
      <c r="CW60" s="50"/>
      <c r="CX60" s="50"/>
      <c r="CY60" s="264"/>
      <c r="CZ60" s="57"/>
      <c r="DA60" s="17"/>
      <c r="DB60" s="17"/>
      <c r="DC60" s="56"/>
      <c r="DD60" s="50"/>
      <c r="DE60" s="50"/>
      <c r="DF60" s="50"/>
      <c r="DG60" s="50"/>
      <c r="DH60" s="50"/>
      <c r="DI60" s="50"/>
      <c r="DJ60" s="264"/>
      <c r="DK60" s="57"/>
      <c r="DL60" s="17"/>
      <c r="DM60" s="17"/>
      <c r="DN60" s="56"/>
      <c r="DO60" s="50"/>
      <c r="DP60" s="50"/>
      <c r="DQ60" s="50"/>
      <c r="DR60" s="50"/>
      <c r="DS60" s="50"/>
      <c r="DT60" s="50"/>
      <c r="DU60" s="264"/>
      <c r="DV60" s="57"/>
      <c r="DW60" s="17"/>
      <c r="DX60" s="17"/>
      <c r="DY60" s="56"/>
      <c r="DZ60" s="50"/>
      <c r="EA60" s="50"/>
      <c r="EB60" s="50"/>
      <c r="EC60" s="50"/>
      <c r="ED60" s="50"/>
      <c r="EE60" s="50"/>
      <c r="EF60" s="264"/>
      <c r="EG60" s="57"/>
      <c r="EH60" s="17"/>
      <c r="EI60" s="17"/>
      <c r="EJ60" s="56"/>
      <c r="EK60" s="50"/>
      <c r="EL60" s="50"/>
      <c r="EM60" s="50"/>
      <c r="EN60" s="50"/>
      <c r="EO60" s="50"/>
      <c r="EP60" s="50"/>
      <c r="EQ60" s="264"/>
      <c r="ER60" s="57"/>
      <c r="ES60" s="17"/>
      <c r="ET60" s="17"/>
      <c r="EU60" s="56"/>
      <c r="EV60" s="50"/>
      <c r="EW60" s="50"/>
      <c r="EX60" s="50"/>
      <c r="EY60" s="50"/>
      <c r="EZ60" s="50"/>
      <c r="FA60" s="50"/>
      <c r="FB60" s="264"/>
      <c r="FC60" s="57"/>
      <c r="FD60" s="17"/>
      <c r="FE60" s="17"/>
      <c r="FF60" s="56"/>
      <c r="FG60" s="50"/>
      <c r="FH60" s="50"/>
      <c r="FI60" s="50"/>
      <c r="FJ60" s="50"/>
      <c r="FK60" s="50"/>
      <c r="FL60" s="50"/>
      <c r="FM60" s="264"/>
      <c r="FN60" s="57"/>
      <c r="FO60" s="17"/>
      <c r="FP60" s="17"/>
      <c r="FQ60" s="56"/>
      <c r="FR60" s="50"/>
      <c r="FS60" s="50"/>
      <c r="FT60" s="50"/>
      <c r="FU60" s="50"/>
      <c r="FV60" s="50"/>
      <c r="FW60" s="50"/>
      <c r="FX60" s="264"/>
      <c r="FY60" s="57"/>
      <c r="FZ60" s="17"/>
      <c r="GA60" s="17"/>
      <c r="GB60" s="56"/>
      <c r="GC60" s="50"/>
      <c r="GD60" s="50"/>
      <c r="GE60" s="50"/>
      <c r="GF60" s="50"/>
      <c r="GG60" s="50"/>
      <c r="GH60" s="50"/>
      <c r="GI60" s="264"/>
      <c r="GJ60" s="57"/>
      <c r="GK60" s="17"/>
      <c r="GL60" s="17"/>
      <c r="GM60" s="56"/>
      <c r="GN60" s="50"/>
      <c r="GO60" s="50"/>
      <c r="GP60" s="50"/>
      <c r="GQ60" s="50"/>
      <c r="GR60" s="50"/>
      <c r="GS60" s="50"/>
      <c r="GT60" s="264"/>
      <c r="GU60" s="57"/>
      <c r="GV60" s="17"/>
      <c r="GW60" s="17"/>
      <c r="GX60" s="56"/>
      <c r="GY60" s="50"/>
      <c r="GZ60" s="50"/>
      <c r="HA60" s="50"/>
      <c r="HB60" s="50"/>
      <c r="HC60" s="50"/>
      <c r="HD60" s="50"/>
      <c r="HE60" s="264"/>
      <c r="HF60" s="57"/>
      <c r="HG60" s="17"/>
      <c r="HH60" s="17"/>
      <c r="HI60" s="56"/>
      <c r="HJ60" s="50"/>
      <c r="HK60" s="50"/>
      <c r="HL60" s="50"/>
      <c r="HM60" s="50"/>
      <c r="HN60" s="50"/>
      <c r="HO60" s="50"/>
      <c r="HP60" s="264"/>
      <c r="HQ60" s="57"/>
      <c r="HR60" s="17"/>
      <c r="HS60" s="17"/>
    </row>
    <row r="61" spans="1:227" x14ac:dyDescent="0.25">
      <c r="A61" s="59"/>
      <c r="B61" s="216"/>
      <c r="C61" s="60"/>
      <c r="D61" s="60"/>
      <c r="E61" s="264"/>
      <c r="F61" s="264"/>
      <c r="G61" s="17"/>
      <c r="H61" s="56"/>
      <c r="I61" s="50"/>
      <c r="J61" s="50"/>
      <c r="K61" s="50"/>
      <c r="L61" s="50"/>
      <c r="M61" s="50"/>
      <c r="N61" s="50"/>
      <c r="O61" s="264"/>
      <c r="P61" s="57"/>
      <c r="Q61" s="17"/>
      <c r="R61" s="17"/>
      <c r="S61" s="56"/>
      <c r="T61" s="50"/>
      <c r="U61" s="50"/>
      <c r="V61" s="50"/>
      <c r="W61" s="50"/>
      <c r="X61" s="50"/>
      <c r="Y61" s="50"/>
      <c r="Z61" s="264"/>
      <c r="AA61" s="57"/>
      <c r="AB61" s="17"/>
      <c r="AC61" s="17"/>
      <c r="AD61" s="56"/>
      <c r="AE61" s="50"/>
      <c r="AF61" s="50"/>
      <c r="AG61" s="50"/>
      <c r="AH61" s="50"/>
      <c r="AI61" s="50"/>
      <c r="AJ61" s="50"/>
      <c r="AK61" s="264"/>
      <c r="AL61" s="57"/>
      <c r="AM61" s="17"/>
      <c r="AN61" s="17"/>
      <c r="AO61" s="56"/>
      <c r="AP61" s="50"/>
      <c r="AQ61" s="50"/>
      <c r="AR61" s="50"/>
      <c r="AS61" s="50"/>
      <c r="AT61" s="50"/>
      <c r="AU61" s="50"/>
      <c r="AV61" s="264"/>
      <c r="AW61" s="57"/>
      <c r="AX61" s="17"/>
      <c r="AY61" s="17"/>
      <c r="AZ61" s="56"/>
      <c r="BA61" s="50"/>
      <c r="BB61" s="50"/>
      <c r="BC61" s="50"/>
      <c r="BD61" s="50"/>
      <c r="BE61" s="50"/>
      <c r="BF61" s="50"/>
      <c r="BG61" s="264"/>
      <c r="BH61" s="57"/>
      <c r="BI61" s="17"/>
      <c r="BJ61" s="17"/>
      <c r="BK61" s="56"/>
      <c r="BL61" s="50"/>
      <c r="BM61" s="50"/>
      <c r="BN61" s="50"/>
      <c r="BO61" s="50"/>
      <c r="BP61" s="50"/>
      <c r="BQ61" s="50"/>
      <c r="BR61" s="264"/>
      <c r="BS61" s="57"/>
      <c r="BT61" s="17"/>
      <c r="BU61" s="17"/>
      <c r="BV61" s="56"/>
      <c r="BW61" s="50"/>
      <c r="BX61" s="50"/>
      <c r="BY61" s="50"/>
      <c r="BZ61" s="50"/>
      <c r="CA61" s="50"/>
      <c r="CB61" s="50"/>
      <c r="CC61" s="264"/>
      <c r="CD61" s="57"/>
      <c r="CE61" s="17"/>
      <c r="CF61" s="17"/>
      <c r="CG61" s="56"/>
      <c r="CH61" s="50"/>
      <c r="CI61" s="50"/>
      <c r="CJ61" s="50"/>
      <c r="CK61" s="50"/>
      <c r="CL61" s="50"/>
      <c r="CM61" s="50"/>
      <c r="CN61" s="264"/>
      <c r="CO61" s="57"/>
      <c r="CP61" s="17"/>
      <c r="CQ61" s="17"/>
      <c r="CR61" s="56"/>
      <c r="CS61" s="50"/>
      <c r="CT61" s="50"/>
      <c r="CU61" s="50"/>
      <c r="CV61" s="50"/>
      <c r="CW61" s="50"/>
      <c r="CX61" s="50"/>
      <c r="CY61" s="264"/>
      <c r="CZ61" s="57"/>
      <c r="DA61" s="17"/>
      <c r="DB61" s="17"/>
      <c r="DC61" s="56"/>
      <c r="DD61" s="50"/>
      <c r="DE61" s="50"/>
      <c r="DF61" s="50"/>
      <c r="DG61" s="50"/>
      <c r="DH61" s="50"/>
      <c r="DI61" s="50"/>
      <c r="DJ61" s="264"/>
      <c r="DK61" s="57"/>
      <c r="DL61" s="17"/>
      <c r="DM61" s="17"/>
      <c r="DN61" s="56"/>
      <c r="DO61" s="50"/>
      <c r="DP61" s="50"/>
      <c r="DQ61" s="50"/>
      <c r="DR61" s="50"/>
      <c r="DS61" s="50"/>
      <c r="DT61" s="50"/>
      <c r="DU61" s="264"/>
      <c r="DV61" s="57"/>
      <c r="DW61" s="17"/>
      <c r="DX61" s="17"/>
      <c r="DY61" s="56"/>
      <c r="DZ61" s="50"/>
      <c r="EA61" s="50"/>
      <c r="EB61" s="50"/>
      <c r="EC61" s="50"/>
      <c r="ED61" s="50"/>
      <c r="EE61" s="50"/>
      <c r="EF61" s="264"/>
      <c r="EG61" s="57"/>
      <c r="EH61" s="17"/>
      <c r="EI61" s="17"/>
      <c r="EJ61" s="56"/>
      <c r="EK61" s="50"/>
      <c r="EL61" s="50"/>
      <c r="EM61" s="50"/>
      <c r="EN61" s="50"/>
      <c r="EO61" s="50"/>
      <c r="EP61" s="50"/>
      <c r="EQ61" s="264"/>
      <c r="ER61" s="57"/>
      <c r="ES61" s="17"/>
      <c r="ET61" s="17"/>
      <c r="EU61" s="56"/>
      <c r="EV61" s="50"/>
      <c r="EW61" s="50"/>
      <c r="EX61" s="50"/>
      <c r="EY61" s="50"/>
      <c r="EZ61" s="50"/>
      <c r="FA61" s="50"/>
      <c r="FB61" s="264"/>
      <c r="FC61" s="57"/>
      <c r="FD61" s="17"/>
      <c r="FE61" s="17"/>
      <c r="FF61" s="56"/>
      <c r="FG61" s="50"/>
      <c r="FH61" s="50"/>
      <c r="FI61" s="50"/>
      <c r="FJ61" s="50"/>
      <c r="FK61" s="50"/>
      <c r="FL61" s="50"/>
      <c r="FM61" s="264"/>
      <c r="FN61" s="57"/>
      <c r="FO61" s="17"/>
      <c r="FP61" s="17"/>
      <c r="FQ61" s="56"/>
      <c r="FR61" s="50"/>
      <c r="FS61" s="50"/>
      <c r="FT61" s="50"/>
      <c r="FU61" s="50"/>
      <c r="FV61" s="50"/>
      <c r="FW61" s="50"/>
      <c r="FX61" s="264"/>
      <c r="FY61" s="57"/>
      <c r="FZ61" s="17"/>
      <c r="GA61" s="17"/>
      <c r="GB61" s="56"/>
      <c r="GC61" s="50"/>
      <c r="GD61" s="50"/>
      <c r="GE61" s="50"/>
      <c r="GF61" s="50"/>
      <c r="GG61" s="50"/>
      <c r="GH61" s="50"/>
      <c r="GI61" s="264"/>
      <c r="GJ61" s="57"/>
      <c r="GK61" s="17"/>
      <c r="GL61" s="17"/>
      <c r="GM61" s="56"/>
      <c r="GN61" s="50"/>
      <c r="GO61" s="50"/>
      <c r="GP61" s="50"/>
      <c r="GQ61" s="50"/>
      <c r="GR61" s="50"/>
      <c r="GS61" s="50"/>
      <c r="GT61" s="264"/>
      <c r="GU61" s="57"/>
      <c r="GV61" s="17"/>
      <c r="GW61" s="17"/>
      <c r="GX61" s="56"/>
      <c r="GY61" s="50"/>
      <c r="GZ61" s="50"/>
      <c r="HA61" s="50"/>
      <c r="HB61" s="50"/>
      <c r="HC61" s="50"/>
      <c r="HD61" s="50"/>
      <c r="HE61" s="264"/>
      <c r="HF61" s="57"/>
      <c r="HG61" s="17"/>
      <c r="HH61" s="17"/>
      <c r="HI61" s="56"/>
      <c r="HJ61" s="50"/>
      <c r="HK61" s="50"/>
      <c r="HL61" s="50"/>
      <c r="HM61" s="50"/>
      <c r="HN61" s="50"/>
      <c r="HO61" s="50"/>
      <c r="HP61" s="264"/>
      <c r="HQ61" s="57"/>
      <c r="HR61" s="17"/>
      <c r="HS61" s="17"/>
    </row>
    <row r="62" spans="1:227" x14ac:dyDescent="0.25">
      <c r="A62" s="59"/>
      <c r="B62" s="215"/>
      <c r="C62" s="60"/>
      <c r="D62" s="60"/>
      <c r="E62" s="264"/>
      <c r="F62" s="264"/>
      <c r="G62" s="17"/>
      <c r="H62" s="56"/>
      <c r="I62" s="50"/>
      <c r="J62" s="50"/>
      <c r="K62" s="50"/>
      <c r="L62" s="50"/>
      <c r="M62" s="50"/>
      <c r="N62" s="50"/>
      <c r="O62" s="264"/>
      <c r="P62" s="57"/>
      <c r="Q62" s="17"/>
      <c r="R62" s="17"/>
      <c r="S62" s="56"/>
      <c r="T62" s="50"/>
      <c r="U62" s="50"/>
      <c r="V62" s="50"/>
      <c r="W62" s="50"/>
      <c r="X62" s="50"/>
      <c r="Y62" s="50"/>
      <c r="Z62" s="264"/>
      <c r="AA62" s="57"/>
      <c r="AB62" s="17"/>
      <c r="AC62" s="17"/>
      <c r="AD62" s="56"/>
      <c r="AE62" s="50"/>
      <c r="AF62" s="50"/>
      <c r="AG62" s="50"/>
      <c r="AH62" s="50"/>
      <c r="AI62" s="50"/>
      <c r="AJ62" s="50"/>
      <c r="AK62" s="264"/>
      <c r="AL62" s="57"/>
      <c r="AM62" s="17"/>
      <c r="AN62" s="17"/>
      <c r="AO62" s="56"/>
      <c r="AP62" s="50"/>
      <c r="AQ62" s="50"/>
      <c r="AR62" s="50"/>
      <c r="AS62" s="50"/>
      <c r="AT62" s="50"/>
      <c r="AU62" s="50"/>
      <c r="AV62" s="264"/>
      <c r="AW62" s="57"/>
      <c r="AX62" s="17"/>
      <c r="AY62" s="17"/>
      <c r="AZ62" s="56"/>
      <c r="BA62" s="50"/>
      <c r="BB62" s="50"/>
      <c r="BC62" s="50"/>
      <c r="BD62" s="50"/>
      <c r="BE62" s="50"/>
      <c r="BF62" s="50"/>
      <c r="BG62" s="264"/>
      <c r="BH62" s="57"/>
      <c r="BI62" s="17"/>
      <c r="BJ62" s="17"/>
      <c r="BK62" s="56"/>
      <c r="BL62" s="50"/>
      <c r="BM62" s="50"/>
      <c r="BN62" s="50"/>
      <c r="BO62" s="50"/>
      <c r="BP62" s="50"/>
      <c r="BQ62" s="50"/>
      <c r="BR62" s="264"/>
      <c r="BS62" s="57"/>
      <c r="BT62" s="17"/>
      <c r="BU62" s="17"/>
      <c r="BV62" s="56"/>
      <c r="BW62" s="50"/>
      <c r="BX62" s="50"/>
      <c r="BY62" s="50"/>
      <c r="BZ62" s="50"/>
      <c r="CA62" s="50"/>
      <c r="CB62" s="50"/>
      <c r="CC62" s="264"/>
      <c r="CD62" s="57"/>
      <c r="CE62" s="17"/>
      <c r="CF62" s="17"/>
      <c r="CG62" s="56"/>
      <c r="CH62" s="50"/>
      <c r="CI62" s="50"/>
      <c r="CJ62" s="50"/>
      <c r="CK62" s="50"/>
      <c r="CL62" s="50"/>
      <c r="CM62" s="50"/>
      <c r="CN62" s="264"/>
      <c r="CO62" s="57"/>
      <c r="CP62" s="17"/>
      <c r="CQ62" s="17"/>
      <c r="CR62" s="56"/>
      <c r="CS62" s="50"/>
      <c r="CT62" s="50"/>
      <c r="CU62" s="50"/>
      <c r="CV62" s="50"/>
      <c r="CW62" s="50"/>
      <c r="CX62" s="50"/>
      <c r="CY62" s="264"/>
      <c r="CZ62" s="57"/>
      <c r="DA62" s="17"/>
      <c r="DB62" s="17"/>
      <c r="DC62" s="56"/>
      <c r="DD62" s="50"/>
      <c r="DE62" s="50"/>
      <c r="DF62" s="50"/>
      <c r="DG62" s="50"/>
      <c r="DH62" s="50"/>
      <c r="DI62" s="50"/>
      <c r="DJ62" s="264"/>
      <c r="DK62" s="57"/>
      <c r="DL62" s="17"/>
      <c r="DM62" s="17"/>
      <c r="DN62" s="56"/>
      <c r="DO62" s="50"/>
      <c r="DP62" s="50"/>
      <c r="DQ62" s="50"/>
      <c r="DR62" s="50"/>
      <c r="DS62" s="50"/>
      <c r="DT62" s="50"/>
      <c r="DU62" s="264"/>
      <c r="DV62" s="57"/>
      <c r="DW62" s="17"/>
      <c r="DX62" s="17"/>
      <c r="DY62" s="56"/>
      <c r="DZ62" s="50"/>
      <c r="EA62" s="50"/>
      <c r="EB62" s="50"/>
      <c r="EC62" s="50"/>
      <c r="ED62" s="50"/>
      <c r="EE62" s="50"/>
      <c r="EF62" s="264"/>
      <c r="EG62" s="57"/>
      <c r="EH62" s="17"/>
      <c r="EI62" s="17"/>
      <c r="EJ62" s="56"/>
      <c r="EK62" s="50"/>
      <c r="EL62" s="50"/>
      <c r="EM62" s="50"/>
      <c r="EN62" s="50"/>
      <c r="EO62" s="50"/>
      <c r="EP62" s="50"/>
      <c r="EQ62" s="264"/>
      <c r="ER62" s="57"/>
      <c r="ES62" s="17"/>
      <c r="ET62" s="17"/>
      <c r="EU62" s="56"/>
      <c r="EV62" s="50"/>
      <c r="EW62" s="50"/>
      <c r="EX62" s="50"/>
      <c r="EY62" s="50"/>
      <c r="EZ62" s="50"/>
      <c r="FA62" s="50"/>
      <c r="FB62" s="264"/>
      <c r="FC62" s="57"/>
      <c r="FD62" s="17"/>
      <c r="FE62" s="17"/>
      <c r="FF62" s="56"/>
      <c r="FG62" s="50"/>
      <c r="FH62" s="50"/>
      <c r="FI62" s="50"/>
      <c r="FJ62" s="50"/>
      <c r="FK62" s="50"/>
      <c r="FL62" s="50"/>
      <c r="FM62" s="264"/>
      <c r="FN62" s="57"/>
      <c r="FO62" s="17"/>
      <c r="FP62" s="17"/>
      <c r="FQ62" s="56"/>
      <c r="FR62" s="50"/>
      <c r="FS62" s="50"/>
      <c r="FT62" s="50"/>
      <c r="FU62" s="50"/>
      <c r="FV62" s="50"/>
      <c r="FW62" s="50"/>
      <c r="FX62" s="264"/>
      <c r="FY62" s="57"/>
      <c r="FZ62" s="17"/>
      <c r="GA62" s="17"/>
      <c r="GB62" s="56"/>
      <c r="GC62" s="50"/>
      <c r="GD62" s="50"/>
      <c r="GE62" s="50"/>
      <c r="GF62" s="50"/>
      <c r="GG62" s="50"/>
      <c r="GH62" s="50"/>
      <c r="GI62" s="264"/>
      <c r="GJ62" s="57"/>
      <c r="GK62" s="17"/>
      <c r="GL62" s="17"/>
      <c r="GM62" s="56"/>
      <c r="GN62" s="50"/>
      <c r="GO62" s="50"/>
      <c r="GP62" s="50"/>
      <c r="GQ62" s="50"/>
      <c r="GR62" s="50"/>
      <c r="GS62" s="50"/>
      <c r="GT62" s="264"/>
      <c r="GU62" s="57"/>
      <c r="GV62" s="17"/>
      <c r="GW62" s="17"/>
      <c r="GX62" s="56"/>
      <c r="GY62" s="50"/>
      <c r="GZ62" s="50"/>
      <c r="HA62" s="50"/>
      <c r="HB62" s="50"/>
      <c r="HC62" s="50"/>
      <c r="HD62" s="50"/>
      <c r="HE62" s="264"/>
      <c r="HF62" s="57"/>
      <c r="HG62" s="17"/>
      <c r="HH62" s="17"/>
      <c r="HI62" s="56"/>
      <c r="HJ62" s="50"/>
      <c r="HK62" s="50"/>
      <c r="HL62" s="50"/>
      <c r="HM62" s="50"/>
      <c r="HN62" s="50"/>
      <c r="HO62" s="50"/>
      <c r="HP62" s="264"/>
      <c r="HQ62" s="57"/>
      <c r="HR62" s="17"/>
      <c r="HS62" s="17"/>
    </row>
    <row r="63" spans="1:227" x14ac:dyDescent="0.25">
      <c r="A63" s="59"/>
      <c r="B63" s="215"/>
      <c r="C63" s="60"/>
      <c r="D63" s="60"/>
      <c r="E63" s="264"/>
      <c r="F63" s="264"/>
      <c r="G63" s="17"/>
      <c r="H63" s="56"/>
      <c r="I63" s="50"/>
      <c r="J63" s="50"/>
      <c r="K63" s="50"/>
      <c r="L63" s="50"/>
      <c r="M63" s="50"/>
      <c r="N63" s="50"/>
      <c r="O63" s="264"/>
      <c r="P63" s="57"/>
      <c r="Q63" s="17"/>
      <c r="R63" s="17"/>
      <c r="S63" s="56"/>
      <c r="T63" s="50"/>
      <c r="U63" s="50"/>
      <c r="V63" s="50"/>
      <c r="W63" s="50"/>
      <c r="X63" s="50"/>
      <c r="Y63" s="50"/>
      <c r="Z63" s="264"/>
      <c r="AA63" s="57"/>
      <c r="AB63" s="17"/>
      <c r="AC63" s="17"/>
      <c r="AD63" s="56"/>
      <c r="AE63" s="50"/>
      <c r="AF63" s="50"/>
      <c r="AG63" s="50"/>
      <c r="AH63" s="50"/>
      <c r="AI63" s="50"/>
      <c r="AJ63" s="50"/>
      <c r="AK63" s="264"/>
      <c r="AL63" s="57"/>
      <c r="AM63" s="17"/>
      <c r="AN63" s="17"/>
      <c r="AO63" s="56"/>
      <c r="AP63" s="50"/>
      <c r="AQ63" s="50"/>
      <c r="AR63" s="50"/>
      <c r="AS63" s="50"/>
      <c r="AT63" s="50"/>
      <c r="AU63" s="50"/>
      <c r="AV63" s="264"/>
      <c r="AW63" s="57"/>
      <c r="AX63" s="17"/>
      <c r="AY63" s="17"/>
      <c r="AZ63" s="56"/>
      <c r="BA63" s="50"/>
      <c r="BB63" s="50"/>
      <c r="BC63" s="50"/>
      <c r="BD63" s="50"/>
      <c r="BE63" s="50"/>
      <c r="BF63" s="50"/>
      <c r="BG63" s="264"/>
      <c r="BH63" s="57"/>
      <c r="BI63" s="17"/>
      <c r="BJ63" s="17"/>
      <c r="BK63" s="56"/>
      <c r="BL63" s="50"/>
      <c r="BM63" s="50"/>
      <c r="BN63" s="50"/>
      <c r="BO63" s="50"/>
      <c r="BP63" s="50"/>
      <c r="BQ63" s="50"/>
      <c r="BR63" s="264"/>
      <c r="BS63" s="57"/>
      <c r="BT63" s="17"/>
      <c r="BU63" s="17"/>
      <c r="BV63" s="56"/>
      <c r="BW63" s="50"/>
      <c r="BX63" s="50"/>
      <c r="BY63" s="50"/>
      <c r="BZ63" s="50"/>
      <c r="CA63" s="50"/>
      <c r="CB63" s="50"/>
      <c r="CC63" s="264"/>
      <c r="CD63" s="57"/>
      <c r="CE63" s="17"/>
      <c r="CF63" s="17"/>
      <c r="CG63" s="56"/>
      <c r="CH63" s="50"/>
      <c r="CI63" s="50"/>
      <c r="CJ63" s="50"/>
      <c r="CK63" s="50"/>
      <c r="CL63" s="50"/>
      <c r="CM63" s="50"/>
      <c r="CN63" s="264"/>
      <c r="CO63" s="57"/>
      <c r="CP63" s="17"/>
      <c r="CQ63" s="17"/>
      <c r="CR63" s="56"/>
      <c r="CS63" s="50"/>
      <c r="CT63" s="50"/>
      <c r="CU63" s="50"/>
      <c r="CV63" s="50"/>
      <c r="CW63" s="50"/>
      <c r="CX63" s="50"/>
      <c r="CY63" s="264"/>
      <c r="CZ63" s="57"/>
      <c r="DA63" s="17"/>
      <c r="DB63" s="17"/>
      <c r="DC63" s="56"/>
      <c r="DD63" s="50"/>
      <c r="DE63" s="50"/>
      <c r="DF63" s="50"/>
      <c r="DG63" s="50"/>
      <c r="DH63" s="50"/>
      <c r="DI63" s="50"/>
      <c r="DJ63" s="264"/>
      <c r="DK63" s="57"/>
      <c r="DL63" s="17"/>
      <c r="DM63" s="17"/>
      <c r="DN63" s="56"/>
      <c r="DO63" s="50"/>
      <c r="DP63" s="50"/>
      <c r="DQ63" s="50"/>
      <c r="DR63" s="50"/>
      <c r="DS63" s="50"/>
      <c r="DT63" s="50"/>
      <c r="DU63" s="264"/>
      <c r="DV63" s="57"/>
      <c r="DW63" s="17"/>
      <c r="DX63" s="17"/>
      <c r="DY63" s="56"/>
      <c r="DZ63" s="50"/>
      <c r="EA63" s="50"/>
      <c r="EB63" s="50"/>
      <c r="EC63" s="50"/>
      <c r="ED63" s="50"/>
      <c r="EE63" s="50"/>
      <c r="EF63" s="264"/>
      <c r="EG63" s="57"/>
      <c r="EH63" s="17"/>
      <c r="EI63" s="17"/>
      <c r="EJ63" s="56"/>
      <c r="EK63" s="50"/>
      <c r="EL63" s="50"/>
      <c r="EM63" s="50"/>
      <c r="EN63" s="50"/>
      <c r="EO63" s="50"/>
      <c r="EP63" s="50"/>
      <c r="EQ63" s="264"/>
      <c r="ER63" s="57"/>
      <c r="ES63" s="17"/>
      <c r="ET63" s="17"/>
      <c r="EU63" s="56"/>
      <c r="EV63" s="50"/>
      <c r="EW63" s="50"/>
      <c r="EX63" s="50"/>
      <c r="EY63" s="50"/>
      <c r="EZ63" s="50"/>
      <c r="FA63" s="50"/>
      <c r="FB63" s="264"/>
      <c r="FC63" s="57"/>
      <c r="FD63" s="17"/>
      <c r="FE63" s="17"/>
      <c r="FF63" s="56"/>
      <c r="FG63" s="50"/>
      <c r="FH63" s="50"/>
      <c r="FI63" s="50"/>
      <c r="FJ63" s="50"/>
      <c r="FK63" s="50"/>
      <c r="FL63" s="50"/>
      <c r="FM63" s="264"/>
      <c r="FN63" s="57"/>
      <c r="FO63" s="17"/>
      <c r="FP63" s="17"/>
      <c r="FQ63" s="56"/>
      <c r="FR63" s="50"/>
      <c r="FS63" s="50"/>
      <c r="FT63" s="50"/>
      <c r="FU63" s="50"/>
      <c r="FV63" s="50"/>
      <c r="FW63" s="50"/>
      <c r="FX63" s="264"/>
      <c r="FY63" s="57"/>
      <c r="FZ63" s="17"/>
      <c r="GA63" s="17"/>
      <c r="GB63" s="56"/>
      <c r="GC63" s="50"/>
      <c r="GD63" s="50"/>
      <c r="GE63" s="50"/>
      <c r="GF63" s="50"/>
      <c r="GG63" s="50"/>
      <c r="GH63" s="50"/>
      <c r="GI63" s="264"/>
      <c r="GJ63" s="57"/>
      <c r="GK63" s="17"/>
      <c r="GL63" s="17"/>
      <c r="GM63" s="56"/>
      <c r="GN63" s="50"/>
      <c r="GO63" s="50"/>
      <c r="GP63" s="50"/>
      <c r="GQ63" s="50"/>
      <c r="GR63" s="50"/>
      <c r="GS63" s="50"/>
      <c r="GT63" s="264"/>
      <c r="GU63" s="57"/>
      <c r="GV63" s="17"/>
      <c r="GW63" s="17"/>
      <c r="GX63" s="56"/>
      <c r="GY63" s="50"/>
      <c r="GZ63" s="50"/>
      <c r="HA63" s="50"/>
      <c r="HB63" s="50"/>
      <c r="HC63" s="50"/>
      <c r="HD63" s="50"/>
      <c r="HE63" s="264"/>
      <c r="HF63" s="57"/>
      <c r="HG63" s="17"/>
      <c r="HH63" s="17"/>
      <c r="HI63" s="56"/>
      <c r="HJ63" s="50"/>
      <c r="HK63" s="50"/>
      <c r="HL63" s="50"/>
      <c r="HM63" s="50"/>
      <c r="HN63" s="50"/>
      <c r="HO63" s="50"/>
      <c r="HP63" s="264"/>
      <c r="HQ63" s="57"/>
      <c r="HR63" s="17"/>
      <c r="HS63" s="17"/>
    </row>
    <row r="64" spans="1:227" x14ac:dyDescent="0.25">
      <c r="A64" s="59"/>
      <c r="B64" s="215"/>
      <c r="C64" s="60"/>
      <c r="D64" s="60"/>
      <c r="E64" s="264"/>
      <c r="F64" s="264"/>
      <c r="G64" s="17"/>
      <c r="H64" s="56"/>
      <c r="I64" s="50"/>
      <c r="J64" s="50"/>
      <c r="K64" s="50"/>
      <c r="L64" s="50"/>
      <c r="M64" s="50"/>
      <c r="N64" s="50"/>
      <c r="O64" s="264"/>
      <c r="P64" s="57"/>
      <c r="Q64" s="17"/>
      <c r="R64" s="17"/>
      <c r="S64" s="56"/>
      <c r="T64" s="50"/>
      <c r="U64" s="50"/>
      <c r="V64" s="50"/>
      <c r="W64" s="50"/>
      <c r="X64" s="50"/>
      <c r="Y64" s="50"/>
      <c r="Z64" s="264"/>
      <c r="AA64" s="57"/>
      <c r="AB64" s="17"/>
      <c r="AC64" s="17"/>
      <c r="AD64" s="56"/>
      <c r="AE64" s="50"/>
      <c r="AF64" s="50"/>
      <c r="AG64" s="50"/>
      <c r="AH64" s="50"/>
      <c r="AI64" s="50"/>
      <c r="AJ64" s="50"/>
      <c r="AK64" s="264"/>
      <c r="AL64" s="57"/>
      <c r="AM64" s="17"/>
      <c r="AN64" s="17"/>
      <c r="AO64" s="56"/>
      <c r="AP64" s="50"/>
      <c r="AQ64" s="50"/>
      <c r="AR64" s="50"/>
      <c r="AS64" s="50"/>
      <c r="AT64" s="50"/>
      <c r="AU64" s="50"/>
      <c r="AV64" s="264"/>
      <c r="AW64" s="57"/>
      <c r="AX64" s="17"/>
      <c r="AY64" s="17"/>
      <c r="AZ64" s="56"/>
      <c r="BA64" s="50"/>
      <c r="BB64" s="50"/>
      <c r="BC64" s="50"/>
      <c r="BD64" s="50"/>
      <c r="BE64" s="50"/>
      <c r="BF64" s="50"/>
      <c r="BG64" s="264"/>
      <c r="BH64" s="57"/>
      <c r="BI64" s="17"/>
      <c r="BJ64" s="17"/>
      <c r="BK64" s="56"/>
      <c r="BL64" s="50"/>
      <c r="BM64" s="50"/>
      <c r="BN64" s="50"/>
      <c r="BO64" s="50"/>
      <c r="BP64" s="50"/>
      <c r="BQ64" s="50"/>
      <c r="BR64" s="264"/>
      <c r="BS64" s="57"/>
      <c r="BT64" s="17"/>
      <c r="BU64" s="17"/>
      <c r="BV64" s="56"/>
      <c r="BW64" s="50"/>
      <c r="BX64" s="50"/>
      <c r="BY64" s="50"/>
      <c r="BZ64" s="50"/>
      <c r="CA64" s="50"/>
      <c r="CB64" s="50"/>
      <c r="CC64" s="264"/>
      <c r="CD64" s="57"/>
      <c r="CE64" s="17"/>
      <c r="CF64" s="17"/>
      <c r="CG64" s="56"/>
      <c r="CH64" s="50"/>
      <c r="CI64" s="50"/>
      <c r="CJ64" s="50"/>
      <c r="CK64" s="50"/>
      <c r="CL64" s="50"/>
      <c r="CM64" s="50"/>
      <c r="CN64" s="264"/>
      <c r="CO64" s="57"/>
      <c r="CP64" s="17"/>
      <c r="CQ64" s="17"/>
      <c r="CR64" s="56"/>
      <c r="CS64" s="50"/>
      <c r="CT64" s="50"/>
      <c r="CU64" s="50"/>
      <c r="CV64" s="50"/>
      <c r="CW64" s="50"/>
      <c r="CX64" s="50"/>
      <c r="CY64" s="264"/>
      <c r="CZ64" s="57"/>
      <c r="DA64" s="17"/>
      <c r="DB64" s="17"/>
      <c r="DC64" s="56"/>
      <c r="DD64" s="50"/>
      <c r="DE64" s="50"/>
      <c r="DF64" s="50"/>
      <c r="DG64" s="50"/>
      <c r="DH64" s="50"/>
      <c r="DI64" s="50"/>
      <c r="DJ64" s="264"/>
      <c r="DK64" s="57"/>
      <c r="DL64" s="17"/>
      <c r="DM64" s="17"/>
      <c r="DN64" s="56"/>
      <c r="DO64" s="50"/>
      <c r="DP64" s="50"/>
      <c r="DQ64" s="50"/>
      <c r="DR64" s="50"/>
      <c r="DS64" s="50"/>
      <c r="DT64" s="50"/>
      <c r="DU64" s="264"/>
      <c r="DV64" s="57"/>
      <c r="DW64" s="17"/>
      <c r="DX64" s="17"/>
      <c r="DY64" s="56"/>
      <c r="DZ64" s="50"/>
      <c r="EA64" s="50"/>
      <c r="EB64" s="50"/>
      <c r="EC64" s="50"/>
      <c r="ED64" s="50"/>
      <c r="EE64" s="50"/>
      <c r="EF64" s="264"/>
      <c r="EG64" s="57"/>
      <c r="EH64" s="17"/>
      <c r="EI64" s="17"/>
      <c r="EJ64" s="56"/>
      <c r="EK64" s="50"/>
      <c r="EL64" s="50"/>
      <c r="EM64" s="50"/>
      <c r="EN64" s="50"/>
      <c r="EO64" s="50"/>
      <c r="EP64" s="50"/>
      <c r="EQ64" s="264"/>
      <c r="ER64" s="57"/>
      <c r="ES64" s="17"/>
      <c r="ET64" s="17"/>
      <c r="EU64" s="56"/>
      <c r="EV64" s="50"/>
      <c r="EW64" s="50"/>
      <c r="EX64" s="50"/>
      <c r="EY64" s="50"/>
      <c r="EZ64" s="50"/>
      <c r="FA64" s="50"/>
      <c r="FB64" s="264"/>
      <c r="FC64" s="57"/>
      <c r="FD64" s="17"/>
      <c r="FE64" s="17"/>
      <c r="FF64" s="56"/>
      <c r="FG64" s="50"/>
      <c r="FH64" s="50"/>
      <c r="FI64" s="50"/>
      <c r="FJ64" s="50"/>
      <c r="FK64" s="50"/>
      <c r="FL64" s="50"/>
      <c r="FM64" s="264"/>
      <c r="FN64" s="57"/>
      <c r="FO64" s="17"/>
      <c r="FP64" s="17"/>
      <c r="FQ64" s="56"/>
      <c r="FR64" s="50"/>
      <c r="FS64" s="50"/>
      <c r="FT64" s="50"/>
      <c r="FU64" s="50"/>
      <c r="FV64" s="50"/>
      <c r="FW64" s="50"/>
      <c r="FX64" s="264"/>
      <c r="FY64" s="57"/>
      <c r="FZ64" s="17"/>
      <c r="GA64" s="17"/>
      <c r="GB64" s="56"/>
      <c r="GC64" s="50"/>
      <c r="GD64" s="50"/>
      <c r="GE64" s="50"/>
      <c r="GF64" s="50"/>
      <c r="GG64" s="50"/>
      <c r="GH64" s="50"/>
      <c r="GI64" s="264"/>
      <c r="GJ64" s="57"/>
      <c r="GK64" s="17"/>
      <c r="GL64" s="17"/>
      <c r="GM64" s="56"/>
      <c r="GN64" s="50"/>
      <c r="GO64" s="50"/>
      <c r="GP64" s="50"/>
      <c r="GQ64" s="50"/>
      <c r="GR64" s="50"/>
      <c r="GS64" s="50"/>
      <c r="GT64" s="264"/>
      <c r="GU64" s="57"/>
      <c r="GV64" s="17"/>
      <c r="GW64" s="17"/>
      <c r="GX64" s="56"/>
      <c r="GY64" s="50"/>
      <c r="GZ64" s="50"/>
      <c r="HA64" s="50"/>
      <c r="HB64" s="50"/>
      <c r="HC64" s="50"/>
      <c r="HD64" s="50"/>
      <c r="HE64" s="264"/>
      <c r="HF64" s="57"/>
      <c r="HG64" s="17"/>
      <c r="HH64" s="17"/>
      <c r="HI64" s="56"/>
      <c r="HJ64" s="50"/>
      <c r="HK64" s="50"/>
      <c r="HL64" s="50"/>
      <c r="HM64" s="50"/>
      <c r="HN64" s="50"/>
      <c r="HO64" s="50"/>
      <c r="HP64" s="264"/>
      <c r="HQ64" s="57"/>
      <c r="HR64" s="17"/>
      <c r="HS64" s="17"/>
    </row>
    <row r="65" spans="1:227" x14ac:dyDescent="0.25">
      <c r="A65" s="59"/>
      <c r="B65" s="216"/>
      <c r="C65" s="60"/>
      <c r="D65" s="60"/>
      <c r="E65" s="264"/>
      <c r="F65" s="264"/>
      <c r="G65" s="17"/>
      <c r="H65" s="56"/>
      <c r="I65" s="50"/>
      <c r="J65" s="50"/>
      <c r="K65" s="50"/>
      <c r="L65" s="50"/>
      <c r="M65" s="50"/>
      <c r="N65" s="50"/>
      <c r="O65" s="264"/>
      <c r="P65" s="57"/>
      <c r="Q65" s="17"/>
      <c r="R65" s="17"/>
      <c r="S65" s="56"/>
      <c r="T65" s="50"/>
      <c r="U65" s="50"/>
      <c r="V65" s="50"/>
      <c r="W65" s="50"/>
      <c r="X65" s="50"/>
      <c r="Y65" s="50"/>
      <c r="Z65" s="264"/>
      <c r="AA65" s="57"/>
      <c r="AB65" s="17"/>
      <c r="AC65" s="17"/>
      <c r="AD65" s="56"/>
      <c r="AE65" s="50"/>
      <c r="AF65" s="50"/>
      <c r="AG65" s="50"/>
      <c r="AH65" s="50"/>
      <c r="AI65" s="50"/>
      <c r="AJ65" s="50"/>
      <c r="AK65" s="264"/>
      <c r="AL65" s="57"/>
      <c r="AM65" s="17"/>
      <c r="AN65" s="17"/>
      <c r="AO65" s="56"/>
      <c r="AP65" s="50"/>
      <c r="AQ65" s="50"/>
      <c r="AR65" s="50"/>
      <c r="AS65" s="50"/>
      <c r="AT65" s="50"/>
      <c r="AU65" s="50"/>
      <c r="AV65" s="264"/>
      <c r="AW65" s="57"/>
      <c r="AX65" s="17"/>
      <c r="AY65" s="17"/>
      <c r="AZ65" s="56"/>
      <c r="BA65" s="50"/>
      <c r="BB65" s="50"/>
      <c r="BC65" s="50"/>
      <c r="BD65" s="50"/>
      <c r="BE65" s="50"/>
      <c r="BF65" s="50"/>
      <c r="BG65" s="264"/>
      <c r="BH65" s="57"/>
      <c r="BI65" s="17"/>
      <c r="BJ65" s="17"/>
      <c r="BK65" s="56"/>
      <c r="BL65" s="50"/>
      <c r="BM65" s="50"/>
      <c r="BN65" s="50"/>
      <c r="BO65" s="50"/>
      <c r="BP65" s="50"/>
      <c r="BQ65" s="50"/>
      <c r="BR65" s="264"/>
      <c r="BS65" s="57"/>
      <c r="BT65" s="17"/>
      <c r="BU65" s="17"/>
      <c r="BV65" s="56"/>
      <c r="BW65" s="50"/>
      <c r="BX65" s="50"/>
      <c r="BY65" s="50"/>
      <c r="BZ65" s="50"/>
      <c r="CA65" s="50"/>
      <c r="CB65" s="50"/>
      <c r="CC65" s="264"/>
      <c r="CD65" s="57"/>
      <c r="CE65" s="17"/>
      <c r="CF65" s="17"/>
      <c r="CG65" s="56"/>
      <c r="CH65" s="50"/>
      <c r="CI65" s="50"/>
      <c r="CJ65" s="50"/>
      <c r="CK65" s="50"/>
      <c r="CL65" s="50"/>
      <c r="CM65" s="50"/>
      <c r="CN65" s="264"/>
      <c r="CO65" s="57"/>
      <c r="CP65" s="17"/>
      <c r="CQ65" s="17"/>
      <c r="CR65" s="56"/>
      <c r="CS65" s="50"/>
      <c r="CT65" s="50"/>
      <c r="CU65" s="50"/>
      <c r="CV65" s="50"/>
      <c r="CW65" s="50"/>
      <c r="CX65" s="50"/>
      <c r="CY65" s="264"/>
      <c r="CZ65" s="57"/>
      <c r="DA65" s="17"/>
      <c r="DB65" s="17"/>
      <c r="DC65" s="56"/>
      <c r="DD65" s="50"/>
      <c r="DE65" s="50"/>
      <c r="DF65" s="50"/>
      <c r="DG65" s="50"/>
      <c r="DH65" s="50"/>
      <c r="DI65" s="50"/>
      <c r="DJ65" s="264"/>
      <c r="DK65" s="57"/>
      <c r="DL65" s="17"/>
      <c r="DM65" s="17"/>
      <c r="DN65" s="56"/>
      <c r="DO65" s="50"/>
      <c r="DP65" s="50"/>
      <c r="DQ65" s="50"/>
      <c r="DR65" s="50"/>
      <c r="DS65" s="50"/>
      <c r="DT65" s="50"/>
      <c r="DU65" s="264"/>
      <c r="DV65" s="57"/>
      <c r="DW65" s="17"/>
      <c r="DX65" s="17"/>
      <c r="DY65" s="56"/>
      <c r="DZ65" s="50"/>
      <c r="EA65" s="50"/>
      <c r="EB65" s="50"/>
      <c r="EC65" s="50"/>
      <c r="ED65" s="50"/>
      <c r="EE65" s="50"/>
      <c r="EF65" s="264"/>
      <c r="EG65" s="57"/>
      <c r="EH65" s="17"/>
      <c r="EI65" s="17"/>
      <c r="EJ65" s="56"/>
      <c r="EK65" s="50"/>
      <c r="EL65" s="50"/>
      <c r="EM65" s="50"/>
      <c r="EN65" s="50"/>
      <c r="EO65" s="50"/>
      <c r="EP65" s="50"/>
      <c r="EQ65" s="264"/>
      <c r="ER65" s="57"/>
      <c r="ES65" s="17"/>
      <c r="ET65" s="17"/>
      <c r="EU65" s="56"/>
      <c r="EV65" s="50"/>
      <c r="EW65" s="50"/>
      <c r="EX65" s="50"/>
      <c r="EY65" s="50"/>
      <c r="EZ65" s="50"/>
      <c r="FA65" s="50"/>
      <c r="FB65" s="264"/>
      <c r="FC65" s="57"/>
      <c r="FD65" s="17"/>
      <c r="FE65" s="17"/>
      <c r="FF65" s="56"/>
      <c r="FG65" s="50"/>
      <c r="FH65" s="50"/>
      <c r="FI65" s="50"/>
      <c r="FJ65" s="50"/>
      <c r="FK65" s="50"/>
      <c r="FL65" s="50"/>
      <c r="FM65" s="264"/>
      <c r="FN65" s="57"/>
      <c r="FO65" s="17"/>
      <c r="FP65" s="17"/>
      <c r="FQ65" s="56"/>
      <c r="FR65" s="50"/>
      <c r="FS65" s="50"/>
      <c r="FT65" s="50"/>
      <c r="FU65" s="50"/>
      <c r="FV65" s="50"/>
      <c r="FW65" s="50"/>
      <c r="FX65" s="264"/>
      <c r="FY65" s="57"/>
      <c r="FZ65" s="17"/>
      <c r="GA65" s="17"/>
      <c r="GB65" s="56"/>
      <c r="GC65" s="50"/>
      <c r="GD65" s="50"/>
      <c r="GE65" s="50"/>
      <c r="GF65" s="50"/>
      <c r="GG65" s="50"/>
      <c r="GH65" s="50"/>
      <c r="GI65" s="264"/>
      <c r="GJ65" s="57"/>
      <c r="GK65" s="17"/>
      <c r="GL65" s="17"/>
      <c r="GM65" s="56"/>
      <c r="GN65" s="50"/>
      <c r="GO65" s="50"/>
      <c r="GP65" s="50"/>
      <c r="GQ65" s="50"/>
      <c r="GR65" s="50"/>
      <c r="GS65" s="50"/>
      <c r="GT65" s="264"/>
      <c r="GU65" s="57"/>
      <c r="GV65" s="17"/>
      <c r="GW65" s="17"/>
      <c r="GX65" s="56"/>
      <c r="GY65" s="50"/>
      <c r="GZ65" s="50"/>
      <c r="HA65" s="50"/>
      <c r="HB65" s="50"/>
      <c r="HC65" s="50"/>
      <c r="HD65" s="50"/>
      <c r="HE65" s="264"/>
      <c r="HF65" s="57"/>
      <c r="HG65" s="17"/>
      <c r="HH65" s="17"/>
      <c r="HI65" s="56"/>
      <c r="HJ65" s="50"/>
      <c r="HK65" s="50"/>
      <c r="HL65" s="50"/>
      <c r="HM65" s="50"/>
      <c r="HN65" s="50"/>
      <c r="HO65" s="50"/>
      <c r="HP65" s="264"/>
      <c r="HQ65" s="57"/>
      <c r="HR65" s="17"/>
      <c r="HS65" s="17"/>
    </row>
    <row r="66" spans="1:227" x14ac:dyDescent="0.25">
      <c r="A66" s="59"/>
      <c r="B66" s="215"/>
      <c r="C66" s="60"/>
      <c r="D66" s="60"/>
      <c r="E66" s="264"/>
      <c r="F66" s="264"/>
      <c r="G66" s="17"/>
      <c r="H66" s="56"/>
      <c r="I66" s="50"/>
      <c r="J66" s="50"/>
      <c r="K66" s="50"/>
      <c r="L66" s="50"/>
      <c r="M66" s="50"/>
      <c r="N66" s="50"/>
      <c r="O66" s="264"/>
      <c r="P66" s="57"/>
      <c r="Q66" s="17"/>
      <c r="R66" s="17"/>
      <c r="S66" s="56"/>
      <c r="T66" s="50"/>
      <c r="U66" s="50"/>
      <c r="V66" s="50"/>
      <c r="W66" s="50"/>
      <c r="X66" s="50"/>
      <c r="Y66" s="50"/>
      <c r="Z66" s="264"/>
      <c r="AA66" s="57"/>
      <c r="AB66" s="17"/>
      <c r="AC66" s="17"/>
      <c r="AD66" s="56"/>
      <c r="AE66" s="50"/>
      <c r="AF66" s="50"/>
      <c r="AG66" s="50"/>
      <c r="AH66" s="50"/>
      <c r="AI66" s="50"/>
      <c r="AJ66" s="50"/>
      <c r="AK66" s="264"/>
      <c r="AL66" s="57"/>
      <c r="AM66" s="17"/>
      <c r="AN66" s="17"/>
      <c r="AO66" s="56"/>
      <c r="AP66" s="50"/>
      <c r="AQ66" s="50"/>
      <c r="AR66" s="50"/>
      <c r="AS66" s="50"/>
      <c r="AT66" s="50"/>
      <c r="AU66" s="50"/>
      <c r="AV66" s="264"/>
      <c r="AW66" s="57"/>
      <c r="AX66" s="17"/>
      <c r="AY66" s="17"/>
      <c r="AZ66" s="56"/>
      <c r="BA66" s="50"/>
      <c r="BB66" s="50"/>
      <c r="BC66" s="50"/>
      <c r="BD66" s="50"/>
      <c r="BE66" s="50"/>
      <c r="BF66" s="50"/>
      <c r="BG66" s="264"/>
      <c r="BH66" s="57"/>
      <c r="BI66" s="17"/>
      <c r="BJ66" s="17"/>
      <c r="BK66" s="56"/>
      <c r="BL66" s="50"/>
      <c r="BM66" s="50"/>
      <c r="BN66" s="50"/>
      <c r="BO66" s="50"/>
      <c r="BP66" s="50"/>
      <c r="BQ66" s="50"/>
      <c r="BR66" s="264"/>
      <c r="BS66" s="57"/>
      <c r="BT66" s="17"/>
      <c r="BU66" s="17"/>
      <c r="BV66" s="56"/>
      <c r="BW66" s="50"/>
      <c r="BX66" s="50"/>
      <c r="BY66" s="50"/>
      <c r="BZ66" s="50"/>
      <c r="CA66" s="50"/>
      <c r="CB66" s="50"/>
      <c r="CC66" s="264"/>
      <c r="CD66" s="57"/>
      <c r="CE66" s="17"/>
      <c r="CF66" s="17"/>
      <c r="CG66" s="56"/>
      <c r="CH66" s="50"/>
      <c r="CI66" s="50"/>
      <c r="CJ66" s="50"/>
      <c r="CK66" s="50"/>
      <c r="CL66" s="50"/>
      <c r="CM66" s="50"/>
      <c r="CN66" s="264"/>
      <c r="CO66" s="57"/>
      <c r="CP66" s="17"/>
      <c r="CQ66" s="17"/>
      <c r="CR66" s="56"/>
      <c r="CS66" s="50"/>
      <c r="CT66" s="50"/>
      <c r="CU66" s="50"/>
      <c r="CV66" s="50"/>
      <c r="CW66" s="50"/>
      <c r="CX66" s="50"/>
      <c r="CY66" s="264"/>
      <c r="CZ66" s="57"/>
      <c r="DA66" s="17"/>
      <c r="DB66" s="17"/>
      <c r="DC66" s="56"/>
      <c r="DD66" s="50"/>
      <c r="DE66" s="50"/>
      <c r="DF66" s="50"/>
      <c r="DG66" s="50"/>
      <c r="DH66" s="50"/>
      <c r="DI66" s="50"/>
      <c r="DJ66" s="264"/>
      <c r="DK66" s="57"/>
      <c r="DL66" s="17"/>
      <c r="DM66" s="17"/>
      <c r="DN66" s="56"/>
      <c r="DO66" s="50"/>
      <c r="DP66" s="50"/>
      <c r="DQ66" s="50"/>
      <c r="DR66" s="50"/>
      <c r="DS66" s="50"/>
      <c r="DT66" s="50"/>
      <c r="DU66" s="264"/>
      <c r="DV66" s="57"/>
      <c r="DW66" s="17"/>
      <c r="DX66" s="17"/>
      <c r="DY66" s="56"/>
      <c r="DZ66" s="50"/>
      <c r="EA66" s="50"/>
      <c r="EB66" s="50"/>
      <c r="EC66" s="50"/>
      <c r="ED66" s="50"/>
      <c r="EE66" s="50"/>
      <c r="EF66" s="264"/>
      <c r="EG66" s="57"/>
      <c r="EH66" s="17"/>
      <c r="EI66" s="17"/>
      <c r="EJ66" s="56"/>
      <c r="EK66" s="50"/>
      <c r="EL66" s="50"/>
      <c r="EM66" s="50"/>
      <c r="EN66" s="50"/>
      <c r="EO66" s="50"/>
      <c r="EP66" s="50"/>
      <c r="EQ66" s="264"/>
      <c r="ER66" s="57"/>
      <c r="ES66" s="17"/>
      <c r="ET66" s="17"/>
      <c r="EU66" s="56"/>
      <c r="EV66" s="50"/>
      <c r="EW66" s="50"/>
      <c r="EX66" s="50"/>
      <c r="EY66" s="50"/>
      <c r="EZ66" s="50"/>
      <c r="FA66" s="50"/>
      <c r="FB66" s="264"/>
      <c r="FC66" s="57"/>
      <c r="FD66" s="17"/>
      <c r="FE66" s="17"/>
      <c r="FF66" s="56"/>
      <c r="FG66" s="50"/>
      <c r="FH66" s="50"/>
      <c r="FI66" s="50"/>
      <c r="FJ66" s="50"/>
      <c r="FK66" s="50"/>
      <c r="FL66" s="50"/>
      <c r="FM66" s="264"/>
      <c r="FN66" s="57"/>
      <c r="FO66" s="17"/>
      <c r="FP66" s="17"/>
      <c r="FQ66" s="56"/>
      <c r="FR66" s="50"/>
      <c r="FS66" s="50"/>
      <c r="FT66" s="50"/>
      <c r="FU66" s="50"/>
      <c r="FV66" s="50"/>
      <c r="FW66" s="50"/>
      <c r="FX66" s="264"/>
      <c r="FY66" s="57"/>
      <c r="FZ66" s="17"/>
      <c r="GA66" s="17"/>
      <c r="GB66" s="56"/>
      <c r="GC66" s="50"/>
      <c r="GD66" s="50"/>
      <c r="GE66" s="50"/>
      <c r="GF66" s="50"/>
      <c r="GG66" s="50"/>
      <c r="GH66" s="50"/>
      <c r="GI66" s="264"/>
      <c r="GJ66" s="57"/>
      <c r="GK66" s="17"/>
      <c r="GL66" s="17"/>
      <c r="GM66" s="56"/>
      <c r="GN66" s="50"/>
      <c r="GO66" s="50"/>
      <c r="GP66" s="50"/>
      <c r="GQ66" s="50"/>
      <c r="GR66" s="50"/>
      <c r="GS66" s="50"/>
      <c r="GT66" s="264"/>
      <c r="GU66" s="57"/>
      <c r="GV66" s="17"/>
      <c r="GW66" s="17"/>
      <c r="GX66" s="56"/>
      <c r="GY66" s="50"/>
      <c r="GZ66" s="50"/>
      <c r="HA66" s="50"/>
      <c r="HB66" s="50"/>
      <c r="HC66" s="50"/>
      <c r="HD66" s="50"/>
      <c r="HE66" s="264"/>
      <c r="HF66" s="57"/>
      <c r="HG66" s="17"/>
      <c r="HH66" s="17"/>
      <c r="HI66" s="56"/>
      <c r="HJ66" s="50"/>
      <c r="HK66" s="50"/>
      <c r="HL66" s="50"/>
      <c r="HM66" s="50"/>
      <c r="HN66" s="50"/>
      <c r="HO66" s="50"/>
      <c r="HP66" s="264"/>
      <c r="HQ66" s="57"/>
      <c r="HR66" s="17"/>
      <c r="HS66" s="17"/>
    </row>
    <row r="67" spans="1:227" x14ac:dyDescent="0.25">
      <c r="A67" s="59"/>
      <c r="B67" s="215"/>
      <c r="C67" s="60"/>
      <c r="D67" s="60"/>
      <c r="E67" s="264"/>
      <c r="F67" s="264"/>
      <c r="G67" s="17"/>
      <c r="H67" s="56"/>
      <c r="I67" s="50"/>
      <c r="J67" s="50"/>
      <c r="K67" s="50"/>
      <c r="L67" s="50"/>
      <c r="M67" s="50"/>
      <c r="N67" s="50"/>
      <c r="O67" s="264"/>
      <c r="P67" s="57"/>
      <c r="Q67" s="17"/>
      <c r="R67" s="17"/>
      <c r="S67" s="56"/>
      <c r="T67" s="50"/>
      <c r="U67" s="50"/>
      <c r="V67" s="50"/>
      <c r="W67" s="50"/>
      <c r="X67" s="50"/>
      <c r="Y67" s="50"/>
      <c r="Z67" s="264"/>
      <c r="AA67" s="57"/>
      <c r="AB67" s="17"/>
      <c r="AC67" s="17"/>
      <c r="AD67" s="56"/>
      <c r="AE67" s="50"/>
      <c r="AF67" s="50"/>
      <c r="AG67" s="50"/>
      <c r="AH67" s="50"/>
      <c r="AI67" s="50"/>
      <c r="AJ67" s="50"/>
      <c r="AK67" s="264"/>
      <c r="AL67" s="57"/>
      <c r="AM67" s="17"/>
      <c r="AN67" s="17"/>
      <c r="AO67" s="56"/>
      <c r="AP67" s="50"/>
      <c r="AQ67" s="50"/>
      <c r="AR67" s="50"/>
      <c r="AS67" s="50"/>
      <c r="AT67" s="50"/>
      <c r="AU67" s="50"/>
      <c r="AV67" s="264"/>
      <c r="AW67" s="57"/>
      <c r="AX67" s="17"/>
      <c r="AY67" s="17"/>
      <c r="AZ67" s="56"/>
      <c r="BA67" s="50"/>
      <c r="BB67" s="50"/>
      <c r="BC67" s="50"/>
      <c r="BD67" s="50"/>
      <c r="BE67" s="50"/>
      <c r="BF67" s="50"/>
      <c r="BG67" s="264"/>
      <c r="BH67" s="57"/>
      <c r="BI67" s="17"/>
      <c r="BJ67" s="17"/>
      <c r="BK67" s="56"/>
      <c r="BL67" s="50"/>
      <c r="BM67" s="50"/>
      <c r="BN67" s="50"/>
      <c r="BO67" s="50"/>
      <c r="BP67" s="50"/>
      <c r="BQ67" s="50"/>
      <c r="BR67" s="264"/>
      <c r="BS67" s="57"/>
      <c r="BT67" s="17"/>
      <c r="BU67" s="17"/>
      <c r="BV67" s="56"/>
      <c r="BW67" s="50"/>
      <c r="BX67" s="50"/>
      <c r="BY67" s="50"/>
      <c r="BZ67" s="50"/>
      <c r="CA67" s="50"/>
      <c r="CB67" s="50"/>
      <c r="CC67" s="264"/>
      <c r="CD67" s="57"/>
      <c r="CE67" s="17"/>
      <c r="CF67" s="17"/>
      <c r="CG67" s="56"/>
      <c r="CH67" s="50"/>
      <c r="CI67" s="50"/>
      <c r="CJ67" s="50"/>
      <c r="CK67" s="50"/>
      <c r="CL67" s="50"/>
      <c r="CM67" s="50"/>
      <c r="CN67" s="264"/>
      <c r="CO67" s="57"/>
      <c r="CP67" s="17"/>
      <c r="CQ67" s="17"/>
      <c r="CR67" s="56"/>
      <c r="CS67" s="50"/>
      <c r="CT67" s="50"/>
      <c r="CU67" s="50"/>
      <c r="CV67" s="50"/>
      <c r="CW67" s="50"/>
      <c r="CX67" s="50"/>
      <c r="CY67" s="264"/>
      <c r="CZ67" s="57"/>
      <c r="DA67" s="17"/>
      <c r="DB67" s="17"/>
      <c r="DC67" s="56"/>
      <c r="DD67" s="50"/>
      <c r="DE67" s="50"/>
      <c r="DF67" s="50"/>
      <c r="DG67" s="50"/>
      <c r="DH67" s="50"/>
      <c r="DI67" s="50"/>
      <c r="DJ67" s="264"/>
      <c r="DK67" s="57"/>
      <c r="DL67" s="17"/>
      <c r="DM67" s="17"/>
      <c r="DN67" s="56"/>
      <c r="DO67" s="50"/>
      <c r="DP67" s="50"/>
      <c r="DQ67" s="50"/>
      <c r="DR67" s="50"/>
      <c r="DS67" s="50"/>
      <c r="DT67" s="50"/>
      <c r="DU67" s="264"/>
      <c r="DV67" s="57"/>
      <c r="DW67" s="17"/>
      <c r="DX67" s="17"/>
      <c r="DY67" s="56"/>
      <c r="DZ67" s="50"/>
      <c r="EA67" s="50"/>
      <c r="EB67" s="50"/>
      <c r="EC67" s="50"/>
      <c r="ED67" s="50"/>
      <c r="EE67" s="50"/>
      <c r="EF67" s="264"/>
      <c r="EG67" s="57"/>
      <c r="EH67" s="17"/>
      <c r="EI67" s="17"/>
      <c r="EJ67" s="56"/>
      <c r="EK67" s="50"/>
      <c r="EL67" s="50"/>
      <c r="EM67" s="50"/>
      <c r="EN67" s="50"/>
      <c r="EO67" s="50"/>
      <c r="EP67" s="50"/>
      <c r="EQ67" s="264"/>
      <c r="ER67" s="57"/>
      <c r="ES67" s="17"/>
      <c r="ET67" s="17"/>
      <c r="EU67" s="56"/>
      <c r="EV67" s="50"/>
      <c r="EW67" s="50"/>
      <c r="EX67" s="50"/>
      <c r="EY67" s="50"/>
      <c r="EZ67" s="50"/>
      <c r="FA67" s="50"/>
      <c r="FB67" s="264"/>
      <c r="FC67" s="57"/>
      <c r="FD67" s="17"/>
      <c r="FE67" s="17"/>
      <c r="FF67" s="56"/>
      <c r="FG67" s="50"/>
      <c r="FH67" s="50"/>
      <c r="FI67" s="50"/>
      <c r="FJ67" s="50"/>
      <c r="FK67" s="50"/>
      <c r="FL67" s="50"/>
      <c r="FM67" s="264"/>
      <c r="FN67" s="57"/>
      <c r="FO67" s="17"/>
      <c r="FP67" s="17"/>
      <c r="FQ67" s="56"/>
      <c r="FR67" s="50"/>
      <c r="FS67" s="50"/>
      <c r="FT67" s="50"/>
      <c r="FU67" s="50"/>
      <c r="FV67" s="50"/>
      <c r="FW67" s="50"/>
      <c r="FX67" s="264"/>
      <c r="FY67" s="57"/>
      <c r="FZ67" s="17"/>
      <c r="GA67" s="17"/>
      <c r="GB67" s="56"/>
      <c r="GC67" s="50"/>
      <c r="GD67" s="50"/>
      <c r="GE67" s="50"/>
      <c r="GF67" s="50"/>
      <c r="GG67" s="50"/>
      <c r="GH67" s="50"/>
      <c r="GI67" s="264"/>
      <c r="GJ67" s="57"/>
      <c r="GK67" s="17"/>
      <c r="GL67" s="17"/>
      <c r="GM67" s="56"/>
      <c r="GN67" s="50"/>
      <c r="GO67" s="50"/>
      <c r="GP67" s="50"/>
      <c r="GQ67" s="50"/>
      <c r="GR67" s="50"/>
      <c r="GS67" s="50"/>
      <c r="GT67" s="264"/>
      <c r="GU67" s="57"/>
      <c r="GV67" s="17"/>
      <c r="GW67" s="17"/>
      <c r="GX67" s="56"/>
      <c r="GY67" s="50"/>
      <c r="GZ67" s="50"/>
      <c r="HA67" s="50"/>
      <c r="HB67" s="50"/>
      <c r="HC67" s="50"/>
      <c r="HD67" s="50"/>
      <c r="HE67" s="264"/>
      <c r="HF67" s="57"/>
      <c r="HG67" s="17"/>
      <c r="HH67" s="17"/>
      <c r="HI67" s="56"/>
      <c r="HJ67" s="50"/>
      <c r="HK67" s="50"/>
      <c r="HL67" s="50"/>
      <c r="HM67" s="50"/>
      <c r="HN67" s="50"/>
      <c r="HO67" s="50"/>
      <c r="HP67" s="264"/>
      <c r="HQ67" s="57"/>
      <c r="HR67" s="17"/>
      <c r="HS67" s="17"/>
    </row>
    <row r="68" spans="1:227" x14ac:dyDescent="0.25">
      <c r="A68" s="59"/>
      <c r="B68" s="215"/>
      <c r="C68" s="60"/>
      <c r="D68" s="60"/>
      <c r="E68" s="264"/>
      <c r="F68" s="264"/>
      <c r="G68" s="17"/>
      <c r="H68" s="56"/>
      <c r="I68" s="50"/>
      <c r="J68" s="50"/>
      <c r="K68" s="50"/>
      <c r="L68" s="50"/>
      <c r="M68" s="50"/>
      <c r="N68" s="50"/>
      <c r="O68" s="264"/>
      <c r="P68" s="57"/>
      <c r="Q68" s="17"/>
      <c r="R68" s="17"/>
      <c r="S68" s="56"/>
      <c r="T68" s="50"/>
      <c r="U68" s="50"/>
      <c r="V68" s="50"/>
      <c r="W68" s="50"/>
      <c r="X68" s="50"/>
      <c r="Y68" s="50"/>
      <c r="Z68" s="264"/>
      <c r="AA68" s="57"/>
      <c r="AB68" s="17"/>
      <c r="AC68" s="17"/>
      <c r="AD68" s="56"/>
      <c r="AE68" s="50"/>
      <c r="AF68" s="50"/>
      <c r="AG68" s="50"/>
      <c r="AH68" s="50"/>
      <c r="AI68" s="50"/>
      <c r="AJ68" s="50"/>
      <c r="AK68" s="264"/>
      <c r="AL68" s="57"/>
      <c r="AM68" s="17"/>
      <c r="AN68" s="17"/>
      <c r="AO68" s="56"/>
      <c r="AP68" s="50"/>
      <c r="AQ68" s="50"/>
      <c r="AR68" s="50"/>
      <c r="AS68" s="50"/>
      <c r="AT68" s="50"/>
      <c r="AU68" s="50"/>
      <c r="AV68" s="264"/>
      <c r="AW68" s="57"/>
      <c r="AX68" s="17"/>
      <c r="AY68" s="17"/>
      <c r="AZ68" s="56"/>
      <c r="BA68" s="50"/>
      <c r="BB68" s="50"/>
      <c r="BC68" s="50"/>
      <c r="BD68" s="50"/>
      <c r="BE68" s="50"/>
      <c r="BF68" s="50"/>
      <c r="BG68" s="264"/>
      <c r="BH68" s="57"/>
      <c r="BI68" s="17"/>
      <c r="BJ68" s="17"/>
      <c r="BK68" s="56"/>
      <c r="BL68" s="50"/>
      <c r="BM68" s="50"/>
      <c r="BN68" s="50"/>
      <c r="BO68" s="50"/>
      <c r="BP68" s="50"/>
      <c r="BQ68" s="50"/>
      <c r="BR68" s="264"/>
      <c r="BS68" s="57"/>
      <c r="BT68" s="17"/>
      <c r="BU68" s="17"/>
      <c r="BV68" s="56"/>
      <c r="BW68" s="50"/>
      <c r="BX68" s="50"/>
      <c r="BY68" s="50"/>
      <c r="BZ68" s="50"/>
      <c r="CA68" s="50"/>
      <c r="CB68" s="50"/>
      <c r="CC68" s="264"/>
      <c r="CD68" s="57"/>
      <c r="CE68" s="17"/>
      <c r="CF68" s="17"/>
      <c r="CG68" s="56"/>
      <c r="CH68" s="50"/>
      <c r="CI68" s="50"/>
      <c r="CJ68" s="50"/>
      <c r="CK68" s="50"/>
      <c r="CL68" s="50"/>
      <c r="CM68" s="50"/>
      <c r="CN68" s="264"/>
      <c r="CO68" s="57"/>
      <c r="CP68" s="17"/>
      <c r="CQ68" s="17"/>
      <c r="CR68" s="56"/>
      <c r="CS68" s="50"/>
      <c r="CT68" s="50"/>
      <c r="CU68" s="50"/>
      <c r="CV68" s="50"/>
      <c r="CW68" s="50"/>
      <c r="CX68" s="50"/>
      <c r="CY68" s="264"/>
      <c r="CZ68" s="57"/>
      <c r="DA68" s="17"/>
      <c r="DB68" s="17"/>
      <c r="DC68" s="56"/>
      <c r="DD68" s="50"/>
      <c r="DE68" s="50"/>
      <c r="DF68" s="50"/>
      <c r="DG68" s="50"/>
      <c r="DH68" s="50"/>
      <c r="DI68" s="50"/>
      <c r="DJ68" s="264"/>
      <c r="DK68" s="57"/>
      <c r="DL68" s="17"/>
      <c r="DM68" s="17"/>
      <c r="DN68" s="56"/>
      <c r="DO68" s="50"/>
      <c r="DP68" s="50"/>
      <c r="DQ68" s="50"/>
      <c r="DR68" s="50"/>
      <c r="DS68" s="50"/>
      <c r="DT68" s="50"/>
      <c r="DU68" s="264"/>
      <c r="DV68" s="57"/>
      <c r="DW68" s="17"/>
      <c r="DX68" s="17"/>
      <c r="DY68" s="56"/>
      <c r="DZ68" s="50"/>
      <c r="EA68" s="50"/>
      <c r="EB68" s="50"/>
      <c r="EC68" s="50"/>
      <c r="ED68" s="50"/>
      <c r="EE68" s="50"/>
      <c r="EF68" s="264"/>
      <c r="EG68" s="57"/>
      <c r="EH68" s="17"/>
      <c r="EI68" s="17"/>
      <c r="EJ68" s="56"/>
      <c r="EK68" s="50"/>
      <c r="EL68" s="50"/>
      <c r="EM68" s="50"/>
      <c r="EN68" s="50"/>
      <c r="EO68" s="50"/>
      <c r="EP68" s="50"/>
      <c r="EQ68" s="264"/>
      <c r="ER68" s="57"/>
      <c r="ES68" s="17"/>
      <c r="ET68" s="17"/>
      <c r="EU68" s="56"/>
      <c r="EV68" s="50"/>
      <c r="EW68" s="50"/>
      <c r="EX68" s="50"/>
      <c r="EY68" s="50"/>
      <c r="EZ68" s="50"/>
      <c r="FA68" s="50"/>
      <c r="FB68" s="264"/>
      <c r="FC68" s="57"/>
      <c r="FD68" s="17"/>
      <c r="FE68" s="17"/>
      <c r="FF68" s="56"/>
      <c r="FG68" s="50"/>
      <c r="FH68" s="50"/>
      <c r="FI68" s="50"/>
      <c r="FJ68" s="50"/>
      <c r="FK68" s="50"/>
      <c r="FL68" s="50"/>
      <c r="FM68" s="264"/>
      <c r="FN68" s="57"/>
      <c r="FO68" s="17"/>
      <c r="FP68" s="17"/>
      <c r="FQ68" s="56"/>
      <c r="FR68" s="50"/>
      <c r="FS68" s="50"/>
      <c r="FT68" s="50"/>
      <c r="FU68" s="50"/>
      <c r="FV68" s="50"/>
      <c r="FW68" s="50"/>
      <c r="FX68" s="264"/>
      <c r="FY68" s="57"/>
      <c r="FZ68" s="17"/>
      <c r="GA68" s="17"/>
      <c r="GB68" s="56"/>
      <c r="GC68" s="50"/>
      <c r="GD68" s="50"/>
      <c r="GE68" s="50"/>
      <c r="GF68" s="50"/>
      <c r="GG68" s="50"/>
      <c r="GH68" s="50"/>
      <c r="GI68" s="264"/>
      <c r="GJ68" s="57"/>
      <c r="GK68" s="17"/>
      <c r="GL68" s="17"/>
      <c r="GM68" s="56"/>
      <c r="GN68" s="50"/>
      <c r="GO68" s="50"/>
      <c r="GP68" s="50"/>
      <c r="GQ68" s="50"/>
      <c r="GR68" s="50"/>
      <c r="GS68" s="50"/>
      <c r="GT68" s="264"/>
      <c r="GU68" s="57"/>
      <c r="GV68" s="17"/>
      <c r="GW68" s="17"/>
      <c r="GX68" s="56"/>
      <c r="GY68" s="50"/>
      <c r="GZ68" s="50"/>
      <c r="HA68" s="50"/>
      <c r="HB68" s="50"/>
      <c r="HC68" s="50"/>
      <c r="HD68" s="50"/>
      <c r="HE68" s="264"/>
      <c r="HF68" s="57"/>
      <c r="HG68" s="17"/>
      <c r="HH68" s="17"/>
      <c r="HI68" s="56"/>
      <c r="HJ68" s="50"/>
      <c r="HK68" s="50"/>
      <c r="HL68" s="50"/>
      <c r="HM68" s="50"/>
      <c r="HN68" s="50"/>
      <c r="HO68" s="50"/>
      <c r="HP68" s="264"/>
      <c r="HQ68" s="57"/>
      <c r="HR68" s="17"/>
      <c r="HS68" s="17"/>
    </row>
    <row r="69" spans="1:227" x14ac:dyDescent="0.25">
      <c r="A69" s="59"/>
      <c r="B69" s="215"/>
      <c r="C69" s="60"/>
      <c r="D69" s="60"/>
      <c r="E69" s="264"/>
      <c r="F69" s="264"/>
      <c r="G69" s="17"/>
      <c r="H69" s="56"/>
      <c r="I69" s="50"/>
      <c r="J69" s="50"/>
      <c r="K69" s="50"/>
      <c r="L69" s="50"/>
      <c r="M69" s="50"/>
      <c r="N69" s="50"/>
      <c r="O69" s="264"/>
      <c r="P69" s="57"/>
      <c r="Q69" s="17"/>
      <c r="R69" s="17"/>
      <c r="S69" s="56"/>
      <c r="T69" s="50"/>
      <c r="U69" s="50"/>
      <c r="V69" s="50"/>
      <c r="W69" s="50"/>
      <c r="X69" s="50"/>
      <c r="Y69" s="50"/>
      <c r="Z69" s="264"/>
      <c r="AA69" s="57"/>
      <c r="AB69" s="17"/>
      <c r="AC69" s="17"/>
      <c r="AD69" s="56"/>
      <c r="AE69" s="50"/>
      <c r="AF69" s="50"/>
      <c r="AG69" s="50"/>
      <c r="AH69" s="50"/>
      <c r="AI69" s="50"/>
      <c r="AJ69" s="50"/>
      <c r="AK69" s="264"/>
      <c r="AL69" s="57"/>
      <c r="AM69" s="17"/>
      <c r="AN69" s="17"/>
      <c r="AO69" s="56"/>
      <c r="AP69" s="50"/>
      <c r="AQ69" s="50"/>
      <c r="AR69" s="50"/>
      <c r="AS69" s="50"/>
      <c r="AT69" s="50"/>
      <c r="AU69" s="50"/>
      <c r="AV69" s="264"/>
      <c r="AW69" s="57"/>
      <c r="AX69" s="17"/>
      <c r="AY69" s="17"/>
      <c r="AZ69" s="56"/>
      <c r="BA69" s="50"/>
      <c r="BB69" s="50"/>
      <c r="BC69" s="50"/>
      <c r="BD69" s="50"/>
      <c r="BE69" s="50"/>
      <c r="BF69" s="50"/>
      <c r="BG69" s="264"/>
      <c r="BH69" s="57"/>
      <c r="BI69" s="17"/>
      <c r="BJ69" s="17"/>
      <c r="BK69" s="56"/>
      <c r="BL69" s="50"/>
      <c r="BM69" s="50"/>
      <c r="BN69" s="50"/>
      <c r="BO69" s="50"/>
      <c r="BP69" s="50"/>
      <c r="BQ69" s="50"/>
      <c r="BR69" s="264"/>
      <c r="BS69" s="57"/>
      <c r="BT69" s="17"/>
      <c r="BU69" s="17"/>
      <c r="BV69" s="56"/>
      <c r="BW69" s="50"/>
      <c r="BX69" s="50"/>
      <c r="BY69" s="50"/>
      <c r="BZ69" s="50"/>
      <c r="CA69" s="50"/>
      <c r="CB69" s="50"/>
      <c r="CC69" s="264"/>
      <c r="CD69" s="57"/>
      <c r="CE69" s="17"/>
      <c r="CF69" s="17"/>
      <c r="CG69" s="56"/>
      <c r="CH69" s="50"/>
      <c r="CI69" s="50"/>
      <c r="CJ69" s="50"/>
      <c r="CK69" s="50"/>
      <c r="CL69" s="50"/>
      <c r="CM69" s="50"/>
      <c r="CN69" s="264"/>
      <c r="CO69" s="57"/>
      <c r="CP69" s="17"/>
      <c r="CQ69" s="17"/>
      <c r="CR69" s="56"/>
      <c r="CS69" s="50"/>
      <c r="CT69" s="50"/>
      <c r="CU69" s="50"/>
      <c r="CV69" s="50"/>
      <c r="CW69" s="50"/>
      <c r="CX69" s="50"/>
      <c r="CY69" s="264"/>
      <c r="CZ69" s="57"/>
      <c r="DA69" s="17"/>
      <c r="DB69" s="17"/>
      <c r="DC69" s="56"/>
      <c r="DD69" s="50"/>
      <c r="DE69" s="50"/>
      <c r="DF69" s="50"/>
      <c r="DG69" s="50"/>
      <c r="DH69" s="50"/>
      <c r="DI69" s="50"/>
      <c r="DJ69" s="264"/>
      <c r="DK69" s="57"/>
      <c r="DL69" s="17"/>
      <c r="DM69" s="17"/>
      <c r="DN69" s="56"/>
      <c r="DO69" s="50"/>
      <c r="DP69" s="50"/>
      <c r="DQ69" s="50"/>
      <c r="DR69" s="50"/>
      <c r="DS69" s="50"/>
      <c r="DT69" s="50"/>
      <c r="DU69" s="264"/>
      <c r="DV69" s="57"/>
      <c r="DW69" s="17"/>
      <c r="DX69" s="17"/>
      <c r="DY69" s="56"/>
      <c r="DZ69" s="50"/>
      <c r="EA69" s="50"/>
      <c r="EB69" s="50"/>
      <c r="EC69" s="50"/>
      <c r="ED69" s="50"/>
      <c r="EE69" s="50"/>
      <c r="EF69" s="264"/>
      <c r="EG69" s="57"/>
      <c r="EH69" s="17"/>
      <c r="EI69" s="17"/>
      <c r="EJ69" s="56"/>
      <c r="EK69" s="50"/>
      <c r="EL69" s="50"/>
      <c r="EM69" s="50"/>
      <c r="EN69" s="50"/>
      <c r="EO69" s="50"/>
      <c r="EP69" s="50"/>
      <c r="EQ69" s="264"/>
      <c r="ER69" s="57"/>
      <c r="ES69" s="17"/>
      <c r="ET69" s="17"/>
      <c r="EU69" s="56"/>
      <c r="EV69" s="50"/>
      <c r="EW69" s="50"/>
      <c r="EX69" s="50"/>
      <c r="EY69" s="50"/>
      <c r="EZ69" s="50"/>
      <c r="FA69" s="50"/>
      <c r="FB69" s="264"/>
      <c r="FC69" s="57"/>
      <c r="FD69" s="17"/>
      <c r="FE69" s="17"/>
      <c r="FF69" s="56"/>
      <c r="FG69" s="50"/>
      <c r="FH69" s="50"/>
      <c r="FI69" s="50"/>
      <c r="FJ69" s="50"/>
      <c r="FK69" s="50"/>
      <c r="FL69" s="50"/>
      <c r="FM69" s="264"/>
      <c r="FN69" s="57"/>
      <c r="FO69" s="17"/>
      <c r="FP69" s="17"/>
      <c r="FQ69" s="56"/>
      <c r="FR69" s="50"/>
      <c r="FS69" s="50"/>
      <c r="FT69" s="50"/>
      <c r="FU69" s="50"/>
      <c r="FV69" s="50"/>
      <c r="FW69" s="50"/>
      <c r="FX69" s="264"/>
      <c r="FY69" s="57"/>
      <c r="FZ69" s="17"/>
      <c r="GA69" s="17"/>
      <c r="GB69" s="56"/>
      <c r="GC69" s="50"/>
      <c r="GD69" s="50"/>
      <c r="GE69" s="50"/>
      <c r="GF69" s="50"/>
      <c r="GG69" s="50"/>
      <c r="GH69" s="50"/>
      <c r="GI69" s="264"/>
      <c r="GJ69" s="57"/>
      <c r="GK69" s="17"/>
      <c r="GL69" s="17"/>
      <c r="GM69" s="56"/>
      <c r="GN69" s="50"/>
      <c r="GO69" s="50"/>
      <c r="GP69" s="50"/>
      <c r="GQ69" s="50"/>
      <c r="GR69" s="50"/>
      <c r="GS69" s="50"/>
      <c r="GT69" s="264"/>
      <c r="GU69" s="57"/>
      <c r="GV69" s="17"/>
      <c r="GW69" s="17"/>
      <c r="GX69" s="56"/>
      <c r="GY69" s="50"/>
      <c r="GZ69" s="50"/>
      <c r="HA69" s="50"/>
      <c r="HB69" s="50"/>
      <c r="HC69" s="50"/>
      <c r="HD69" s="50"/>
      <c r="HE69" s="264"/>
      <c r="HF69" s="57"/>
      <c r="HG69" s="17"/>
      <c r="HH69" s="17"/>
      <c r="HI69" s="56"/>
      <c r="HJ69" s="50"/>
      <c r="HK69" s="50"/>
      <c r="HL69" s="50"/>
      <c r="HM69" s="50"/>
      <c r="HN69" s="50"/>
      <c r="HO69" s="50"/>
      <c r="HP69" s="264"/>
      <c r="HQ69" s="57"/>
      <c r="HR69" s="17"/>
      <c r="HS69" s="17"/>
    </row>
    <row r="70" spans="1:227" x14ac:dyDescent="0.25">
      <c r="A70" s="59"/>
      <c r="B70" s="215"/>
      <c r="C70" s="60"/>
      <c r="D70" s="60"/>
      <c r="E70" s="264"/>
      <c r="F70" s="264"/>
      <c r="G70" s="17"/>
      <c r="H70" s="56"/>
      <c r="I70" s="50"/>
      <c r="J70" s="50"/>
      <c r="K70" s="50"/>
      <c r="L70" s="50"/>
      <c r="M70" s="50"/>
      <c r="N70" s="50"/>
      <c r="O70" s="264"/>
      <c r="P70" s="57"/>
      <c r="Q70" s="17"/>
      <c r="R70" s="17"/>
      <c r="S70" s="56"/>
      <c r="T70" s="50"/>
      <c r="U70" s="50"/>
      <c r="V70" s="50"/>
      <c r="W70" s="50"/>
      <c r="X70" s="50"/>
      <c r="Y70" s="50"/>
      <c r="Z70" s="264"/>
      <c r="AA70" s="57"/>
      <c r="AB70" s="17"/>
      <c r="AC70" s="17"/>
      <c r="AD70" s="56"/>
      <c r="AE70" s="50"/>
      <c r="AF70" s="50"/>
      <c r="AG70" s="50"/>
      <c r="AH70" s="50"/>
      <c r="AI70" s="50"/>
      <c r="AJ70" s="50"/>
      <c r="AK70" s="264"/>
      <c r="AL70" s="57"/>
      <c r="AM70" s="17"/>
      <c r="AN70" s="17"/>
      <c r="AO70" s="56"/>
      <c r="AP70" s="50"/>
      <c r="AQ70" s="50"/>
      <c r="AR70" s="50"/>
      <c r="AS70" s="50"/>
      <c r="AT70" s="50"/>
      <c r="AU70" s="50"/>
      <c r="AV70" s="264"/>
      <c r="AW70" s="57"/>
      <c r="AX70" s="17"/>
      <c r="AY70" s="17"/>
      <c r="AZ70" s="56"/>
      <c r="BA70" s="50"/>
      <c r="BB70" s="50"/>
      <c r="BC70" s="50"/>
      <c r="BD70" s="50"/>
      <c r="BE70" s="50"/>
      <c r="BF70" s="50"/>
      <c r="BG70" s="264"/>
      <c r="BH70" s="57"/>
      <c r="BI70" s="17"/>
      <c r="BJ70" s="17"/>
      <c r="BK70" s="56"/>
      <c r="BL70" s="50"/>
      <c r="BM70" s="50"/>
      <c r="BN70" s="50"/>
      <c r="BO70" s="50"/>
      <c r="BP70" s="50"/>
      <c r="BQ70" s="50"/>
      <c r="BR70" s="264"/>
      <c r="BS70" s="57"/>
      <c r="BT70" s="17"/>
      <c r="BU70" s="17"/>
      <c r="BV70" s="56"/>
      <c r="BW70" s="50"/>
      <c r="BX70" s="50"/>
      <c r="BY70" s="50"/>
      <c r="BZ70" s="50"/>
      <c r="CA70" s="50"/>
      <c r="CB70" s="50"/>
      <c r="CC70" s="264"/>
      <c r="CD70" s="57"/>
      <c r="CE70" s="17"/>
      <c r="CF70" s="17"/>
      <c r="CG70" s="56"/>
      <c r="CH70" s="50"/>
      <c r="CI70" s="50"/>
      <c r="CJ70" s="50"/>
      <c r="CK70" s="50"/>
      <c r="CL70" s="50"/>
      <c r="CM70" s="50"/>
      <c r="CN70" s="264"/>
      <c r="CO70" s="57"/>
      <c r="CP70" s="17"/>
      <c r="CQ70" s="17"/>
      <c r="CR70" s="56"/>
      <c r="CS70" s="50"/>
      <c r="CT70" s="50"/>
      <c r="CU70" s="50"/>
      <c r="CV70" s="50"/>
      <c r="CW70" s="50"/>
      <c r="CX70" s="50"/>
      <c r="CY70" s="264"/>
      <c r="CZ70" s="57"/>
      <c r="DA70" s="17"/>
      <c r="DB70" s="17"/>
      <c r="DC70" s="56"/>
      <c r="DD70" s="50"/>
      <c r="DE70" s="50"/>
      <c r="DF70" s="50"/>
      <c r="DG70" s="50"/>
      <c r="DH70" s="50"/>
      <c r="DI70" s="50"/>
      <c r="DJ70" s="264"/>
      <c r="DK70" s="57"/>
      <c r="DL70" s="17"/>
      <c r="DM70" s="17"/>
      <c r="DN70" s="56"/>
      <c r="DO70" s="50"/>
      <c r="DP70" s="50"/>
      <c r="DQ70" s="50"/>
      <c r="DR70" s="50"/>
      <c r="DS70" s="50"/>
      <c r="DT70" s="50"/>
      <c r="DU70" s="264"/>
      <c r="DV70" s="57"/>
      <c r="DW70" s="17"/>
      <c r="DX70" s="17"/>
      <c r="DY70" s="56"/>
      <c r="DZ70" s="50"/>
      <c r="EA70" s="50"/>
      <c r="EB70" s="50"/>
      <c r="EC70" s="50"/>
      <c r="ED70" s="50"/>
      <c r="EE70" s="50"/>
      <c r="EF70" s="264"/>
      <c r="EG70" s="57"/>
      <c r="EH70" s="17"/>
      <c r="EI70" s="17"/>
      <c r="EJ70" s="56"/>
      <c r="EK70" s="50"/>
      <c r="EL70" s="50"/>
      <c r="EM70" s="50"/>
      <c r="EN70" s="50"/>
      <c r="EO70" s="50"/>
      <c r="EP70" s="50"/>
      <c r="EQ70" s="264"/>
      <c r="ER70" s="57"/>
      <c r="ES70" s="17"/>
      <c r="ET70" s="17"/>
      <c r="EU70" s="56"/>
      <c r="EV70" s="50"/>
      <c r="EW70" s="50"/>
      <c r="EX70" s="50"/>
      <c r="EY70" s="50"/>
      <c r="EZ70" s="50"/>
      <c r="FA70" s="50"/>
      <c r="FB70" s="264"/>
      <c r="FC70" s="57"/>
      <c r="FD70" s="17"/>
      <c r="FE70" s="17"/>
      <c r="FF70" s="56"/>
      <c r="FG70" s="50"/>
      <c r="FH70" s="50"/>
      <c r="FI70" s="50"/>
      <c r="FJ70" s="50"/>
      <c r="FK70" s="50"/>
      <c r="FL70" s="50"/>
      <c r="FM70" s="264"/>
      <c r="FN70" s="57"/>
      <c r="FO70" s="17"/>
      <c r="FP70" s="17"/>
      <c r="FQ70" s="56"/>
      <c r="FR70" s="50"/>
      <c r="FS70" s="50"/>
      <c r="FT70" s="50"/>
      <c r="FU70" s="50"/>
      <c r="FV70" s="50"/>
      <c r="FW70" s="50"/>
      <c r="FX70" s="264"/>
      <c r="FY70" s="57"/>
      <c r="FZ70" s="17"/>
      <c r="GA70" s="17"/>
      <c r="GB70" s="56"/>
      <c r="GC70" s="50"/>
      <c r="GD70" s="50"/>
      <c r="GE70" s="50"/>
      <c r="GF70" s="50"/>
      <c r="GG70" s="50"/>
      <c r="GH70" s="50"/>
      <c r="GI70" s="264"/>
      <c r="GJ70" s="57"/>
      <c r="GK70" s="17"/>
      <c r="GL70" s="17"/>
      <c r="GM70" s="56"/>
      <c r="GN70" s="50"/>
      <c r="GO70" s="50"/>
      <c r="GP70" s="50"/>
      <c r="GQ70" s="50"/>
      <c r="GR70" s="50"/>
      <c r="GS70" s="50"/>
      <c r="GT70" s="264"/>
      <c r="GU70" s="57"/>
      <c r="GV70" s="17"/>
      <c r="GW70" s="17"/>
      <c r="GX70" s="56"/>
      <c r="GY70" s="50"/>
      <c r="GZ70" s="50"/>
      <c r="HA70" s="50"/>
      <c r="HB70" s="50"/>
      <c r="HC70" s="50"/>
      <c r="HD70" s="50"/>
      <c r="HE70" s="264"/>
      <c r="HF70" s="57"/>
      <c r="HG70" s="17"/>
      <c r="HH70" s="17"/>
      <c r="HI70" s="56"/>
      <c r="HJ70" s="50"/>
      <c r="HK70" s="50"/>
      <c r="HL70" s="50"/>
      <c r="HM70" s="50"/>
      <c r="HN70" s="50"/>
      <c r="HO70" s="50"/>
      <c r="HP70" s="264"/>
      <c r="HQ70" s="57"/>
      <c r="HR70" s="17"/>
      <c r="HS70" s="17"/>
    </row>
    <row r="71" spans="1:227" x14ac:dyDescent="0.25">
      <c r="A71" s="59"/>
      <c r="B71" s="215"/>
      <c r="C71" s="60"/>
      <c r="D71" s="60"/>
      <c r="E71" s="264"/>
      <c r="F71" s="264"/>
      <c r="G71" s="17"/>
      <c r="H71" s="56"/>
      <c r="I71" s="50"/>
      <c r="J71" s="50"/>
      <c r="K71" s="50"/>
      <c r="L71" s="50"/>
      <c r="M71" s="50"/>
      <c r="N71" s="50"/>
      <c r="O71" s="264"/>
      <c r="P71" s="57"/>
      <c r="Q71" s="17"/>
      <c r="R71" s="17"/>
      <c r="S71" s="56"/>
      <c r="T71" s="50"/>
      <c r="U71" s="50"/>
      <c r="V71" s="50"/>
      <c r="W71" s="50"/>
      <c r="X71" s="50"/>
      <c r="Y71" s="50"/>
      <c r="Z71" s="264"/>
      <c r="AA71" s="57"/>
      <c r="AB71" s="17"/>
      <c r="AC71" s="17"/>
      <c r="AD71" s="56"/>
      <c r="AE71" s="50"/>
      <c r="AF71" s="50"/>
      <c r="AG71" s="50"/>
      <c r="AH71" s="50"/>
      <c r="AI71" s="50"/>
      <c r="AJ71" s="50"/>
      <c r="AK71" s="264"/>
      <c r="AL71" s="57"/>
      <c r="AM71" s="17"/>
      <c r="AN71" s="17"/>
      <c r="AO71" s="56"/>
      <c r="AP71" s="50"/>
      <c r="AQ71" s="50"/>
      <c r="AR71" s="50"/>
      <c r="AS71" s="50"/>
      <c r="AT71" s="50"/>
      <c r="AU71" s="50"/>
      <c r="AV71" s="264"/>
      <c r="AW71" s="57"/>
      <c r="AX71" s="17"/>
      <c r="AY71" s="17"/>
      <c r="AZ71" s="56"/>
      <c r="BA71" s="50"/>
      <c r="BB71" s="50"/>
      <c r="BC71" s="50"/>
      <c r="BD71" s="50"/>
      <c r="BE71" s="50"/>
      <c r="BF71" s="50"/>
      <c r="BG71" s="264"/>
      <c r="BH71" s="57"/>
      <c r="BI71" s="17"/>
      <c r="BJ71" s="17"/>
      <c r="BK71" s="56"/>
      <c r="BL71" s="50"/>
      <c r="BM71" s="50"/>
      <c r="BN71" s="50"/>
      <c r="BO71" s="50"/>
      <c r="BP71" s="50"/>
      <c r="BQ71" s="50"/>
      <c r="BR71" s="264"/>
      <c r="BS71" s="57"/>
      <c r="BT71" s="17"/>
      <c r="BU71" s="17"/>
      <c r="BV71" s="56"/>
      <c r="BW71" s="50"/>
      <c r="BX71" s="50"/>
      <c r="BY71" s="50"/>
      <c r="BZ71" s="50"/>
      <c r="CA71" s="50"/>
      <c r="CB71" s="50"/>
      <c r="CC71" s="264"/>
      <c r="CD71" s="57"/>
      <c r="CE71" s="17"/>
      <c r="CF71" s="17"/>
      <c r="CG71" s="56"/>
      <c r="CH71" s="50"/>
      <c r="CI71" s="50"/>
      <c r="CJ71" s="50"/>
      <c r="CK71" s="50"/>
      <c r="CL71" s="50"/>
      <c r="CM71" s="50"/>
      <c r="CN71" s="264"/>
      <c r="CO71" s="57"/>
      <c r="CP71" s="17"/>
      <c r="CQ71" s="17"/>
      <c r="CR71" s="56"/>
      <c r="CS71" s="50"/>
      <c r="CT71" s="50"/>
      <c r="CU71" s="50"/>
      <c r="CV71" s="50"/>
      <c r="CW71" s="50"/>
      <c r="CX71" s="50"/>
      <c r="CY71" s="264"/>
      <c r="CZ71" s="57"/>
      <c r="DA71" s="17"/>
      <c r="DB71" s="17"/>
      <c r="DC71" s="56"/>
      <c r="DD71" s="50"/>
      <c r="DE71" s="50"/>
      <c r="DF71" s="50"/>
      <c r="DG71" s="50"/>
      <c r="DH71" s="50"/>
      <c r="DI71" s="50"/>
      <c r="DJ71" s="264"/>
      <c r="DK71" s="57"/>
      <c r="DL71" s="17"/>
      <c r="DM71" s="17"/>
      <c r="DN71" s="56"/>
      <c r="DO71" s="50"/>
      <c r="DP71" s="50"/>
      <c r="DQ71" s="50"/>
      <c r="DR71" s="50"/>
      <c r="DS71" s="50"/>
      <c r="DT71" s="50"/>
      <c r="DU71" s="264"/>
      <c r="DV71" s="57"/>
      <c r="DW71" s="17"/>
      <c r="DX71" s="17"/>
      <c r="DY71" s="56"/>
      <c r="DZ71" s="50"/>
      <c r="EA71" s="50"/>
      <c r="EB71" s="50"/>
      <c r="EC71" s="50"/>
      <c r="ED71" s="50"/>
      <c r="EE71" s="50"/>
      <c r="EF71" s="264"/>
      <c r="EG71" s="57"/>
      <c r="EH71" s="17"/>
      <c r="EI71" s="17"/>
      <c r="EJ71" s="56"/>
      <c r="EK71" s="50"/>
      <c r="EL71" s="50"/>
      <c r="EM71" s="50"/>
      <c r="EN71" s="50"/>
      <c r="EO71" s="50"/>
      <c r="EP71" s="50"/>
      <c r="EQ71" s="264"/>
      <c r="ER71" s="57"/>
      <c r="ES71" s="17"/>
      <c r="ET71" s="17"/>
      <c r="EU71" s="56"/>
      <c r="EV71" s="50"/>
      <c r="EW71" s="50"/>
      <c r="EX71" s="50"/>
      <c r="EY71" s="50"/>
      <c r="EZ71" s="50"/>
      <c r="FA71" s="50"/>
      <c r="FB71" s="264"/>
      <c r="FC71" s="57"/>
      <c r="FD71" s="17"/>
      <c r="FE71" s="17"/>
      <c r="FF71" s="56"/>
      <c r="FG71" s="50"/>
      <c r="FH71" s="50"/>
      <c r="FI71" s="50"/>
      <c r="FJ71" s="50"/>
      <c r="FK71" s="50"/>
      <c r="FL71" s="50"/>
      <c r="FM71" s="264"/>
      <c r="FN71" s="57"/>
      <c r="FO71" s="17"/>
      <c r="FP71" s="17"/>
      <c r="FQ71" s="56"/>
      <c r="FR71" s="50"/>
      <c r="FS71" s="50"/>
      <c r="FT71" s="50"/>
      <c r="FU71" s="50"/>
      <c r="FV71" s="50"/>
      <c r="FW71" s="50"/>
      <c r="FX71" s="264"/>
      <c r="FY71" s="57"/>
      <c r="FZ71" s="17"/>
      <c r="GA71" s="17"/>
      <c r="GB71" s="56"/>
      <c r="GC71" s="50"/>
      <c r="GD71" s="50"/>
      <c r="GE71" s="50"/>
      <c r="GF71" s="50"/>
      <c r="GG71" s="50"/>
      <c r="GH71" s="50"/>
      <c r="GI71" s="264"/>
      <c r="GJ71" s="57"/>
      <c r="GK71" s="17"/>
      <c r="GL71" s="17"/>
      <c r="GM71" s="56"/>
      <c r="GN71" s="50"/>
      <c r="GO71" s="50"/>
      <c r="GP71" s="50"/>
      <c r="GQ71" s="50"/>
      <c r="GR71" s="50"/>
      <c r="GS71" s="50"/>
      <c r="GT71" s="264"/>
      <c r="GU71" s="57"/>
      <c r="GV71" s="17"/>
      <c r="GW71" s="17"/>
      <c r="GX71" s="56"/>
      <c r="GY71" s="50"/>
      <c r="GZ71" s="50"/>
      <c r="HA71" s="50"/>
      <c r="HB71" s="50"/>
      <c r="HC71" s="50"/>
      <c r="HD71" s="50"/>
      <c r="HE71" s="264"/>
      <c r="HF71" s="57"/>
      <c r="HG71" s="17"/>
      <c r="HH71" s="17"/>
      <c r="HI71" s="56"/>
      <c r="HJ71" s="50"/>
      <c r="HK71" s="50"/>
      <c r="HL71" s="50"/>
      <c r="HM71" s="50"/>
      <c r="HN71" s="50"/>
      <c r="HO71" s="50"/>
      <c r="HP71" s="264"/>
      <c r="HQ71" s="57"/>
      <c r="HR71" s="17"/>
      <c r="HS71" s="17"/>
    </row>
    <row r="72" spans="1:227" x14ac:dyDescent="0.25">
      <c r="A72" s="59"/>
      <c r="B72" s="216"/>
      <c r="C72" s="60"/>
      <c r="D72" s="60"/>
      <c r="E72" s="264"/>
      <c r="F72" s="264"/>
      <c r="G72" s="17"/>
      <c r="H72" s="56"/>
      <c r="I72" s="50"/>
      <c r="J72" s="50"/>
      <c r="K72" s="50"/>
      <c r="L72" s="50"/>
      <c r="M72" s="50"/>
      <c r="N72" s="50"/>
      <c r="O72" s="264"/>
      <c r="P72" s="57"/>
      <c r="Q72" s="17"/>
      <c r="R72" s="17"/>
      <c r="S72" s="56"/>
      <c r="T72" s="50"/>
      <c r="U72" s="50"/>
      <c r="V72" s="50"/>
      <c r="W72" s="50"/>
      <c r="X72" s="50"/>
      <c r="Y72" s="50"/>
      <c r="Z72" s="264"/>
      <c r="AA72" s="57"/>
      <c r="AB72" s="17"/>
      <c r="AC72" s="17"/>
      <c r="AD72" s="56"/>
      <c r="AE72" s="50"/>
      <c r="AF72" s="50"/>
      <c r="AG72" s="50"/>
      <c r="AH72" s="50"/>
      <c r="AI72" s="50"/>
      <c r="AJ72" s="50"/>
      <c r="AK72" s="264"/>
      <c r="AL72" s="57"/>
      <c r="AM72" s="17"/>
      <c r="AN72" s="17"/>
      <c r="AO72" s="56"/>
      <c r="AP72" s="50"/>
      <c r="AQ72" s="50"/>
      <c r="AR72" s="50"/>
      <c r="AS72" s="50"/>
      <c r="AT72" s="50"/>
      <c r="AU72" s="50"/>
      <c r="AV72" s="264"/>
      <c r="AW72" s="57"/>
      <c r="AX72" s="17"/>
      <c r="AY72" s="17"/>
      <c r="AZ72" s="56"/>
      <c r="BA72" s="50"/>
      <c r="BB72" s="50"/>
      <c r="BC72" s="50"/>
      <c r="BD72" s="50"/>
      <c r="BE72" s="50"/>
      <c r="BF72" s="50"/>
      <c r="BG72" s="264"/>
      <c r="BH72" s="57"/>
      <c r="BI72" s="17"/>
      <c r="BJ72" s="17"/>
      <c r="BK72" s="56"/>
      <c r="BL72" s="50"/>
      <c r="BM72" s="50"/>
      <c r="BN72" s="50"/>
      <c r="BO72" s="50"/>
      <c r="BP72" s="50"/>
      <c r="BQ72" s="50"/>
      <c r="BR72" s="264"/>
      <c r="BS72" s="57"/>
      <c r="BT72" s="17"/>
      <c r="BU72" s="17"/>
      <c r="BV72" s="56"/>
      <c r="BW72" s="50"/>
      <c r="BX72" s="50"/>
      <c r="BY72" s="50"/>
      <c r="BZ72" s="50"/>
      <c r="CA72" s="50"/>
      <c r="CB72" s="50"/>
      <c r="CC72" s="264"/>
      <c r="CD72" s="57"/>
      <c r="CE72" s="17"/>
      <c r="CF72" s="17"/>
      <c r="CG72" s="56"/>
      <c r="CH72" s="50"/>
      <c r="CI72" s="50"/>
      <c r="CJ72" s="50"/>
      <c r="CK72" s="50"/>
      <c r="CL72" s="50"/>
      <c r="CM72" s="50"/>
      <c r="CN72" s="264"/>
      <c r="CO72" s="57"/>
      <c r="CP72" s="17"/>
      <c r="CQ72" s="17"/>
      <c r="CR72" s="56"/>
      <c r="CS72" s="50"/>
      <c r="CT72" s="50"/>
      <c r="CU72" s="50"/>
      <c r="CV72" s="50"/>
      <c r="CW72" s="50"/>
      <c r="CX72" s="50"/>
      <c r="CY72" s="264"/>
      <c r="CZ72" s="57"/>
      <c r="DA72" s="17"/>
      <c r="DB72" s="17"/>
      <c r="DC72" s="56"/>
      <c r="DD72" s="50"/>
      <c r="DE72" s="50"/>
      <c r="DF72" s="50"/>
      <c r="DG72" s="50"/>
      <c r="DH72" s="50"/>
      <c r="DI72" s="50"/>
      <c r="DJ72" s="264"/>
      <c r="DK72" s="57"/>
      <c r="DL72" s="17"/>
      <c r="DM72" s="17"/>
      <c r="DN72" s="56"/>
      <c r="DO72" s="50"/>
      <c r="DP72" s="50"/>
      <c r="DQ72" s="50"/>
      <c r="DR72" s="50"/>
      <c r="DS72" s="50"/>
      <c r="DT72" s="50"/>
      <c r="DU72" s="264"/>
      <c r="DV72" s="57"/>
      <c r="DW72" s="17"/>
      <c r="DX72" s="17"/>
      <c r="DY72" s="56"/>
      <c r="DZ72" s="50"/>
      <c r="EA72" s="50"/>
      <c r="EB72" s="50"/>
      <c r="EC72" s="50"/>
      <c r="ED72" s="50"/>
      <c r="EE72" s="50"/>
      <c r="EF72" s="264"/>
      <c r="EG72" s="57"/>
      <c r="EH72" s="17"/>
      <c r="EI72" s="17"/>
      <c r="EJ72" s="56"/>
      <c r="EK72" s="50"/>
      <c r="EL72" s="50"/>
      <c r="EM72" s="50"/>
      <c r="EN72" s="50"/>
      <c r="EO72" s="50"/>
      <c r="EP72" s="50"/>
      <c r="EQ72" s="264"/>
      <c r="ER72" s="57"/>
      <c r="ES72" s="17"/>
      <c r="ET72" s="17"/>
      <c r="EU72" s="56"/>
      <c r="EV72" s="50"/>
      <c r="EW72" s="50"/>
      <c r="EX72" s="50"/>
      <c r="EY72" s="50"/>
      <c r="EZ72" s="50"/>
      <c r="FA72" s="50"/>
      <c r="FB72" s="264"/>
      <c r="FC72" s="57"/>
      <c r="FD72" s="17"/>
      <c r="FE72" s="17"/>
      <c r="FF72" s="56"/>
      <c r="FG72" s="50"/>
      <c r="FH72" s="50"/>
      <c r="FI72" s="50"/>
      <c r="FJ72" s="50"/>
      <c r="FK72" s="50"/>
      <c r="FL72" s="50"/>
      <c r="FM72" s="264"/>
      <c r="FN72" s="57"/>
      <c r="FO72" s="17"/>
      <c r="FP72" s="17"/>
      <c r="FQ72" s="56"/>
      <c r="FR72" s="50"/>
      <c r="FS72" s="50"/>
      <c r="FT72" s="50"/>
      <c r="FU72" s="50"/>
      <c r="FV72" s="50"/>
      <c r="FW72" s="50"/>
      <c r="FX72" s="264"/>
      <c r="FY72" s="57"/>
      <c r="FZ72" s="17"/>
      <c r="GA72" s="17"/>
      <c r="GB72" s="56"/>
      <c r="GC72" s="50"/>
      <c r="GD72" s="50"/>
      <c r="GE72" s="50"/>
      <c r="GF72" s="50"/>
      <c r="GG72" s="50"/>
      <c r="GH72" s="50"/>
      <c r="GI72" s="264"/>
      <c r="GJ72" s="57"/>
      <c r="GK72" s="17"/>
      <c r="GL72" s="17"/>
      <c r="GM72" s="56"/>
      <c r="GN72" s="50"/>
      <c r="GO72" s="50"/>
      <c r="GP72" s="50"/>
      <c r="GQ72" s="50"/>
      <c r="GR72" s="50"/>
      <c r="GS72" s="50"/>
      <c r="GT72" s="264"/>
      <c r="GU72" s="57"/>
      <c r="GV72" s="17"/>
      <c r="GW72" s="17"/>
      <c r="GX72" s="56"/>
      <c r="GY72" s="50"/>
      <c r="GZ72" s="50"/>
      <c r="HA72" s="50"/>
      <c r="HB72" s="50"/>
      <c r="HC72" s="50"/>
      <c r="HD72" s="50"/>
      <c r="HE72" s="264"/>
      <c r="HF72" s="57"/>
      <c r="HG72" s="17"/>
      <c r="HH72" s="17"/>
      <c r="HI72" s="56"/>
      <c r="HJ72" s="50"/>
      <c r="HK72" s="50"/>
      <c r="HL72" s="50"/>
      <c r="HM72" s="50"/>
      <c r="HN72" s="50"/>
      <c r="HO72" s="50"/>
      <c r="HP72" s="264"/>
      <c r="HQ72" s="57"/>
      <c r="HR72" s="17"/>
      <c r="HS72" s="17"/>
    </row>
    <row r="73" spans="1:227" x14ac:dyDescent="0.25">
      <c r="A73" s="59"/>
      <c r="B73" s="215"/>
      <c r="C73" s="60"/>
      <c r="D73" s="60"/>
      <c r="E73" s="264"/>
      <c r="F73" s="264"/>
      <c r="G73" s="17"/>
      <c r="H73" s="56"/>
      <c r="I73" s="50"/>
      <c r="J73" s="50"/>
      <c r="K73" s="50"/>
      <c r="L73" s="50"/>
      <c r="M73" s="50"/>
      <c r="N73" s="50"/>
      <c r="O73" s="264"/>
      <c r="P73" s="57"/>
      <c r="Q73" s="17"/>
      <c r="R73" s="17"/>
      <c r="S73" s="56"/>
      <c r="T73" s="50"/>
      <c r="U73" s="50"/>
      <c r="V73" s="50"/>
      <c r="W73" s="50"/>
      <c r="X73" s="50"/>
      <c r="Y73" s="50"/>
      <c r="Z73" s="264"/>
      <c r="AA73" s="57"/>
      <c r="AB73" s="17"/>
      <c r="AC73" s="17"/>
      <c r="AD73" s="56"/>
      <c r="AE73" s="50"/>
      <c r="AF73" s="50"/>
      <c r="AG73" s="50"/>
      <c r="AH73" s="50"/>
      <c r="AI73" s="50"/>
      <c r="AJ73" s="50"/>
      <c r="AK73" s="264"/>
      <c r="AL73" s="57"/>
      <c r="AM73" s="17"/>
      <c r="AN73" s="17"/>
      <c r="AO73" s="56"/>
      <c r="AP73" s="50"/>
      <c r="AQ73" s="50"/>
      <c r="AR73" s="50"/>
      <c r="AS73" s="50"/>
      <c r="AT73" s="50"/>
      <c r="AU73" s="50"/>
      <c r="AV73" s="264"/>
      <c r="AW73" s="57"/>
      <c r="AX73" s="17"/>
      <c r="AY73" s="17"/>
      <c r="AZ73" s="56"/>
      <c r="BA73" s="50"/>
      <c r="BB73" s="50"/>
      <c r="BC73" s="50"/>
      <c r="BD73" s="50"/>
      <c r="BE73" s="50"/>
      <c r="BF73" s="50"/>
      <c r="BG73" s="264"/>
      <c r="BH73" s="57"/>
      <c r="BI73" s="17"/>
      <c r="BJ73" s="17"/>
      <c r="BK73" s="56"/>
      <c r="BL73" s="50"/>
      <c r="BM73" s="50"/>
      <c r="BN73" s="50"/>
      <c r="BO73" s="50"/>
      <c r="BP73" s="50"/>
      <c r="BQ73" s="50"/>
      <c r="BR73" s="264"/>
      <c r="BS73" s="57"/>
      <c r="BT73" s="17"/>
      <c r="BU73" s="17"/>
      <c r="BV73" s="56"/>
      <c r="BW73" s="50"/>
      <c r="BX73" s="50"/>
      <c r="BY73" s="50"/>
      <c r="BZ73" s="50"/>
      <c r="CA73" s="50"/>
      <c r="CB73" s="50"/>
      <c r="CC73" s="264"/>
      <c r="CD73" s="57"/>
      <c r="CE73" s="17"/>
      <c r="CF73" s="17"/>
      <c r="CG73" s="56"/>
      <c r="CH73" s="50"/>
      <c r="CI73" s="50"/>
      <c r="CJ73" s="50"/>
      <c r="CK73" s="50"/>
      <c r="CL73" s="50"/>
      <c r="CM73" s="50"/>
      <c r="CN73" s="264"/>
      <c r="CO73" s="57"/>
      <c r="CP73" s="17"/>
      <c r="CQ73" s="17"/>
      <c r="CR73" s="56"/>
      <c r="CS73" s="50"/>
      <c r="CT73" s="50"/>
      <c r="CU73" s="50"/>
      <c r="CV73" s="50"/>
      <c r="CW73" s="50"/>
      <c r="CX73" s="50"/>
      <c r="CY73" s="264"/>
      <c r="CZ73" s="57"/>
      <c r="DA73" s="17"/>
      <c r="DB73" s="17"/>
      <c r="DC73" s="56"/>
      <c r="DD73" s="50"/>
      <c r="DE73" s="50"/>
      <c r="DF73" s="50"/>
      <c r="DG73" s="50"/>
      <c r="DH73" s="50"/>
      <c r="DI73" s="50"/>
      <c r="DJ73" s="264"/>
      <c r="DK73" s="57"/>
      <c r="DL73" s="17"/>
      <c r="DM73" s="17"/>
      <c r="DN73" s="56"/>
      <c r="DO73" s="50"/>
      <c r="DP73" s="50"/>
      <c r="DQ73" s="50"/>
      <c r="DR73" s="50"/>
      <c r="DS73" s="50"/>
      <c r="DT73" s="50"/>
      <c r="DU73" s="264"/>
      <c r="DV73" s="57"/>
      <c r="DW73" s="17"/>
      <c r="DX73" s="17"/>
      <c r="DY73" s="56"/>
      <c r="DZ73" s="50"/>
      <c r="EA73" s="50"/>
      <c r="EB73" s="50"/>
      <c r="EC73" s="50"/>
      <c r="ED73" s="50"/>
      <c r="EE73" s="50"/>
      <c r="EF73" s="264"/>
      <c r="EG73" s="57"/>
      <c r="EH73" s="17"/>
      <c r="EI73" s="17"/>
      <c r="EJ73" s="56"/>
      <c r="EK73" s="50"/>
      <c r="EL73" s="50"/>
      <c r="EM73" s="50"/>
      <c r="EN73" s="50"/>
      <c r="EO73" s="50"/>
      <c r="EP73" s="50"/>
      <c r="EQ73" s="264"/>
      <c r="ER73" s="57"/>
      <c r="ES73" s="17"/>
      <c r="ET73" s="17"/>
      <c r="EU73" s="56"/>
      <c r="EV73" s="50"/>
      <c r="EW73" s="50"/>
      <c r="EX73" s="50"/>
      <c r="EY73" s="50"/>
      <c r="EZ73" s="50"/>
      <c r="FA73" s="50"/>
      <c r="FB73" s="264"/>
      <c r="FC73" s="57"/>
      <c r="FD73" s="17"/>
      <c r="FE73" s="17"/>
      <c r="FF73" s="56"/>
      <c r="FG73" s="50"/>
      <c r="FH73" s="50"/>
      <c r="FI73" s="50"/>
      <c r="FJ73" s="50"/>
      <c r="FK73" s="50"/>
      <c r="FL73" s="50"/>
      <c r="FM73" s="264"/>
      <c r="FN73" s="57"/>
      <c r="FO73" s="17"/>
      <c r="FP73" s="17"/>
      <c r="FQ73" s="56"/>
      <c r="FR73" s="50"/>
      <c r="FS73" s="50"/>
      <c r="FT73" s="50"/>
      <c r="FU73" s="50"/>
      <c r="FV73" s="50"/>
      <c r="FW73" s="50"/>
      <c r="FX73" s="264"/>
      <c r="FY73" s="57"/>
      <c r="FZ73" s="17"/>
      <c r="GA73" s="17"/>
      <c r="GB73" s="56"/>
      <c r="GC73" s="50"/>
      <c r="GD73" s="50"/>
      <c r="GE73" s="50"/>
      <c r="GF73" s="50"/>
      <c r="GG73" s="50"/>
      <c r="GH73" s="50"/>
      <c r="GI73" s="264"/>
      <c r="GJ73" s="57"/>
      <c r="GK73" s="17"/>
      <c r="GL73" s="17"/>
      <c r="GM73" s="56"/>
      <c r="GN73" s="50"/>
      <c r="GO73" s="50"/>
      <c r="GP73" s="50"/>
      <c r="GQ73" s="50"/>
      <c r="GR73" s="50"/>
      <c r="GS73" s="50"/>
      <c r="GT73" s="264"/>
      <c r="GU73" s="57"/>
      <c r="GV73" s="17"/>
      <c r="GW73" s="17"/>
      <c r="GX73" s="56"/>
      <c r="GY73" s="50"/>
      <c r="GZ73" s="50"/>
      <c r="HA73" s="50"/>
      <c r="HB73" s="50"/>
      <c r="HC73" s="50"/>
      <c r="HD73" s="50"/>
      <c r="HE73" s="264"/>
      <c r="HF73" s="57"/>
      <c r="HG73" s="17"/>
      <c r="HH73" s="17"/>
      <c r="HI73" s="56"/>
      <c r="HJ73" s="50"/>
      <c r="HK73" s="50"/>
      <c r="HL73" s="50"/>
      <c r="HM73" s="50"/>
      <c r="HN73" s="50"/>
      <c r="HO73" s="50"/>
      <c r="HP73" s="264"/>
      <c r="HQ73" s="57"/>
      <c r="HR73" s="17"/>
      <c r="HS73" s="17"/>
    </row>
    <row r="74" spans="1:227" x14ac:dyDescent="0.25">
      <c r="A74" s="59"/>
      <c r="B74" s="215"/>
      <c r="C74" s="60"/>
      <c r="D74" s="60"/>
      <c r="E74" s="264"/>
      <c r="F74" s="264"/>
      <c r="G74" s="17"/>
      <c r="H74" s="56"/>
      <c r="I74" s="50"/>
      <c r="J74" s="50"/>
      <c r="K74" s="50"/>
      <c r="L74" s="50"/>
      <c r="M74" s="50"/>
      <c r="N74" s="50"/>
      <c r="O74" s="264"/>
      <c r="P74" s="57"/>
      <c r="Q74" s="17"/>
      <c r="R74" s="17"/>
      <c r="S74" s="56"/>
      <c r="T74" s="50"/>
      <c r="U74" s="50"/>
      <c r="V74" s="50"/>
      <c r="W74" s="50"/>
      <c r="X74" s="50"/>
      <c r="Y74" s="50"/>
      <c r="Z74" s="264"/>
      <c r="AA74" s="57"/>
      <c r="AB74" s="17"/>
      <c r="AC74" s="17"/>
      <c r="AD74" s="56"/>
      <c r="AE74" s="50"/>
      <c r="AF74" s="50"/>
      <c r="AG74" s="50"/>
      <c r="AH74" s="50"/>
      <c r="AI74" s="50"/>
      <c r="AJ74" s="50"/>
      <c r="AK74" s="264"/>
      <c r="AL74" s="57"/>
      <c r="AM74" s="17"/>
      <c r="AN74" s="17"/>
      <c r="AO74" s="56"/>
      <c r="AP74" s="50"/>
      <c r="AQ74" s="50"/>
      <c r="AR74" s="50"/>
      <c r="AS74" s="50"/>
      <c r="AT74" s="50"/>
      <c r="AU74" s="50"/>
      <c r="AV74" s="264"/>
      <c r="AW74" s="57"/>
      <c r="AX74" s="17"/>
      <c r="AY74" s="17"/>
      <c r="AZ74" s="56"/>
      <c r="BA74" s="50"/>
      <c r="BB74" s="50"/>
      <c r="BC74" s="50"/>
      <c r="BD74" s="50"/>
      <c r="BE74" s="50"/>
      <c r="BF74" s="50"/>
      <c r="BG74" s="264"/>
      <c r="BH74" s="57"/>
      <c r="BI74" s="17"/>
      <c r="BJ74" s="17"/>
      <c r="BK74" s="56"/>
      <c r="BL74" s="50"/>
      <c r="BM74" s="50"/>
      <c r="BN74" s="50"/>
      <c r="BO74" s="50"/>
      <c r="BP74" s="50"/>
      <c r="BQ74" s="50"/>
      <c r="BR74" s="264"/>
      <c r="BS74" s="57"/>
      <c r="BT74" s="17"/>
      <c r="BU74" s="17"/>
      <c r="BV74" s="56"/>
      <c r="BW74" s="50"/>
      <c r="BX74" s="50"/>
      <c r="BY74" s="50"/>
      <c r="BZ74" s="50"/>
      <c r="CA74" s="50"/>
      <c r="CB74" s="50"/>
      <c r="CC74" s="264"/>
      <c r="CD74" s="57"/>
      <c r="CE74" s="17"/>
      <c r="CF74" s="17"/>
      <c r="CG74" s="56"/>
      <c r="CH74" s="50"/>
      <c r="CI74" s="50"/>
      <c r="CJ74" s="50"/>
      <c r="CK74" s="50"/>
      <c r="CL74" s="50"/>
      <c r="CM74" s="50"/>
      <c r="CN74" s="264"/>
      <c r="CO74" s="57"/>
      <c r="CP74" s="17"/>
      <c r="CQ74" s="17"/>
      <c r="CR74" s="56"/>
      <c r="CS74" s="50"/>
      <c r="CT74" s="50"/>
      <c r="CU74" s="50"/>
      <c r="CV74" s="50"/>
      <c r="CW74" s="50"/>
      <c r="CX74" s="50"/>
      <c r="CY74" s="264"/>
      <c r="CZ74" s="57"/>
      <c r="DA74" s="17"/>
      <c r="DB74" s="17"/>
      <c r="DC74" s="56"/>
      <c r="DD74" s="50"/>
      <c r="DE74" s="50"/>
      <c r="DF74" s="50"/>
      <c r="DG74" s="50"/>
      <c r="DH74" s="50"/>
      <c r="DI74" s="50"/>
      <c r="DJ74" s="264"/>
      <c r="DK74" s="57"/>
      <c r="DL74" s="17"/>
      <c r="DM74" s="17"/>
      <c r="DN74" s="56"/>
      <c r="DO74" s="50"/>
      <c r="DP74" s="50"/>
      <c r="DQ74" s="50"/>
      <c r="DR74" s="50"/>
      <c r="DS74" s="50"/>
      <c r="DT74" s="50"/>
      <c r="DU74" s="264"/>
      <c r="DV74" s="57"/>
      <c r="DW74" s="17"/>
      <c r="DX74" s="17"/>
      <c r="DY74" s="56"/>
      <c r="DZ74" s="50"/>
      <c r="EA74" s="50"/>
      <c r="EB74" s="50"/>
      <c r="EC74" s="50"/>
      <c r="ED74" s="50"/>
      <c r="EE74" s="50"/>
      <c r="EF74" s="264"/>
      <c r="EG74" s="57"/>
      <c r="EH74" s="17"/>
      <c r="EI74" s="17"/>
      <c r="EJ74" s="56"/>
      <c r="EK74" s="50"/>
      <c r="EL74" s="50"/>
      <c r="EM74" s="50"/>
      <c r="EN74" s="50"/>
      <c r="EO74" s="50"/>
      <c r="EP74" s="50"/>
      <c r="EQ74" s="264"/>
      <c r="ER74" s="57"/>
      <c r="ES74" s="17"/>
      <c r="ET74" s="17"/>
      <c r="EU74" s="56"/>
      <c r="EV74" s="50"/>
      <c r="EW74" s="50"/>
      <c r="EX74" s="50"/>
      <c r="EY74" s="50"/>
      <c r="EZ74" s="50"/>
      <c r="FA74" s="50"/>
      <c r="FB74" s="264"/>
      <c r="FC74" s="57"/>
      <c r="FD74" s="17"/>
      <c r="FE74" s="17"/>
      <c r="FF74" s="56"/>
      <c r="FG74" s="50"/>
      <c r="FH74" s="50"/>
      <c r="FI74" s="50"/>
      <c r="FJ74" s="50"/>
      <c r="FK74" s="50"/>
      <c r="FL74" s="50"/>
      <c r="FM74" s="264"/>
      <c r="FN74" s="57"/>
      <c r="FO74" s="17"/>
      <c r="FP74" s="17"/>
      <c r="FQ74" s="56"/>
      <c r="FR74" s="50"/>
      <c r="FS74" s="50"/>
      <c r="FT74" s="50"/>
      <c r="FU74" s="50"/>
      <c r="FV74" s="50"/>
      <c r="FW74" s="50"/>
      <c r="FX74" s="264"/>
      <c r="FY74" s="57"/>
      <c r="FZ74" s="17"/>
      <c r="GA74" s="17"/>
      <c r="GB74" s="56"/>
      <c r="GC74" s="50"/>
      <c r="GD74" s="50"/>
      <c r="GE74" s="50"/>
      <c r="GF74" s="50"/>
      <c r="GG74" s="50"/>
      <c r="GH74" s="50"/>
      <c r="GI74" s="264"/>
      <c r="GJ74" s="57"/>
      <c r="GK74" s="17"/>
      <c r="GL74" s="17"/>
      <c r="GM74" s="56"/>
      <c r="GN74" s="50"/>
      <c r="GO74" s="50"/>
      <c r="GP74" s="50"/>
      <c r="GQ74" s="50"/>
      <c r="GR74" s="50"/>
      <c r="GS74" s="50"/>
      <c r="GT74" s="264"/>
      <c r="GU74" s="57"/>
      <c r="GV74" s="17"/>
      <c r="GW74" s="17"/>
      <c r="GX74" s="56"/>
      <c r="GY74" s="50"/>
      <c r="GZ74" s="50"/>
      <c r="HA74" s="50"/>
      <c r="HB74" s="50"/>
      <c r="HC74" s="50"/>
      <c r="HD74" s="50"/>
      <c r="HE74" s="264"/>
      <c r="HF74" s="57"/>
      <c r="HG74" s="17"/>
      <c r="HH74" s="17"/>
      <c r="HI74" s="56"/>
      <c r="HJ74" s="50"/>
      <c r="HK74" s="50"/>
      <c r="HL74" s="50"/>
      <c r="HM74" s="50"/>
      <c r="HN74" s="50"/>
      <c r="HO74" s="50"/>
      <c r="HP74" s="264"/>
      <c r="HQ74" s="57"/>
      <c r="HR74" s="17"/>
      <c r="HS74" s="17"/>
    </row>
    <row r="75" spans="1:227" x14ac:dyDescent="0.25">
      <c r="A75" s="59"/>
      <c r="B75" s="215"/>
      <c r="C75" s="60"/>
      <c r="D75" s="60"/>
      <c r="E75" s="264"/>
      <c r="F75" s="264"/>
      <c r="G75" s="17"/>
      <c r="H75" s="56"/>
      <c r="I75" s="50"/>
      <c r="J75" s="50"/>
      <c r="K75" s="50"/>
      <c r="L75" s="50"/>
      <c r="M75" s="50"/>
      <c r="N75" s="50"/>
      <c r="O75" s="264"/>
      <c r="P75" s="57"/>
      <c r="Q75" s="17"/>
      <c r="R75" s="17"/>
      <c r="S75" s="56"/>
      <c r="T75" s="50"/>
      <c r="U75" s="50"/>
      <c r="V75" s="50"/>
      <c r="W75" s="50"/>
      <c r="X75" s="50"/>
      <c r="Y75" s="50"/>
      <c r="Z75" s="264"/>
      <c r="AA75" s="57"/>
      <c r="AB75" s="17"/>
      <c r="AC75" s="17"/>
      <c r="AD75" s="56"/>
      <c r="AE75" s="50"/>
      <c r="AF75" s="50"/>
      <c r="AG75" s="50"/>
      <c r="AH75" s="50"/>
      <c r="AI75" s="50"/>
      <c r="AJ75" s="50"/>
      <c r="AK75" s="264"/>
      <c r="AL75" s="57"/>
      <c r="AM75" s="17"/>
      <c r="AN75" s="17"/>
      <c r="AO75" s="56"/>
      <c r="AP75" s="50"/>
      <c r="AQ75" s="50"/>
      <c r="AR75" s="50"/>
      <c r="AS75" s="50"/>
      <c r="AT75" s="50"/>
      <c r="AU75" s="50"/>
      <c r="AV75" s="264"/>
      <c r="AW75" s="57"/>
      <c r="AX75" s="17"/>
      <c r="AY75" s="17"/>
      <c r="AZ75" s="56"/>
      <c r="BA75" s="50"/>
      <c r="BB75" s="50"/>
      <c r="BC75" s="50"/>
      <c r="BD75" s="50"/>
      <c r="BE75" s="50"/>
      <c r="BF75" s="50"/>
      <c r="BG75" s="264"/>
      <c r="BH75" s="57"/>
      <c r="BI75" s="17"/>
      <c r="BJ75" s="17"/>
      <c r="BK75" s="56"/>
      <c r="BL75" s="50"/>
      <c r="BM75" s="50"/>
      <c r="BN75" s="50"/>
      <c r="BO75" s="50"/>
      <c r="BP75" s="50"/>
      <c r="BQ75" s="50"/>
      <c r="BR75" s="264"/>
      <c r="BS75" s="57"/>
      <c r="BT75" s="17"/>
      <c r="BU75" s="17"/>
      <c r="BV75" s="56"/>
      <c r="BW75" s="50"/>
      <c r="BX75" s="50"/>
      <c r="BY75" s="50"/>
      <c r="BZ75" s="50"/>
      <c r="CA75" s="50"/>
      <c r="CB75" s="50"/>
      <c r="CC75" s="264"/>
      <c r="CD75" s="57"/>
      <c r="CE75" s="17"/>
      <c r="CF75" s="17"/>
      <c r="CG75" s="56"/>
      <c r="CH75" s="50"/>
      <c r="CI75" s="50"/>
      <c r="CJ75" s="50"/>
      <c r="CK75" s="50"/>
      <c r="CL75" s="50"/>
      <c r="CM75" s="50"/>
      <c r="CN75" s="264"/>
      <c r="CO75" s="57"/>
      <c r="CP75" s="17"/>
      <c r="CQ75" s="17"/>
      <c r="CR75" s="56"/>
      <c r="CS75" s="50"/>
      <c r="CT75" s="50"/>
      <c r="CU75" s="50"/>
      <c r="CV75" s="50"/>
      <c r="CW75" s="50"/>
      <c r="CX75" s="50"/>
      <c r="CY75" s="264"/>
      <c r="CZ75" s="57"/>
      <c r="DA75" s="17"/>
      <c r="DB75" s="17"/>
      <c r="DC75" s="56"/>
      <c r="DD75" s="50"/>
      <c r="DE75" s="50"/>
      <c r="DF75" s="50"/>
      <c r="DG75" s="50"/>
      <c r="DH75" s="50"/>
      <c r="DI75" s="50"/>
      <c r="DJ75" s="264"/>
      <c r="DK75" s="57"/>
      <c r="DL75" s="17"/>
      <c r="DM75" s="17"/>
      <c r="DN75" s="56"/>
      <c r="DO75" s="50"/>
      <c r="DP75" s="50"/>
      <c r="DQ75" s="50"/>
      <c r="DR75" s="50"/>
      <c r="DS75" s="50"/>
      <c r="DT75" s="50"/>
      <c r="DU75" s="264"/>
      <c r="DV75" s="57"/>
      <c r="DW75" s="17"/>
      <c r="DX75" s="17"/>
      <c r="DY75" s="56"/>
      <c r="DZ75" s="50"/>
      <c r="EA75" s="50"/>
      <c r="EB75" s="50"/>
      <c r="EC75" s="50"/>
      <c r="ED75" s="50"/>
      <c r="EE75" s="50"/>
      <c r="EF75" s="264"/>
      <c r="EG75" s="57"/>
      <c r="EH75" s="17"/>
      <c r="EI75" s="17"/>
      <c r="EJ75" s="56"/>
      <c r="EK75" s="50"/>
      <c r="EL75" s="50"/>
      <c r="EM75" s="50"/>
      <c r="EN75" s="50"/>
      <c r="EO75" s="50"/>
      <c r="EP75" s="50"/>
      <c r="EQ75" s="264"/>
      <c r="ER75" s="57"/>
      <c r="ES75" s="17"/>
      <c r="ET75" s="17"/>
      <c r="EU75" s="56"/>
      <c r="EV75" s="50"/>
      <c r="EW75" s="50"/>
      <c r="EX75" s="50"/>
      <c r="EY75" s="50"/>
      <c r="EZ75" s="50"/>
      <c r="FA75" s="50"/>
      <c r="FB75" s="264"/>
      <c r="FC75" s="57"/>
      <c r="FD75" s="17"/>
      <c r="FE75" s="17"/>
      <c r="FF75" s="56"/>
      <c r="FG75" s="50"/>
      <c r="FH75" s="50"/>
      <c r="FI75" s="50"/>
      <c r="FJ75" s="50"/>
      <c r="FK75" s="50"/>
      <c r="FL75" s="50"/>
      <c r="FM75" s="264"/>
      <c r="FN75" s="57"/>
      <c r="FO75" s="17"/>
      <c r="FP75" s="17"/>
      <c r="FQ75" s="56"/>
      <c r="FR75" s="50"/>
      <c r="FS75" s="50"/>
      <c r="FT75" s="50"/>
      <c r="FU75" s="50"/>
      <c r="FV75" s="50"/>
      <c r="FW75" s="50"/>
      <c r="FX75" s="264"/>
      <c r="FY75" s="57"/>
      <c r="FZ75" s="17"/>
      <c r="GA75" s="17"/>
      <c r="GB75" s="56"/>
      <c r="GC75" s="50"/>
      <c r="GD75" s="50"/>
      <c r="GE75" s="50"/>
      <c r="GF75" s="50"/>
      <c r="GG75" s="50"/>
      <c r="GH75" s="50"/>
      <c r="GI75" s="264"/>
      <c r="GJ75" s="57"/>
      <c r="GK75" s="17"/>
      <c r="GL75" s="17"/>
      <c r="GM75" s="56"/>
      <c r="GN75" s="50"/>
      <c r="GO75" s="50"/>
      <c r="GP75" s="50"/>
      <c r="GQ75" s="50"/>
      <c r="GR75" s="50"/>
      <c r="GS75" s="50"/>
      <c r="GT75" s="264"/>
      <c r="GU75" s="57"/>
      <c r="GV75" s="17"/>
      <c r="GW75" s="17"/>
      <c r="GX75" s="56"/>
      <c r="GY75" s="50"/>
      <c r="GZ75" s="50"/>
      <c r="HA75" s="50"/>
      <c r="HB75" s="50"/>
      <c r="HC75" s="50"/>
      <c r="HD75" s="50"/>
      <c r="HE75" s="264"/>
      <c r="HF75" s="57"/>
      <c r="HG75" s="17"/>
      <c r="HH75" s="17"/>
      <c r="HI75" s="56"/>
      <c r="HJ75" s="50"/>
      <c r="HK75" s="50"/>
      <c r="HL75" s="50"/>
      <c r="HM75" s="50"/>
      <c r="HN75" s="50"/>
      <c r="HO75" s="50"/>
      <c r="HP75" s="264"/>
      <c r="HQ75" s="57"/>
      <c r="HR75" s="17"/>
      <c r="HS75" s="17"/>
    </row>
    <row r="76" spans="1:227" x14ac:dyDescent="0.25">
      <c r="A76" s="59"/>
      <c r="B76" s="215"/>
      <c r="C76" s="60"/>
      <c r="D76" s="60"/>
      <c r="E76" s="264"/>
      <c r="F76" s="264"/>
      <c r="G76" s="17"/>
      <c r="H76" s="56"/>
      <c r="I76" s="50"/>
      <c r="J76" s="50"/>
      <c r="K76" s="50"/>
      <c r="L76" s="50"/>
      <c r="M76" s="50"/>
      <c r="N76" s="50"/>
      <c r="O76" s="264"/>
      <c r="P76" s="57"/>
      <c r="Q76" s="17"/>
      <c r="R76" s="17"/>
      <c r="S76" s="56"/>
      <c r="T76" s="50"/>
      <c r="U76" s="50"/>
      <c r="V76" s="50"/>
      <c r="W76" s="50"/>
      <c r="X76" s="50"/>
      <c r="Y76" s="50"/>
      <c r="Z76" s="264"/>
      <c r="AA76" s="57"/>
      <c r="AB76" s="17"/>
      <c r="AC76" s="17"/>
      <c r="AD76" s="56"/>
      <c r="AE76" s="50"/>
      <c r="AF76" s="50"/>
      <c r="AG76" s="50"/>
      <c r="AH76" s="50"/>
      <c r="AI76" s="50"/>
      <c r="AJ76" s="50"/>
      <c r="AK76" s="264"/>
      <c r="AL76" s="57"/>
      <c r="AM76" s="17"/>
      <c r="AN76" s="17"/>
      <c r="AO76" s="56"/>
      <c r="AP76" s="50"/>
      <c r="AQ76" s="50"/>
      <c r="AR76" s="50"/>
      <c r="AS76" s="50"/>
      <c r="AT76" s="50"/>
      <c r="AU76" s="50"/>
      <c r="AV76" s="264"/>
      <c r="AW76" s="57"/>
      <c r="AX76" s="17"/>
      <c r="AY76" s="17"/>
      <c r="AZ76" s="56"/>
      <c r="BA76" s="50"/>
      <c r="BB76" s="50"/>
      <c r="BC76" s="50"/>
      <c r="BD76" s="50"/>
      <c r="BE76" s="50"/>
      <c r="BF76" s="50"/>
      <c r="BG76" s="264"/>
      <c r="BH76" s="57"/>
      <c r="BI76" s="17"/>
      <c r="BJ76" s="17"/>
      <c r="BK76" s="56"/>
      <c r="BL76" s="50"/>
      <c r="BM76" s="50"/>
      <c r="BN76" s="50"/>
      <c r="BO76" s="50"/>
      <c r="BP76" s="50"/>
      <c r="BQ76" s="50"/>
      <c r="BR76" s="264"/>
      <c r="BS76" s="57"/>
      <c r="BT76" s="17"/>
      <c r="BU76" s="17"/>
      <c r="BV76" s="56"/>
      <c r="BW76" s="50"/>
      <c r="BX76" s="50"/>
      <c r="BY76" s="50"/>
      <c r="BZ76" s="50"/>
      <c r="CA76" s="50"/>
      <c r="CB76" s="50"/>
      <c r="CC76" s="264"/>
      <c r="CD76" s="57"/>
      <c r="CE76" s="17"/>
      <c r="CF76" s="17"/>
      <c r="CG76" s="56"/>
      <c r="CH76" s="50"/>
      <c r="CI76" s="50"/>
      <c r="CJ76" s="50"/>
      <c r="CK76" s="50"/>
      <c r="CL76" s="50"/>
      <c r="CM76" s="50"/>
      <c r="CN76" s="264"/>
      <c r="CO76" s="57"/>
      <c r="CP76" s="17"/>
      <c r="CQ76" s="17"/>
      <c r="CR76" s="56"/>
      <c r="CS76" s="50"/>
      <c r="CT76" s="50"/>
      <c r="CU76" s="50"/>
      <c r="CV76" s="50"/>
      <c r="CW76" s="50"/>
      <c r="CX76" s="50"/>
      <c r="CY76" s="264"/>
      <c r="CZ76" s="57"/>
      <c r="DA76" s="17"/>
      <c r="DB76" s="17"/>
      <c r="DC76" s="56"/>
      <c r="DD76" s="50"/>
      <c r="DE76" s="50"/>
      <c r="DF76" s="50"/>
      <c r="DG76" s="50"/>
      <c r="DH76" s="50"/>
      <c r="DI76" s="50"/>
      <c r="DJ76" s="264"/>
      <c r="DK76" s="57"/>
      <c r="DL76" s="17"/>
      <c r="DM76" s="17"/>
      <c r="DN76" s="56"/>
      <c r="DO76" s="50"/>
      <c r="DP76" s="50"/>
      <c r="DQ76" s="50"/>
      <c r="DR76" s="50"/>
      <c r="DS76" s="50"/>
      <c r="DT76" s="50"/>
      <c r="DU76" s="264"/>
      <c r="DV76" s="57"/>
      <c r="DW76" s="17"/>
      <c r="DX76" s="17"/>
      <c r="DY76" s="56"/>
      <c r="DZ76" s="50"/>
      <c r="EA76" s="50"/>
      <c r="EB76" s="50"/>
      <c r="EC76" s="50"/>
      <c r="ED76" s="50"/>
      <c r="EE76" s="50"/>
      <c r="EF76" s="264"/>
      <c r="EG76" s="57"/>
      <c r="EH76" s="17"/>
      <c r="EI76" s="17"/>
      <c r="EJ76" s="56"/>
      <c r="EK76" s="50"/>
      <c r="EL76" s="50"/>
      <c r="EM76" s="50"/>
      <c r="EN76" s="50"/>
      <c r="EO76" s="50"/>
      <c r="EP76" s="50"/>
      <c r="EQ76" s="264"/>
      <c r="ER76" s="57"/>
      <c r="ES76" s="17"/>
      <c r="ET76" s="17"/>
      <c r="EU76" s="56"/>
      <c r="EV76" s="50"/>
      <c r="EW76" s="50"/>
      <c r="EX76" s="50"/>
      <c r="EY76" s="50"/>
      <c r="EZ76" s="50"/>
      <c r="FA76" s="50"/>
      <c r="FB76" s="264"/>
      <c r="FC76" s="57"/>
      <c r="FD76" s="17"/>
      <c r="FE76" s="17"/>
      <c r="FF76" s="56"/>
      <c r="FG76" s="50"/>
      <c r="FH76" s="50"/>
      <c r="FI76" s="50"/>
      <c r="FJ76" s="50"/>
      <c r="FK76" s="50"/>
      <c r="FL76" s="50"/>
      <c r="FM76" s="264"/>
      <c r="FN76" s="57"/>
      <c r="FO76" s="17"/>
      <c r="FP76" s="17"/>
      <c r="FQ76" s="56"/>
      <c r="FR76" s="50"/>
      <c r="FS76" s="50"/>
      <c r="FT76" s="50"/>
      <c r="FU76" s="50"/>
      <c r="FV76" s="50"/>
      <c r="FW76" s="50"/>
      <c r="FX76" s="264"/>
      <c r="FY76" s="57"/>
      <c r="FZ76" s="17"/>
      <c r="GA76" s="17"/>
      <c r="GB76" s="56"/>
      <c r="GC76" s="50"/>
      <c r="GD76" s="50"/>
      <c r="GE76" s="50"/>
      <c r="GF76" s="50"/>
      <c r="GG76" s="50"/>
      <c r="GH76" s="50"/>
      <c r="GI76" s="264"/>
      <c r="GJ76" s="57"/>
      <c r="GK76" s="17"/>
      <c r="GL76" s="17"/>
      <c r="GM76" s="56"/>
      <c r="GN76" s="50"/>
      <c r="GO76" s="50"/>
      <c r="GP76" s="50"/>
      <c r="GQ76" s="50"/>
      <c r="GR76" s="50"/>
      <c r="GS76" s="50"/>
      <c r="GT76" s="264"/>
      <c r="GU76" s="57"/>
      <c r="GV76" s="17"/>
      <c r="GW76" s="17"/>
      <c r="GX76" s="56"/>
      <c r="GY76" s="50"/>
      <c r="GZ76" s="50"/>
      <c r="HA76" s="50"/>
      <c r="HB76" s="50"/>
      <c r="HC76" s="50"/>
      <c r="HD76" s="50"/>
      <c r="HE76" s="264"/>
      <c r="HF76" s="57"/>
      <c r="HG76" s="17"/>
      <c r="HH76" s="17"/>
      <c r="HI76" s="56"/>
      <c r="HJ76" s="50"/>
      <c r="HK76" s="50"/>
      <c r="HL76" s="50"/>
      <c r="HM76" s="50"/>
      <c r="HN76" s="50"/>
      <c r="HO76" s="50"/>
      <c r="HP76" s="264"/>
      <c r="HQ76" s="57"/>
      <c r="HR76" s="17"/>
      <c r="HS76" s="17"/>
    </row>
    <row r="77" spans="1:227" x14ac:dyDescent="0.25">
      <c r="A77" s="59"/>
      <c r="B77" s="215"/>
      <c r="C77" s="60"/>
      <c r="D77" s="60"/>
      <c r="E77" s="264"/>
      <c r="F77" s="264"/>
      <c r="G77" s="17"/>
      <c r="H77" s="56"/>
      <c r="I77" s="50"/>
      <c r="J77" s="50"/>
      <c r="K77" s="50"/>
      <c r="L77" s="50"/>
      <c r="M77" s="50"/>
      <c r="N77" s="50"/>
      <c r="O77" s="264"/>
      <c r="P77" s="57"/>
      <c r="Q77" s="17"/>
      <c r="R77" s="17"/>
      <c r="S77" s="56"/>
      <c r="T77" s="50"/>
      <c r="U77" s="50"/>
      <c r="V77" s="50"/>
      <c r="W77" s="50"/>
      <c r="X77" s="50"/>
      <c r="Y77" s="50"/>
      <c r="Z77" s="264"/>
      <c r="AA77" s="57"/>
      <c r="AB77" s="17"/>
      <c r="AC77" s="17"/>
      <c r="AD77" s="56"/>
      <c r="AE77" s="50"/>
      <c r="AF77" s="50"/>
      <c r="AG77" s="50"/>
      <c r="AH77" s="50"/>
      <c r="AI77" s="50"/>
      <c r="AJ77" s="50"/>
      <c r="AK77" s="264"/>
      <c r="AL77" s="57"/>
      <c r="AM77" s="17"/>
      <c r="AN77" s="17"/>
      <c r="AO77" s="56"/>
      <c r="AP77" s="50"/>
      <c r="AQ77" s="50"/>
      <c r="AR77" s="50"/>
      <c r="AS77" s="50"/>
      <c r="AT77" s="50"/>
      <c r="AU77" s="50"/>
      <c r="AV77" s="264"/>
      <c r="AW77" s="57"/>
      <c r="AX77" s="17"/>
      <c r="AY77" s="17"/>
      <c r="AZ77" s="56"/>
      <c r="BA77" s="50"/>
      <c r="BB77" s="50"/>
      <c r="BC77" s="50"/>
      <c r="BD77" s="50"/>
      <c r="BE77" s="50"/>
      <c r="BF77" s="50"/>
      <c r="BG77" s="264"/>
      <c r="BH77" s="57"/>
      <c r="BI77" s="17"/>
      <c r="BJ77" s="17"/>
      <c r="BK77" s="56"/>
      <c r="BL77" s="50"/>
      <c r="BM77" s="50"/>
      <c r="BN77" s="50"/>
      <c r="BO77" s="50"/>
      <c r="BP77" s="50"/>
      <c r="BQ77" s="50"/>
      <c r="BR77" s="264"/>
      <c r="BS77" s="57"/>
      <c r="BT77" s="17"/>
      <c r="BU77" s="17"/>
      <c r="BV77" s="56"/>
      <c r="BW77" s="50"/>
      <c r="BX77" s="50"/>
      <c r="BY77" s="50"/>
      <c r="BZ77" s="50"/>
      <c r="CA77" s="50"/>
      <c r="CB77" s="50"/>
      <c r="CC77" s="264"/>
      <c r="CD77" s="57"/>
      <c r="CE77" s="17"/>
      <c r="CF77" s="17"/>
      <c r="CG77" s="56"/>
      <c r="CH77" s="50"/>
      <c r="CI77" s="50"/>
      <c r="CJ77" s="50"/>
      <c r="CK77" s="50"/>
      <c r="CL77" s="50"/>
      <c r="CM77" s="50"/>
      <c r="CN77" s="264"/>
      <c r="CO77" s="57"/>
      <c r="CP77" s="17"/>
      <c r="CQ77" s="17"/>
      <c r="CR77" s="56"/>
      <c r="CS77" s="50"/>
      <c r="CT77" s="50"/>
      <c r="CU77" s="50"/>
      <c r="CV77" s="50"/>
      <c r="CW77" s="50"/>
      <c r="CX77" s="50"/>
      <c r="CY77" s="264"/>
      <c r="CZ77" s="57"/>
      <c r="DA77" s="17"/>
      <c r="DB77" s="17"/>
      <c r="DC77" s="56"/>
      <c r="DD77" s="50"/>
      <c r="DE77" s="50"/>
      <c r="DF77" s="50"/>
      <c r="DG77" s="50"/>
      <c r="DH77" s="50"/>
      <c r="DI77" s="50"/>
      <c r="DJ77" s="264"/>
      <c r="DK77" s="57"/>
      <c r="DL77" s="17"/>
      <c r="DM77" s="17"/>
      <c r="DN77" s="56"/>
      <c r="DO77" s="50"/>
      <c r="DP77" s="50"/>
      <c r="DQ77" s="50"/>
      <c r="DR77" s="50"/>
      <c r="DS77" s="50"/>
      <c r="DT77" s="50"/>
      <c r="DU77" s="264"/>
      <c r="DV77" s="57"/>
      <c r="DW77" s="17"/>
      <c r="DX77" s="17"/>
      <c r="DY77" s="56"/>
      <c r="DZ77" s="50"/>
      <c r="EA77" s="50"/>
      <c r="EB77" s="50"/>
      <c r="EC77" s="50"/>
      <c r="ED77" s="50"/>
      <c r="EE77" s="50"/>
      <c r="EF77" s="264"/>
      <c r="EG77" s="57"/>
      <c r="EH77" s="17"/>
      <c r="EI77" s="17"/>
      <c r="EJ77" s="56"/>
      <c r="EK77" s="50"/>
      <c r="EL77" s="50"/>
      <c r="EM77" s="50"/>
      <c r="EN77" s="50"/>
      <c r="EO77" s="50"/>
      <c r="EP77" s="50"/>
      <c r="EQ77" s="264"/>
      <c r="ER77" s="57"/>
      <c r="ES77" s="17"/>
      <c r="ET77" s="17"/>
      <c r="EU77" s="56"/>
      <c r="EV77" s="50"/>
      <c r="EW77" s="50"/>
      <c r="EX77" s="50"/>
      <c r="EY77" s="50"/>
      <c r="EZ77" s="50"/>
      <c r="FA77" s="50"/>
      <c r="FB77" s="264"/>
      <c r="FC77" s="57"/>
      <c r="FD77" s="17"/>
      <c r="FE77" s="17"/>
      <c r="FF77" s="56"/>
      <c r="FG77" s="50"/>
      <c r="FH77" s="50"/>
      <c r="FI77" s="50"/>
      <c r="FJ77" s="50"/>
      <c r="FK77" s="50"/>
      <c r="FL77" s="50"/>
      <c r="FM77" s="264"/>
      <c r="FN77" s="57"/>
      <c r="FO77" s="17"/>
      <c r="FP77" s="17"/>
      <c r="FQ77" s="56"/>
      <c r="FR77" s="50"/>
      <c r="FS77" s="50"/>
      <c r="FT77" s="50"/>
      <c r="FU77" s="50"/>
      <c r="FV77" s="50"/>
      <c r="FW77" s="50"/>
      <c r="FX77" s="264"/>
      <c r="FY77" s="57"/>
      <c r="FZ77" s="17"/>
      <c r="GA77" s="17"/>
      <c r="GB77" s="56"/>
      <c r="GC77" s="50"/>
      <c r="GD77" s="50"/>
      <c r="GE77" s="50"/>
      <c r="GF77" s="50"/>
      <c r="GG77" s="50"/>
      <c r="GH77" s="50"/>
      <c r="GI77" s="264"/>
      <c r="GJ77" s="57"/>
      <c r="GK77" s="17"/>
      <c r="GL77" s="17"/>
      <c r="GM77" s="56"/>
      <c r="GN77" s="50"/>
      <c r="GO77" s="50"/>
      <c r="GP77" s="50"/>
      <c r="GQ77" s="50"/>
      <c r="GR77" s="50"/>
      <c r="GS77" s="50"/>
      <c r="GT77" s="264"/>
      <c r="GU77" s="57"/>
      <c r="GV77" s="17"/>
      <c r="GW77" s="17"/>
      <c r="GX77" s="56"/>
      <c r="GY77" s="50"/>
      <c r="GZ77" s="50"/>
      <c r="HA77" s="50"/>
      <c r="HB77" s="50"/>
      <c r="HC77" s="50"/>
      <c r="HD77" s="50"/>
      <c r="HE77" s="264"/>
      <c r="HF77" s="57"/>
      <c r="HG77" s="17"/>
      <c r="HH77" s="17"/>
      <c r="HI77" s="56"/>
      <c r="HJ77" s="50"/>
      <c r="HK77" s="50"/>
      <c r="HL77" s="50"/>
      <c r="HM77" s="50"/>
      <c r="HN77" s="50"/>
      <c r="HO77" s="50"/>
      <c r="HP77" s="264"/>
      <c r="HQ77" s="57"/>
      <c r="HR77" s="17"/>
      <c r="HS77" s="17"/>
    </row>
    <row r="78" spans="1:227" x14ac:dyDescent="0.25">
      <c r="A78" s="59"/>
      <c r="B78" s="215"/>
      <c r="C78" s="60"/>
      <c r="D78" s="60"/>
      <c r="E78" s="264"/>
      <c r="F78" s="264"/>
      <c r="G78" s="17"/>
      <c r="H78" s="56"/>
      <c r="I78" s="50"/>
      <c r="J78" s="50"/>
      <c r="K78" s="50"/>
      <c r="L78" s="50"/>
      <c r="M78" s="50"/>
      <c r="N78" s="50"/>
      <c r="O78" s="264"/>
      <c r="P78" s="57"/>
      <c r="Q78" s="17"/>
      <c r="R78" s="17"/>
      <c r="S78" s="56"/>
      <c r="T78" s="50"/>
      <c r="U78" s="50"/>
      <c r="V78" s="50"/>
      <c r="W78" s="50"/>
      <c r="X78" s="50"/>
      <c r="Y78" s="50"/>
      <c r="Z78" s="264"/>
      <c r="AA78" s="57"/>
      <c r="AB78" s="17"/>
      <c r="AC78" s="17"/>
      <c r="AD78" s="56"/>
      <c r="AE78" s="50"/>
      <c r="AF78" s="50"/>
      <c r="AG78" s="50"/>
      <c r="AH78" s="50"/>
      <c r="AI78" s="50"/>
      <c r="AJ78" s="50"/>
      <c r="AK78" s="264"/>
      <c r="AL78" s="57"/>
      <c r="AM78" s="17"/>
      <c r="AN78" s="17"/>
      <c r="AO78" s="56"/>
      <c r="AP78" s="50"/>
      <c r="AQ78" s="50"/>
      <c r="AR78" s="50"/>
      <c r="AS78" s="50"/>
      <c r="AT78" s="50"/>
      <c r="AU78" s="50"/>
      <c r="AV78" s="264"/>
      <c r="AW78" s="57"/>
      <c r="AX78" s="17"/>
      <c r="AY78" s="17"/>
      <c r="AZ78" s="56"/>
      <c r="BA78" s="50"/>
      <c r="BB78" s="50"/>
      <c r="BC78" s="50"/>
      <c r="BD78" s="50"/>
      <c r="BE78" s="50"/>
      <c r="BF78" s="50"/>
      <c r="BG78" s="264"/>
      <c r="BH78" s="57"/>
      <c r="BI78" s="17"/>
      <c r="BJ78" s="17"/>
      <c r="BK78" s="56"/>
      <c r="BL78" s="50"/>
      <c r="BM78" s="50"/>
      <c r="BN78" s="50"/>
      <c r="BO78" s="50"/>
      <c r="BP78" s="50"/>
      <c r="BQ78" s="50"/>
      <c r="BR78" s="264"/>
      <c r="BS78" s="57"/>
      <c r="BT78" s="17"/>
      <c r="BU78" s="17"/>
      <c r="BV78" s="56"/>
      <c r="BW78" s="50"/>
      <c r="BX78" s="50"/>
      <c r="BY78" s="50"/>
      <c r="BZ78" s="50"/>
      <c r="CA78" s="50"/>
      <c r="CB78" s="50"/>
      <c r="CC78" s="264"/>
      <c r="CD78" s="57"/>
      <c r="CE78" s="17"/>
      <c r="CF78" s="17"/>
      <c r="CG78" s="56"/>
      <c r="CH78" s="50"/>
      <c r="CI78" s="50"/>
      <c r="CJ78" s="50"/>
      <c r="CK78" s="50"/>
      <c r="CL78" s="50"/>
      <c r="CM78" s="50"/>
      <c r="CN78" s="264"/>
      <c r="CO78" s="57"/>
      <c r="CP78" s="17"/>
      <c r="CQ78" s="17"/>
      <c r="CR78" s="56"/>
      <c r="CS78" s="50"/>
      <c r="CT78" s="50"/>
      <c r="CU78" s="50"/>
      <c r="CV78" s="50"/>
      <c r="CW78" s="50"/>
      <c r="CX78" s="50"/>
      <c r="CY78" s="264"/>
      <c r="CZ78" s="57"/>
      <c r="DA78" s="17"/>
      <c r="DB78" s="17"/>
      <c r="DC78" s="56"/>
      <c r="DD78" s="50"/>
      <c r="DE78" s="50"/>
      <c r="DF78" s="50"/>
      <c r="DG78" s="50"/>
      <c r="DH78" s="50"/>
      <c r="DI78" s="50"/>
      <c r="DJ78" s="264"/>
      <c r="DK78" s="57"/>
      <c r="DL78" s="17"/>
      <c r="DM78" s="17"/>
      <c r="DN78" s="56"/>
      <c r="DO78" s="50"/>
      <c r="DP78" s="50"/>
      <c r="DQ78" s="50"/>
      <c r="DR78" s="50"/>
      <c r="DS78" s="50"/>
      <c r="DT78" s="50"/>
      <c r="DU78" s="264"/>
      <c r="DV78" s="57"/>
      <c r="DW78" s="17"/>
      <c r="DX78" s="17"/>
      <c r="DY78" s="56"/>
      <c r="DZ78" s="50"/>
      <c r="EA78" s="50"/>
      <c r="EB78" s="50"/>
      <c r="EC78" s="50"/>
      <c r="ED78" s="50"/>
      <c r="EE78" s="50"/>
      <c r="EF78" s="264"/>
      <c r="EG78" s="57"/>
      <c r="EH78" s="17"/>
      <c r="EI78" s="17"/>
      <c r="EJ78" s="56"/>
      <c r="EK78" s="50"/>
      <c r="EL78" s="50"/>
      <c r="EM78" s="50"/>
      <c r="EN78" s="50"/>
      <c r="EO78" s="50"/>
      <c r="EP78" s="50"/>
      <c r="EQ78" s="264"/>
      <c r="ER78" s="57"/>
      <c r="ES78" s="17"/>
      <c r="ET78" s="17"/>
      <c r="EU78" s="56"/>
      <c r="EV78" s="50"/>
      <c r="EW78" s="50"/>
      <c r="EX78" s="50"/>
      <c r="EY78" s="50"/>
      <c r="EZ78" s="50"/>
      <c r="FA78" s="50"/>
      <c r="FB78" s="264"/>
      <c r="FC78" s="57"/>
      <c r="FD78" s="17"/>
      <c r="FE78" s="17"/>
      <c r="FF78" s="56"/>
      <c r="FG78" s="50"/>
      <c r="FH78" s="50"/>
      <c r="FI78" s="50"/>
      <c r="FJ78" s="50"/>
      <c r="FK78" s="50"/>
      <c r="FL78" s="50"/>
      <c r="FM78" s="264"/>
      <c r="FN78" s="57"/>
      <c r="FO78" s="17"/>
      <c r="FP78" s="17"/>
      <c r="FQ78" s="56"/>
      <c r="FR78" s="50"/>
      <c r="FS78" s="50"/>
      <c r="FT78" s="50"/>
      <c r="FU78" s="50"/>
      <c r="FV78" s="50"/>
      <c r="FW78" s="50"/>
      <c r="FX78" s="264"/>
      <c r="FY78" s="57"/>
      <c r="FZ78" s="17"/>
      <c r="GA78" s="17"/>
      <c r="GB78" s="56"/>
      <c r="GC78" s="50"/>
      <c r="GD78" s="50"/>
      <c r="GE78" s="50"/>
      <c r="GF78" s="50"/>
      <c r="GG78" s="50"/>
      <c r="GH78" s="50"/>
      <c r="GI78" s="264"/>
      <c r="GJ78" s="57"/>
      <c r="GK78" s="17"/>
      <c r="GL78" s="17"/>
      <c r="GM78" s="56"/>
      <c r="GN78" s="50"/>
      <c r="GO78" s="50"/>
      <c r="GP78" s="50"/>
      <c r="GQ78" s="50"/>
      <c r="GR78" s="50"/>
      <c r="GS78" s="50"/>
      <c r="GT78" s="264"/>
      <c r="GU78" s="57"/>
      <c r="GV78" s="17"/>
      <c r="GW78" s="17"/>
      <c r="GX78" s="56"/>
      <c r="GY78" s="50"/>
      <c r="GZ78" s="50"/>
      <c r="HA78" s="50"/>
      <c r="HB78" s="50"/>
      <c r="HC78" s="50"/>
      <c r="HD78" s="50"/>
      <c r="HE78" s="264"/>
      <c r="HF78" s="57"/>
      <c r="HG78" s="17"/>
      <c r="HH78" s="17"/>
      <c r="HI78" s="56"/>
      <c r="HJ78" s="50"/>
      <c r="HK78" s="50"/>
      <c r="HL78" s="50"/>
      <c r="HM78" s="50"/>
      <c r="HN78" s="50"/>
      <c r="HO78" s="50"/>
      <c r="HP78" s="264"/>
      <c r="HQ78" s="57"/>
      <c r="HR78" s="17"/>
      <c r="HS78" s="17"/>
    </row>
    <row r="79" spans="1:227" x14ac:dyDescent="0.25">
      <c r="A79" s="59"/>
      <c r="B79" s="215"/>
      <c r="C79" s="60"/>
      <c r="D79" s="60"/>
      <c r="E79" s="264"/>
      <c r="F79" s="264"/>
      <c r="G79" s="17"/>
      <c r="H79" s="56"/>
      <c r="I79" s="50"/>
      <c r="J79" s="50"/>
      <c r="K79" s="50"/>
      <c r="L79" s="50"/>
      <c r="M79" s="50"/>
      <c r="N79" s="50"/>
      <c r="O79" s="264"/>
      <c r="P79" s="57"/>
      <c r="Q79" s="17"/>
      <c r="R79" s="17"/>
      <c r="S79" s="56"/>
      <c r="T79" s="50"/>
      <c r="U79" s="50"/>
      <c r="V79" s="50"/>
      <c r="W79" s="50"/>
      <c r="X79" s="50"/>
      <c r="Y79" s="50"/>
      <c r="Z79" s="264"/>
      <c r="AA79" s="57"/>
      <c r="AB79" s="17"/>
      <c r="AC79" s="17"/>
      <c r="AD79" s="56"/>
      <c r="AE79" s="50"/>
      <c r="AF79" s="50"/>
      <c r="AG79" s="50"/>
      <c r="AH79" s="50"/>
      <c r="AI79" s="50"/>
      <c r="AJ79" s="50"/>
      <c r="AK79" s="264"/>
      <c r="AL79" s="57"/>
      <c r="AM79" s="17"/>
      <c r="AN79" s="17"/>
      <c r="AO79" s="56"/>
      <c r="AP79" s="50"/>
      <c r="AQ79" s="50"/>
      <c r="AR79" s="50"/>
      <c r="AS79" s="50"/>
      <c r="AT79" s="50"/>
      <c r="AU79" s="50"/>
      <c r="AV79" s="264"/>
      <c r="AW79" s="57"/>
      <c r="AX79" s="17"/>
      <c r="AY79" s="17"/>
      <c r="AZ79" s="56"/>
      <c r="BA79" s="50"/>
      <c r="BB79" s="50"/>
      <c r="BC79" s="50"/>
      <c r="BD79" s="50"/>
      <c r="BE79" s="50"/>
      <c r="BF79" s="50"/>
      <c r="BG79" s="264"/>
      <c r="BH79" s="57"/>
      <c r="BI79" s="17"/>
      <c r="BJ79" s="17"/>
      <c r="BK79" s="56"/>
      <c r="BL79" s="50"/>
      <c r="BM79" s="50"/>
      <c r="BN79" s="50"/>
      <c r="BO79" s="50"/>
      <c r="BP79" s="50"/>
      <c r="BQ79" s="50"/>
      <c r="BR79" s="264"/>
      <c r="BS79" s="57"/>
      <c r="BT79" s="17"/>
      <c r="BU79" s="17"/>
      <c r="BV79" s="56"/>
      <c r="BW79" s="50"/>
      <c r="BX79" s="50"/>
      <c r="BY79" s="50"/>
      <c r="BZ79" s="50"/>
      <c r="CA79" s="50"/>
      <c r="CB79" s="50"/>
      <c r="CC79" s="264"/>
      <c r="CD79" s="57"/>
      <c r="CE79" s="17"/>
      <c r="CF79" s="17"/>
      <c r="CG79" s="56"/>
      <c r="CH79" s="50"/>
      <c r="CI79" s="50"/>
      <c r="CJ79" s="50"/>
      <c r="CK79" s="50"/>
      <c r="CL79" s="50"/>
      <c r="CM79" s="50"/>
      <c r="CN79" s="264"/>
      <c r="CO79" s="57"/>
      <c r="CP79" s="17"/>
      <c r="CQ79" s="17"/>
      <c r="CR79" s="56"/>
      <c r="CS79" s="50"/>
      <c r="CT79" s="50"/>
      <c r="CU79" s="50"/>
      <c r="CV79" s="50"/>
      <c r="CW79" s="50"/>
      <c r="CX79" s="50"/>
      <c r="CY79" s="264"/>
      <c r="CZ79" s="57"/>
      <c r="DA79" s="17"/>
      <c r="DB79" s="17"/>
      <c r="DC79" s="56"/>
      <c r="DD79" s="50"/>
      <c r="DE79" s="50"/>
      <c r="DF79" s="50"/>
      <c r="DG79" s="50"/>
      <c r="DH79" s="50"/>
      <c r="DI79" s="50"/>
      <c r="DJ79" s="264"/>
      <c r="DK79" s="57"/>
      <c r="DL79" s="17"/>
      <c r="DM79" s="17"/>
      <c r="DN79" s="56"/>
      <c r="DO79" s="50"/>
      <c r="DP79" s="50"/>
      <c r="DQ79" s="50"/>
      <c r="DR79" s="50"/>
      <c r="DS79" s="50"/>
      <c r="DT79" s="50"/>
      <c r="DU79" s="264"/>
      <c r="DV79" s="57"/>
      <c r="DW79" s="17"/>
      <c r="DX79" s="17"/>
      <c r="DY79" s="56"/>
      <c r="DZ79" s="50"/>
      <c r="EA79" s="50"/>
      <c r="EB79" s="50"/>
      <c r="EC79" s="50"/>
      <c r="ED79" s="50"/>
      <c r="EE79" s="50"/>
      <c r="EF79" s="264"/>
      <c r="EG79" s="57"/>
      <c r="EH79" s="17"/>
      <c r="EI79" s="17"/>
      <c r="EJ79" s="56"/>
      <c r="EK79" s="50"/>
      <c r="EL79" s="50"/>
      <c r="EM79" s="50"/>
      <c r="EN79" s="50"/>
      <c r="EO79" s="50"/>
      <c r="EP79" s="50"/>
      <c r="EQ79" s="264"/>
      <c r="ER79" s="57"/>
      <c r="ES79" s="17"/>
      <c r="ET79" s="17"/>
      <c r="EU79" s="56"/>
      <c r="EV79" s="50"/>
      <c r="EW79" s="50"/>
      <c r="EX79" s="50"/>
      <c r="EY79" s="50"/>
      <c r="EZ79" s="50"/>
      <c r="FA79" s="50"/>
      <c r="FB79" s="264"/>
      <c r="FC79" s="57"/>
      <c r="FD79" s="17"/>
      <c r="FE79" s="17"/>
      <c r="FF79" s="56"/>
      <c r="FG79" s="50"/>
      <c r="FH79" s="50"/>
      <c r="FI79" s="50"/>
      <c r="FJ79" s="50"/>
      <c r="FK79" s="50"/>
      <c r="FL79" s="50"/>
      <c r="FM79" s="264"/>
      <c r="FN79" s="57"/>
      <c r="FO79" s="17"/>
      <c r="FP79" s="17"/>
      <c r="FQ79" s="56"/>
      <c r="FR79" s="50"/>
      <c r="FS79" s="50"/>
      <c r="FT79" s="50"/>
      <c r="FU79" s="50"/>
      <c r="FV79" s="50"/>
      <c r="FW79" s="50"/>
      <c r="FX79" s="264"/>
      <c r="FY79" s="57"/>
      <c r="FZ79" s="17"/>
      <c r="GA79" s="17"/>
      <c r="GB79" s="56"/>
      <c r="GC79" s="50"/>
      <c r="GD79" s="50"/>
      <c r="GE79" s="50"/>
      <c r="GF79" s="50"/>
      <c r="GG79" s="50"/>
      <c r="GH79" s="50"/>
      <c r="GI79" s="264"/>
      <c r="GJ79" s="57"/>
      <c r="GK79" s="17"/>
      <c r="GL79" s="17"/>
      <c r="GM79" s="56"/>
      <c r="GN79" s="50"/>
      <c r="GO79" s="50"/>
      <c r="GP79" s="50"/>
      <c r="GQ79" s="50"/>
      <c r="GR79" s="50"/>
      <c r="GS79" s="50"/>
      <c r="GT79" s="264"/>
      <c r="GU79" s="57"/>
      <c r="GV79" s="17"/>
      <c r="GW79" s="17"/>
      <c r="GX79" s="56"/>
      <c r="GY79" s="50"/>
      <c r="GZ79" s="50"/>
      <c r="HA79" s="50"/>
      <c r="HB79" s="50"/>
      <c r="HC79" s="50"/>
      <c r="HD79" s="50"/>
      <c r="HE79" s="264"/>
      <c r="HF79" s="57"/>
      <c r="HG79" s="17"/>
      <c r="HH79" s="17"/>
      <c r="HI79" s="56"/>
      <c r="HJ79" s="50"/>
      <c r="HK79" s="50"/>
      <c r="HL79" s="50"/>
      <c r="HM79" s="50"/>
      <c r="HN79" s="50"/>
      <c r="HO79" s="50"/>
      <c r="HP79" s="264"/>
      <c r="HQ79" s="57"/>
      <c r="HR79" s="17"/>
      <c r="HS79" s="17"/>
    </row>
    <row r="80" spans="1:227" x14ac:dyDescent="0.25">
      <c r="A80" s="59"/>
      <c r="B80" s="215"/>
      <c r="C80" s="60"/>
      <c r="D80" s="60"/>
      <c r="E80" s="264"/>
      <c r="F80" s="264"/>
      <c r="G80" s="17"/>
      <c r="H80" s="56"/>
      <c r="I80" s="50"/>
      <c r="J80" s="50"/>
      <c r="K80" s="50"/>
      <c r="L80" s="50"/>
      <c r="M80" s="50"/>
      <c r="N80" s="50"/>
      <c r="O80" s="264"/>
      <c r="P80" s="57"/>
      <c r="Q80" s="17"/>
      <c r="R80" s="17"/>
      <c r="S80" s="56"/>
      <c r="T80" s="50"/>
      <c r="U80" s="50"/>
      <c r="V80" s="50"/>
      <c r="W80" s="50"/>
      <c r="X80" s="50"/>
      <c r="Y80" s="50"/>
      <c r="Z80" s="264"/>
      <c r="AA80" s="57"/>
      <c r="AB80" s="17"/>
      <c r="AC80" s="17"/>
      <c r="AD80" s="56"/>
      <c r="AE80" s="50"/>
      <c r="AF80" s="50"/>
      <c r="AG80" s="50"/>
      <c r="AH80" s="50"/>
      <c r="AI80" s="50"/>
      <c r="AJ80" s="50"/>
      <c r="AK80" s="264"/>
      <c r="AL80" s="57"/>
      <c r="AM80" s="17"/>
      <c r="AN80" s="17"/>
      <c r="AO80" s="56"/>
      <c r="AP80" s="50"/>
      <c r="AQ80" s="50"/>
      <c r="AR80" s="50"/>
      <c r="AS80" s="50"/>
      <c r="AT80" s="50"/>
      <c r="AU80" s="50"/>
      <c r="AV80" s="264"/>
      <c r="AW80" s="57"/>
      <c r="AX80" s="17"/>
      <c r="AY80" s="17"/>
      <c r="AZ80" s="56"/>
      <c r="BA80" s="50"/>
      <c r="BB80" s="50"/>
      <c r="BC80" s="50"/>
      <c r="BD80" s="50"/>
      <c r="BE80" s="50"/>
      <c r="BF80" s="50"/>
      <c r="BG80" s="264"/>
      <c r="BH80" s="57"/>
      <c r="BI80" s="17"/>
      <c r="BJ80" s="17"/>
      <c r="BK80" s="56"/>
      <c r="BL80" s="50"/>
      <c r="BM80" s="50"/>
      <c r="BN80" s="50"/>
      <c r="BO80" s="50"/>
      <c r="BP80" s="50"/>
      <c r="BQ80" s="50"/>
      <c r="BR80" s="264"/>
      <c r="BS80" s="57"/>
      <c r="BT80" s="17"/>
      <c r="BU80" s="17"/>
      <c r="BV80" s="56"/>
      <c r="BW80" s="50"/>
      <c r="BX80" s="50"/>
      <c r="BY80" s="50"/>
      <c r="BZ80" s="50"/>
      <c r="CA80" s="50"/>
      <c r="CB80" s="50"/>
      <c r="CC80" s="264"/>
      <c r="CD80" s="57"/>
      <c r="CE80" s="17"/>
      <c r="CF80" s="17"/>
      <c r="CG80" s="56"/>
      <c r="CH80" s="50"/>
      <c r="CI80" s="50"/>
      <c r="CJ80" s="50"/>
      <c r="CK80" s="50"/>
      <c r="CL80" s="50"/>
      <c r="CM80" s="50"/>
      <c r="CN80" s="264"/>
      <c r="CO80" s="57"/>
      <c r="CP80" s="17"/>
      <c r="CQ80" s="17"/>
      <c r="CR80" s="56"/>
      <c r="CS80" s="50"/>
      <c r="CT80" s="50"/>
      <c r="CU80" s="50"/>
      <c r="CV80" s="50"/>
      <c r="CW80" s="50"/>
      <c r="CX80" s="50"/>
      <c r="CY80" s="264"/>
      <c r="CZ80" s="57"/>
      <c r="DA80" s="17"/>
      <c r="DB80" s="17"/>
      <c r="DC80" s="56"/>
      <c r="DD80" s="50"/>
      <c r="DE80" s="50"/>
      <c r="DF80" s="50"/>
      <c r="DG80" s="50"/>
      <c r="DH80" s="50"/>
      <c r="DI80" s="50"/>
      <c r="DJ80" s="264"/>
      <c r="DK80" s="57"/>
      <c r="DL80" s="17"/>
      <c r="DM80" s="17"/>
      <c r="DN80" s="56"/>
      <c r="DO80" s="50"/>
      <c r="DP80" s="50"/>
      <c r="DQ80" s="50"/>
      <c r="DR80" s="50"/>
      <c r="DS80" s="50"/>
      <c r="DT80" s="50"/>
      <c r="DU80" s="264"/>
      <c r="DV80" s="57"/>
      <c r="DW80" s="17"/>
      <c r="DX80" s="17"/>
      <c r="DY80" s="56"/>
      <c r="DZ80" s="50"/>
      <c r="EA80" s="50"/>
      <c r="EB80" s="50"/>
      <c r="EC80" s="50"/>
      <c r="ED80" s="50"/>
      <c r="EE80" s="50"/>
      <c r="EF80" s="264"/>
      <c r="EG80" s="57"/>
      <c r="EH80" s="17"/>
      <c r="EI80" s="17"/>
      <c r="EJ80" s="56"/>
      <c r="EK80" s="50"/>
      <c r="EL80" s="50"/>
      <c r="EM80" s="50"/>
      <c r="EN80" s="50"/>
      <c r="EO80" s="50"/>
      <c r="EP80" s="50"/>
      <c r="EQ80" s="264"/>
      <c r="ER80" s="57"/>
      <c r="ES80" s="17"/>
      <c r="ET80" s="17"/>
      <c r="EU80" s="56"/>
      <c r="EV80" s="50"/>
      <c r="EW80" s="50"/>
      <c r="EX80" s="50"/>
      <c r="EY80" s="50"/>
      <c r="EZ80" s="50"/>
      <c r="FA80" s="50"/>
      <c r="FB80" s="264"/>
      <c r="FC80" s="57"/>
      <c r="FD80" s="17"/>
      <c r="FE80" s="17"/>
      <c r="FF80" s="56"/>
      <c r="FG80" s="50"/>
      <c r="FH80" s="50"/>
      <c r="FI80" s="50"/>
      <c r="FJ80" s="50"/>
      <c r="FK80" s="50"/>
      <c r="FL80" s="50"/>
      <c r="FM80" s="264"/>
      <c r="FN80" s="57"/>
      <c r="FO80" s="17"/>
      <c r="FP80" s="17"/>
      <c r="FQ80" s="56"/>
      <c r="FR80" s="50"/>
      <c r="FS80" s="50"/>
      <c r="FT80" s="50"/>
      <c r="FU80" s="50"/>
      <c r="FV80" s="50"/>
      <c r="FW80" s="50"/>
      <c r="FX80" s="264"/>
      <c r="FY80" s="57"/>
      <c r="FZ80" s="17"/>
      <c r="GA80" s="17"/>
      <c r="GB80" s="56"/>
      <c r="GC80" s="50"/>
      <c r="GD80" s="50"/>
      <c r="GE80" s="50"/>
      <c r="GF80" s="50"/>
      <c r="GG80" s="50"/>
      <c r="GH80" s="50"/>
      <c r="GI80" s="264"/>
      <c r="GJ80" s="57"/>
      <c r="GK80" s="17"/>
      <c r="GL80" s="17"/>
      <c r="GM80" s="56"/>
      <c r="GN80" s="50"/>
      <c r="GO80" s="50"/>
      <c r="GP80" s="50"/>
      <c r="GQ80" s="50"/>
      <c r="GR80" s="50"/>
      <c r="GS80" s="50"/>
      <c r="GT80" s="264"/>
      <c r="GU80" s="57"/>
      <c r="GV80" s="17"/>
      <c r="GW80" s="17"/>
      <c r="GX80" s="56"/>
      <c r="GY80" s="50"/>
      <c r="GZ80" s="50"/>
      <c r="HA80" s="50"/>
      <c r="HB80" s="50"/>
      <c r="HC80" s="50"/>
      <c r="HD80" s="50"/>
      <c r="HE80" s="264"/>
      <c r="HF80" s="57"/>
      <c r="HG80" s="17"/>
      <c r="HH80" s="17"/>
      <c r="HI80" s="56"/>
      <c r="HJ80" s="50"/>
      <c r="HK80" s="50"/>
      <c r="HL80" s="50"/>
      <c r="HM80" s="50"/>
      <c r="HN80" s="50"/>
      <c r="HO80" s="50"/>
      <c r="HP80" s="264"/>
      <c r="HQ80" s="57"/>
      <c r="HR80" s="17"/>
      <c r="HS80" s="17"/>
    </row>
    <row r="81" spans="1:227" x14ac:dyDescent="0.25">
      <c r="A81" s="59"/>
      <c r="B81" s="215"/>
      <c r="C81" s="60"/>
      <c r="D81" s="60"/>
      <c r="E81" s="264"/>
      <c r="F81" s="264"/>
      <c r="G81" s="17"/>
      <c r="H81" s="56"/>
      <c r="I81" s="50"/>
      <c r="J81" s="50"/>
      <c r="K81" s="50"/>
      <c r="L81" s="50"/>
      <c r="M81" s="50"/>
      <c r="N81" s="50"/>
      <c r="O81" s="264"/>
      <c r="P81" s="57"/>
      <c r="Q81" s="17"/>
      <c r="R81" s="17"/>
      <c r="S81" s="56"/>
      <c r="T81" s="50"/>
      <c r="U81" s="50"/>
      <c r="V81" s="50"/>
      <c r="W81" s="50"/>
      <c r="X81" s="50"/>
      <c r="Y81" s="50"/>
      <c r="Z81" s="264"/>
      <c r="AA81" s="57"/>
      <c r="AB81" s="17"/>
      <c r="AC81" s="17"/>
      <c r="AD81" s="56"/>
      <c r="AE81" s="50"/>
      <c r="AF81" s="50"/>
      <c r="AG81" s="50"/>
      <c r="AH81" s="50"/>
      <c r="AI81" s="50"/>
      <c r="AJ81" s="50"/>
      <c r="AK81" s="264"/>
      <c r="AL81" s="57"/>
      <c r="AM81" s="17"/>
      <c r="AN81" s="17"/>
      <c r="AO81" s="56"/>
      <c r="AP81" s="50"/>
      <c r="AQ81" s="50"/>
      <c r="AR81" s="50"/>
      <c r="AS81" s="50"/>
      <c r="AT81" s="50"/>
      <c r="AU81" s="50"/>
      <c r="AV81" s="264"/>
      <c r="AW81" s="57"/>
      <c r="AX81" s="17"/>
      <c r="AY81" s="17"/>
      <c r="AZ81" s="56"/>
      <c r="BA81" s="50"/>
      <c r="BB81" s="50"/>
      <c r="BC81" s="50"/>
      <c r="BD81" s="50"/>
      <c r="BE81" s="50"/>
      <c r="BF81" s="50"/>
      <c r="BG81" s="264"/>
      <c r="BH81" s="57"/>
      <c r="BI81" s="17"/>
      <c r="BJ81" s="17"/>
      <c r="BK81" s="56"/>
      <c r="BL81" s="50"/>
      <c r="BM81" s="50"/>
      <c r="BN81" s="50"/>
      <c r="BO81" s="50"/>
      <c r="BP81" s="50"/>
      <c r="BQ81" s="50"/>
      <c r="BR81" s="264"/>
      <c r="BS81" s="57"/>
      <c r="BT81" s="17"/>
      <c r="BU81" s="17"/>
      <c r="BV81" s="56"/>
      <c r="BW81" s="50"/>
      <c r="BX81" s="50"/>
      <c r="BY81" s="50"/>
      <c r="BZ81" s="50"/>
      <c r="CA81" s="50"/>
      <c r="CB81" s="50"/>
      <c r="CC81" s="264"/>
      <c r="CD81" s="57"/>
      <c r="CE81" s="17"/>
      <c r="CF81" s="17"/>
      <c r="CG81" s="56"/>
      <c r="CH81" s="50"/>
      <c r="CI81" s="50"/>
      <c r="CJ81" s="50"/>
      <c r="CK81" s="50"/>
      <c r="CL81" s="50"/>
      <c r="CM81" s="50"/>
      <c r="CN81" s="264"/>
      <c r="CO81" s="57"/>
      <c r="CP81" s="17"/>
      <c r="CQ81" s="17"/>
      <c r="CR81" s="56"/>
      <c r="CS81" s="50"/>
      <c r="CT81" s="50"/>
      <c r="CU81" s="50"/>
      <c r="CV81" s="50"/>
      <c r="CW81" s="50"/>
      <c r="CX81" s="50"/>
      <c r="CY81" s="264"/>
      <c r="CZ81" s="57"/>
      <c r="DA81" s="17"/>
      <c r="DB81" s="17"/>
      <c r="DC81" s="56"/>
      <c r="DD81" s="50"/>
      <c r="DE81" s="50"/>
      <c r="DF81" s="50"/>
      <c r="DG81" s="50"/>
      <c r="DH81" s="50"/>
      <c r="DI81" s="50"/>
      <c r="DJ81" s="264"/>
      <c r="DK81" s="57"/>
      <c r="DL81" s="17"/>
      <c r="DM81" s="17"/>
      <c r="DN81" s="56"/>
      <c r="DO81" s="50"/>
      <c r="DP81" s="50"/>
      <c r="DQ81" s="50"/>
      <c r="DR81" s="50"/>
      <c r="DS81" s="50"/>
      <c r="DT81" s="50"/>
      <c r="DU81" s="264"/>
      <c r="DV81" s="57"/>
      <c r="DW81" s="17"/>
      <c r="DX81" s="17"/>
      <c r="DY81" s="56"/>
      <c r="DZ81" s="50"/>
      <c r="EA81" s="50"/>
      <c r="EB81" s="50"/>
      <c r="EC81" s="50"/>
      <c r="ED81" s="50"/>
      <c r="EE81" s="50"/>
      <c r="EF81" s="264"/>
      <c r="EG81" s="57"/>
      <c r="EH81" s="17"/>
      <c r="EI81" s="17"/>
      <c r="EJ81" s="56"/>
      <c r="EK81" s="50"/>
      <c r="EL81" s="50"/>
      <c r="EM81" s="50"/>
      <c r="EN81" s="50"/>
      <c r="EO81" s="50"/>
      <c r="EP81" s="50"/>
      <c r="EQ81" s="264"/>
      <c r="ER81" s="57"/>
      <c r="ES81" s="17"/>
      <c r="ET81" s="17"/>
      <c r="EU81" s="56"/>
      <c r="EV81" s="50"/>
      <c r="EW81" s="50"/>
      <c r="EX81" s="50"/>
      <c r="EY81" s="50"/>
      <c r="EZ81" s="50"/>
      <c r="FA81" s="50"/>
      <c r="FB81" s="264"/>
      <c r="FC81" s="57"/>
      <c r="FD81" s="17"/>
      <c r="FE81" s="17"/>
      <c r="FF81" s="56"/>
      <c r="FG81" s="50"/>
      <c r="FH81" s="50"/>
      <c r="FI81" s="50"/>
      <c r="FJ81" s="50"/>
      <c r="FK81" s="50"/>
      <c r="FL81" s="50"/>
      <c r="FM81" s="264"/>
      <c r="FN81" s="57"/>
      <c r="FO81" s="17"/>
      <c r="FP81" s="17"/>
      <c r="FQ81" s="56"/>
      <c r="FR81" s="50"/>
      <c r="FS81" s="50"/>
      <c r="FT81" s="50"/>
      <c r="FU81" s="50"/>
      <c r="FV81" s="50"/>
      <c r="FW81" s="50"/>
      <c r="FX81" s="264"/>
      <c r="FY81" s="57"/>
      <c r="FZ81" s="17"/>
      <c r="GA81" s="17"/>
      <c r="GB81" s="56"/>
      <c r="GC81" s="50"/>
      <c r="GD81" s="50"/>
      <c r="GE81" s="50"/>
      <c r="GF81" s="50"/>
      <c r="GG81" s="50"/>
      <c r="GH81" s="50"/>
      <c r="GI81" s="264"/>
      <c r="GJ81" s="57"/>
      <c r="GK81" s="17"/>
      <c r="GL81" s="17"/>
      <c r="GM81" s="56"/>
      <c r="GN81" s="50"/>
      <c r="GO81" s="50"/>
      <c r="GP81" s="50"/>
      <c r="GQ81" s="50"/>
      <c r="GR81" s="50"/>
      <c r="GS81" s="50"/>
      <c r="GT81" s="264"/>
      <c r="GU81" s="57"/>
      <c r="GV81" s="17"/>
      <c r="GW81" s="17"/>
      <c r="GX81" s="56"/>
      <c r="GY81" s="50"/>
      <c r="GZ81" s="50"/>
      <c r="HA81" s="50"/>
      <c r="HB81" s="50"/>
      <c r="HC81" s="50"/>
      <c r="HD81" s="50"/>
      <c r="HE81" s="264"/>
      <c r="HF81" s="57"/>
      <c r="HG81" s="17"/>
      <c r="HH81" s="17"/>
      <c r="HI81" s="56"/>
      <c r="HJ81" s="50"/>
      <c r="HK81" s="50"/>
      <c r="HL81" s="50"/>
      <c r="HM81" s="50"/>
      <c r="HN81" s="50"/>
      <c r="HO81" s="50"/>
      <c r="HP81" s="264"/>
      <c r="HQ81" s="57"/>
      <c r="HR81" s="17"/>
      <c r="HS81" s="17"/>
    </row>
    <row r="82" spans="1:227" x14ac:dyDescent="0.25">
      <c r="A82" s="59"/>
      <c r="B82" s="215"/>
      <c r="C82" s="60"/>
      <c r="D82" s="60"/>
      <c r="E82" s="264"/>
      <c r="F82" s="264"/>
      <c r="G82" s="17"/>
      <c r="H82" s="56"/>
      <c r="I82" s="50"/>
      <c r="J82" s="50"/>
      <c r="K82" s="50"/>
      <c r="L82" s="50"/>
      <c r="M82" s="50"/>
      <c r="N82" s="50"/>
      <c r="O82" s="264"/>
      <c r="P82" s="57"/>
      <c r="Q82" s="17"/>
      <c r="R82" s="17"/>
      <c r="S82" s="56"/>
      <c r="T82" s="50"/>
      <c r="U82" s="50"/>
      <c r="V82" s="50"/>
      <c r="W82" s="50"/>
      <c r="X82" s="50"/>
      <c r="Y82" s="50"/>
      <c r="Z82" s="264"/>
      <c r="AA82" s="57"/>
      <c r="AB82" s="17"/>
      <c r="AC82" s="17"/>
      <c r="AD82" s="56"/>
      <c r="AE82" s="50"/>
      <c r="AF82" s="50"/>
      <c r="AG82" s="50"/>
      <c r="AH82" s="50"/>
      <c r="AI82" s="50"/>
      <c r="AJ82" s="50"/>
      <c r="AK82" s="264"/>
      <c r="AL82" s="57"/>
      <c r="AM82" s="17"/>
      <c r="AN82" s="17"/>
      <c r="AO82" s="56"/>
      <c r="AP82" s="50"/>
      <c r="AQ82" s="50"/>
      <c r="AR82" s="50"/>
      <c r="AS82" s="50"/>
      <c r="AT82" s="50"/>
      <c r="AU82" s="50"/>
      <c r="AV82" s="264"/>
      <c r="AW82" s="57"/>
      <c r="AX82" s="17"/>
      <c r="AY82" s="17"/>
      <c r="AZ82" s="56"/>
      <c r="BA82" s="50"/>
      <c r="BB82" s="50"/>
      <c r="BC82" s="50"/>
      <c r="BD82" s="50"/>
      <c r="BE82" s="50"/>
      <c r="BF82" s="50"/>
      <c r="BG82" s="264"/>
      <c r="BH82" s="57"/>
      <c r="BI82" s="17"/>
      <c r="BJ82" s="17"/>
      <c r="BK82" s="56"/>
      <c r="BL82" s="50"/>
      <c r="BM82" s="50"/>
      <c r="BN82" s="50"/>
      <c r="BO82" s="50"/>
      <c r="BP82" s="50"/>
      <c r="BQ82" s="50"/>
      <c r="BR82" s="264"/>
      <c r="BS82" s="57"/>
      <c r="BT82" s="17"/>
      <c r="BU82" s="17"/>
      <c r="BV82" s="56"/>
      <c r="BW82" s="50"/>
      <c r="BX82" s="50"/>
      <c r="BY82" s="50"/>
      <c r="BZ82" s="50"/>
      <c r="CA82" s="50"/>
      <c r="CB82" s="50"/>
      <c r="CC82" s="264"/>
      <c r="CD82" s="57"/>
      <c r="CE82" s="17"/>
      <c r="CF82" s="17"/>
      <c r="CG82" s="56"/>
      <c r="CH82" s="50"/>
      <c r="CI82" s="50"/>
      <c r="CJ82" s="50"/>
      <c r="CK82" s="50"/>
      <c r="CL82" s="50"/>
      <c r="CM82" s="50"/>
      <c r="CN82" s="264"/>
      <c r="CO82" s="57"/>
      <c r="CP82" s="17"/>
      <c r="CQ82" s="17"/>
      <c r="CR82" s="56"/>
      <c r="CS82" s="50"/>
      <c r="CT82" s="50"/>
      <c r="CU82" s="50"/>
      <c r="CV82" s="50"/>
      <c r="CW82" s="50"/>
      <c r="CX82" s="50"/>
      <c r="CY82" s="264"/>
      <c r="CZ82" s="57"/>
      <c r="DA82" s="17"/>
      <c r="DB82" s="17"/>
      <c r="DC82" s="56"/>
      <c r="DD82" s="50"/>
      <c r="DE82" s="50"/>
      <c r="DF82" s="50"/>
      <c r="DG82" s="50"/>
      <c r="DH82" s="50"/>
      <c r="DI82" s="50"/>
      <c r="DJ82" s="264"/>
      <c r="DK82" s="57"/>
      <c r="DL82" s="17"/>
      <c r="DM82" s="17"/>
      <c r="DN82" s="56"/>
      <c r="DO82" s="50"/>
      <c r="DP82" s="50"/>
      <c r="DQ82" s="50"/>
      <c r="DR82" s="50"/>
      <c r="DS82" s="50"/>
      <c r="DT82" s="50"/>
      <c r="DU82" s="264"/>
      <c r="DV82" s="57"/>
      <c r="DW82" s="17"/>
      <c r="DX82" s="17"/>
      <c r="DY82" s="56"/>
      <c r="DZ82" s="50"/>
      <c r="EA82" s="50"/>
      <c r="EB82" s="50"/>
      <c r="EC82" s="50"/>
      <c r="ED82" s="50"/>
      <c r="EE82" s="50"/>
      <c r="EF82" s="264"/>
      <c r="EG82" s="57"/>
      <c r="EH82" s="17"/>
      <c r="EI82" s="17"/>
      <c r="EJ82" s="56"/>
      <c r="EK82" s="50"/>
      <c r="EL82" s="50"/>
      <c r="EM82" s="50"/>
      <c r="EN82" s="50"/>
      <c r="EO82" s="50"/>
      <c r="EP82" s="50"/>
      <c r="EQ82" s="264"/>
      <c r="ER82" s="57"/>
      <c r="ES82" s="17"/>
      <c r="ET82" s="17"/>
      <c r="EU82" s="56"/>
      <c r="EV82" s="50"/>
      <c r="EW82" s="50"/>
      <c r="EX82" s="50"/>
      <c r="EY82" s="50"/>
      <c r="EZ82" s="50"/>
      <c r="FA82" s="50"/>
      <c r="FB82" s="264"/>
      <c r="FC82" s="57"/>
      <c r="FD82" s="17"/>
      <c r="FE82" s="17"/>
      <c r="FF82" s="56"/>
      <c r="FG82" s="50"/>
      <c r="FH82" s="50"/>
      <c r="FI82" s="50"/>
      <c r="FJ82" s="50"/>
      <c r="FK82" s="50"/>
      <c r="FL82" s="50"/>
      <c r="FM82" s="264"/>
      <c r="FN82" s="57"/>
      <c r="FO82" s="17"/>
      <c r="FP82" s="17"/>
      <c r="FQ82" s="56"/>
      <c r="FR82" s="50"/>
      <c r="FS82" s="50"/>
      <c r="FT82" s="50"/>
      <c r="FU82" s="50"/>
      <c r="FV82" s="50"/>
      <c r="FW82" s="50"/>
      <c r="FX82" s="264"/>
      <c r="FY82" s="57"/>
      <c r="FZ82" s="17"/>
      <c r="GA82" s="17"/>
      <c r="GB82" s="56"/>
      <c r="GC82" s="50"/>
      <c r="GD82" s="50"/>
      <c r="GE82" s="50"/>
      <c r="GF82" s="50"/>
      <c r="GG82" s="50"/>
      <c r="GH82" s="50"/>
      <c r="GI82" s="264"/>
      <c r="GJ82" s="57"/>
      <c r="GK82" s="17"/>
      <c r="GL82" s="17"/>
      <c r="GM82" s="56"/>
      <c r="GN82" s="50"/>
      <c r="GO82" s="50"/>
      <c r="GP82" s="50"/>
      <c r="GQ82" s="50"/>
      <c r="GR82" s="50"/>
      <c r="GS82" s="50"/>
      <c r="GT82" s="264"/>
      <c r="GU82" s="57"/>
      <c r="GV82" s="17"/>
      <c r="GW82" s="17"/>
      <c r="GX82" s="56"/>
      <c r="GY82" s="50"/>
      <c r="GZ82" s="50"/>
      <c r="HA82" s="50"/>
      <c r="HB82" s="50"/>
      <c r="HC82" s="50"/>
      <c r="HD82" s="50"/>
      <c r="HE82" s="264"/>
      <c r="HF82" s="57"/>
      <c r="HG82" s="17"/>
      <c r="HH82" s="17"/>
      <c r="HI82" s="56"/>
      <c r="HJ82" s="50"/>
      <c r="HK82" s="50"/>
      <c r="HL82" s="50"/>
      <c r="HM82" s="50"/>
      <c r="HN82" s="50"/>
      <c r="HO82" s="50"/>
      <c r="HP82" s="264"/>
      <c r="HQ82" s="57"/>
      <c r="HR82" s="17"/>
      <c r="HS82" s="17"/>
    </row>
    <row r="83" spans="1:227" x14ac:dyDescent="0.25">
      <c r="A83" s="59"/>
      <c r="B83" s="215"/>
      <c r="C83" s="60"/>
      <c r="D83" s="60"/>
      <c r="E83" s="264"/>
      <c r="F83" s="264"/>
      <c r="G83" s="17"/>
      <c r="H83" s="56"/>
      <c r="I83" s="50"/>
      <c r="J83" s="50"/>
      <c r="K83" s="50"/>
      <c r="L83" s="50"/>
      <c r="M83" s="50"/>
      <c r="N83" s="50"/>
      <c r="O83" s="264"/>
      <c r="P83" s="57"/>
      <c r="Q83" s="17"/>
      <c r="R83" s="17"/>
      <c r="S83" s="56"/>
      <c r="T83" s="50"/>
      <c r="U83" s="50"/>
      <c r="V83" s="50"/>
      <c r="W83" s="50"/>
      <c r="X83" s="50"/>
      <c r="Y83" s="50"/>
      <c r="Z83" s="264"/>
      <c r="AA83" s="57"/>
      <c r="AB83" s="17"/>
      <c r="AC83" s="17"/>
      <c r="AD83" s="56"/>
      <c r="AE83" s="50"/>
      <c r="AF83" s="50"/>
      <c r="AG83" s="50"/>
      <c r="AH83" s="50"/>
      <c r="AI83" s="50"/>
      <c r="AJ83" s="50"/>
      <c r="AK83" s="264"/>
      <c r="AL83" s="57"/>
      <c r="AM83" s="17"/>
      <c r="AN83" s="17"/>
      <c r="AO83" s="56"/>
      <c r="AP83" s="50"/>
      <c r="AQ83" s="50"/>
      <c r="AR83" s="50"/>
      <c r="AS83" s="50"/>
      <c r="AT83" s="50"/>
      <c r="AU83" s="50"/>
      <c r="AV83" s="264"/>
      <c r="AW83" s="57"/>
      <c r="AX83" s="17"/>
      <c r="AY83" s="17"/>
      <c r="AZ83" s="56"/>
      <c r="BA83" s="50"/>
      <c r="BB83" s="50"/>
      <c r="BC83" s="50"/>
      <c r="BD83" s="50"/>
      <c r="BE83" s="50"/>
      <c r="BF83" s="50"/>
      <c r="BG83" s="264"/>
      <c r="BH83" s="57"/>
      <c r="BI83" s="17"/>
      <c r="BJ83" s="17"/>
      <c r="BK83" s="56"/>
      <c r="BL83" s="50"/>
      <c r="BM83" s="50"/>
      <c r="BN83" s="50"/>
      <c r="BO83" s="50"/>
      <c r="BP83" s="50"/>
      <c r="BQ83" s="50"/>
      <c r="BR83" s="264"/>
      <c r="BS83" s="57"/>
      <c r="BT83" s="17"/>
      <c r="BU83" s="17"/>
      <c r="BV83" s="56"/>
      <c r="BW83" s="50"/>
      <c r="BX83" s="50"/>
      <c r="BY83" s="50"/>
      <c r="BZ83" s="50"/>
      <c r="CA83" s="50"/>
      <c r="CB83" s="50"/>
      <c r="CC83" s="264"/>
      <c r="CD83" s="57"/>
      <c r="CE83" s="17"/>
      <c r="CF83" s="17"/>
      <c r="CG83" s="56"/>
      <c r="CH83" s="50"/>
      <c r="CI83" s="50"/>
      <c r="CJ83" s="50"/>
      <c r="CK83" s="50"/>
      <c r="CL83" s="50"/>
      <c r="CM83" s="50"/>
      <c r="CN83" s="264"/>
      <c r="CO83" s="57"/>
      <c r="CP83" s="17"/>
      <c r="CQ83" s="17"/>
      <c r="CR83" s="56"/>
      <c r="CS83" s="50"/>
      <c r="CT83" s="50"/>
      <c r="CU83" s="50"/>
      <c r="CV83" s="50"/>
      <c r="CW83" s="50"/>
      <c r="CX83" s="50"/>
      <c r="CY83" s="264"/>
      <c r="CZ83" s="57"/>
      <c r="DA83" s="17"/>
      <c r="DB83" s="17"/>
      <c r="DC83" s="56"/>
      <c r="DD83" s="50"/>
      <c r="DE83" s="50"/>
      <c r="DF83" s="50"/>
      <c r="DG83" s="50"/>
      <c r="DH83" s="50"/>
      <c r="DI83" s="50"/>
      <c r="DJ83" s="264"/>
      <c r="DK83" s="57"/>
      <c r="DL83" s="17"/>
      <c r="DM83" s="17"/>
      <c r="DN83" s="56"/>
      <c r="DO83" s="50"/>
      <c r="DP83" s="50"/>
      <c r="DQ83" s="50"/>
      <c r="DR83" s="50"/>
      <c r="DS83" s="50"/>
      <c r="DT83" s="50"/>
      <c r="DU83" s="264"/>
      <c r="DV83" s="57"/>
      <c r="DW83" s="17"/>
      <c r="DX83" s="17"/>
      <c r="DY83" s="56"/>
      <c r="DZ83" s="50"/>
      <c r="EA83" s="50"/>
      <c r="EB83" s="50"/>
      <c r="EC83" s="50"/>
      <c r="ED83" s="50"/>
      <c r="EE83" s="50"/>
      <c r="EF83" s="264"/>
      <c r="EG83" s="57"/>
      <c r="EH83" s="17"/>
      <c r="EI83" s="17"/>
      <c r="EJ83" s="56"/>
      <c r="EK83" s="50"/>
      <c r="EL83" s="50"/>
      <c r="EM83" s="50"/>
      <c r="EN83" s="50"/>
      <c r="EO83" s="50"/>
      <c r="EP83" s="50"/>
      <c r="EQ83" s="264"/>
      <c r="ER83" s="57"/>
      <c r="ES83" s="17"/>
      <c r="ET83" s="17"/>
      <c r="EU83" s="56"/>
      <c r="EV83" s="50"/>
      <c r="EW83" s="50"/>
      <c r="EX83" s="50"/>
      <c r="EY83" s="50"/>
      <c r="EZ83" s="50"/>
      <c r="FA83" s="50"/>
      <c r="FB83" s="264"/>
      <c r="FC83" s="57"/>
      <c r="FD83" s="17"/>
      <c r="FE83" s="17"/>
      <c r="FF83" s="56"/>
      <c r="FG83" s="50"/>
      <c r="FH83" s="50"/>
      <c r="FI83" s="50"/>
      <c r="FJ83" s="50"/>
      <c r="FK83" s="50"/>
      <c r="FL83" s="50"/>
      <c r="FM83" s="264"/>
      <c r="FN83" s="57"/>
      <c r="FO83" s="17"/>
      <c r="FP83" s="17"/>
      <c r="FQ83" s="56"/>
      <c r="FR83" s="50"/>
      <c r="FS83" s="50"/>
      <c r="FT83" s="50"/>
      <c r="FU83" s="50"/>
      <c r="FV83" s="50"/>
      <c r="FW83" s="50"/>
      <c r="FX83" s="264"/>
      <c r="FY83" s="57"/>
      <c r="FZ83" s="17"/>
      <c r="GA83" s="17"/>
      <c r="GB83" s="56"/>
      <c r="GC83" s="50"/>
      <c r="GD83" s="50"/>
      <c r="GE83" s="50"/>
      <c r="GF83" s="50"/>
      <c r="GG83" s="50"/>
      <c r="GH83" s="50"/>
      <c r="GI83" s="264"/>
      <c r="GJ83" s="57"/>
      <c r="GK83" s="17"/>
      <c r="GL83" s="17"/>
      <c r="GM83" s="56"/>
      <c r="GN83" s="50"/>
      <c r="GO83" s="50"/>
      <c r="GP83" s="50"/>
      <c r="GQ83" s="50"/>
      <c r="GR83" s="50"/>
      <c r="GS83" s="50"/>
      <c r="GT83" s="264"/>
      <c r="GU83" s="57"/>
      <c r="GV83" s="17"/>
      <c r="GW83" s="17"/>
      <c r="GX83" s="56"/>
      <c r="GY83" s="50"/>
      <c r="GZ83" s="50"/>
      <c r="HA83" s="50"/>
      <c r="HB83" s="50"/>
      <c r="HC83" s="50"/>
      <c r="HD83" s="50"/>
      <c r="HE83" s="264"/>
      <c r="HF83" s="57"/>
      <c r="HG83" s="17"/>
      <c r="HH83" s="17"/>
      <c r="HI83" s="56"/>
      <c r="HJ83" s="50"/>
      <c r="HK83" s="50"/>
      <c r="HL83" s="50"/>
      <c r="HM83" s="50"/>
      <c r="HN83" s="50"/>
      <c r="HO83" s="50"/>
      <c r="HP83" s="264"/>
      <c r="HQ83" s="57"/>
      <c r="HR83" s="17"/>
      <c r="HS83" s="17"/>
    </row>
    <row r="84" spans="1:227" x14ac:dyDescent="0.25">
      <c r="A84" s="59"/>
      <c r="B84" s="215"/>
      <c r="C84" s="60"/>
      <c r="D84" s="60"/>
    </row>
    <row r="85" spans="1:227" x14ac:dyDescent="0.25">
      <c r="A85" s="59"/>
      <c r="B85" s="215"/>
      <c r="C85" s="60"/>
      <c r="D85" s="60"/>
    </row>
    <row r="86" spans="1:227" x14ac:dyDescent="0.25">
      <c r="A86" s="59"/>
      <c r="B86" s="215"/>
      <c r="C86" s="60"/>
      <c r="D86" s="60"/>
    </row>
    <row r="87" spans="1:227" x14ac:dyDescent="0.25">
      <c r="A87" s="59"/>
      <c r="B87" s="215"/>
      <c r="C87" s="60"/>
      <c r="D87" s="60"/>
    </row>
    <row r="88" spans="1:227" x14ac:dyDescent="0.25">
      <c r="A88" s="59"/>
      <c r="B88" s="215"/>
      <c r="C88" s="60"/>
      <c r="D88" s="60"/>
      <c r="E88" s="264"/>
      <c r="F88" s="264"/>
      <c r="G88" s="17"/>
      <c r="H88" s="56"/>
      <c r="I88" s="50"/>
      <c r="J88" s="50"/>
      <c r="K88" s="50"/>
      <c r="L88" s="50"/>
      <c r="M88" s="50"/>
      <c r="N88" s="50"/>
      <c r="O88" s="264"/>
      <c r="P88" s="57"/>
      <c r="Q88" s="17"/>
      <c r="R88" s="17"/>
      <c r="S88" s="56"/>
      <c r="T88" s="50"/>
      <c r="U88" s="50"/>
      <c r="V88" s="50"/>
      <c r="W88" s="50"/>
      <c r="X88" s="50"/>
      <c r="Y88" s="50"/>
      <c r="Z88" s="264"/>
      <c r="AA88" s="57"/>
      <c r="AB88" s="17"/>
      <c r="AC88" s="17"/>
      <c r="AD88" s="56"/>
      <c r="AE88" s="50"/>
      <c r="AF88" s="50"/>
      <c r="AG88" s="50"/>
      <c r="AH88" s="50"/>
      <c r="AI88" s="50"/>
      <c r="AJ88" s="50"/>
      <c r="AK88" s="264"/>
      <c r="AL88" s="57"/>
      <c r="AM88" s="17"/>
      <c r="AN88" s="17"/>
      <c r="AO88" s="56"/>
      <c r="AP88" s="50"/>
      <c r="AQ88" s="50"/>
      <c r="AR88" s="50"/>
      <c r="AS88" s="50"/>
      <c r="AT88" s="50"/>
      <c r="AU88" s="50"/>
      <c r="AV88" s="264"/>
      <c r="AW88" s="57"/>
      <c r="AX88" s="17"/>
      <c r="AY88" s="17"/>
      <c r="AZ88" s="56"/>
      <c r="BA88" s="50"/>
      <c r="BB88" s="50"/>
      <c r="BC88" s="50"/>
      <c r="BD88" s="50"/>
      <c r="BE88" s="50"/>
      <c r="BF88" s="50"/>
      <c r="BG88" s="264"/>
      <c r="BH88" s="57"/>
      <c r="BI88" s="17"/>
      <c r="BJ88" s="17"/>
      <c r="BK88" s="56"/>
      <c r="BL88" s="50"/>
      <c r="BM88" s="50"/>
      <c r="BN88" s="50"/>
      <c r="BO88" s="50"/>
      <c r="BP88" s="50"/>
      <c r="BQ88" s="50"/>
      <c r="BR88" s="264"/>
      <c r="BS88" s="57"/>
      <c r="BT88" s="17"/>
      <c r="BU88" s="17"/>
      <c r="BV88" s="56"/>
      <c r="BW88" s="50"/>
      <c r="BX88" s="50"/>
      <c r="BY88" s="50"/>
      <c r="BZ88" s="50"/>
      <c r="CA88" s="50"/>
      <c r="CB88" s="50"/>
      <c r="CC88" s="264"/>
      <c r="CD88" s="57"/>
      <c r="CE88" s="17"/>
      <c r="CF88" s="17"/>
      <c r="CG88" s="56"/>
      <c r="CH88" s="50"/>
      <c r="CI88" s="50"/>
      <c r="CJ88" s="50"/>
      <c r="CK88" s="50"/>
      <c r="CL88" s="50"/>
      <c r="CM88" s="50"/>
      <c r="CN88" s="264"/>
      <c r="CO88" s="57"/>
      <c r="CP88" s="17"/>
      <c r="CQ88" s="17"/>
      <c r="CR88" s="56"/>
      <c r="CS88" s="50"/>
      <c r="CT88" s="50"/>
      <c r="CU88" s="50"/>
      <c r="CV88" s="50"/>
      <c r="CW88" s="50"/>
      <c r="CX88" s="50"/>
      <c r="CY88" s="264"/>
      <c r="CZ88" s="57"/>
      <c r="DA88" s="17"/>
      <c r="DB88" s="17"/>
      <c r="DC88" s="56"/>
      <c r="DD88" s="50"/>
      <c r="DE88" s="50"/>
      <c r="DF88" s="50"/>
      <c r="DG88" s="50"/>
      <c r="DH88" s="50"/>
      <c r="DI88" s="50"/>
      <c r="DJ88" s="264"/>
      <c r="DK88" s="57"/>
      <c r="DL88" s="17"/>
      <c r="DM88" s="17"/>
      <c r="DN88" s="56"/>
      <c r="DO88" s="50"/>
      <c r="DP88" s="50"/>
      <c r="DQ88" s="50"/>
      <c r="DR88" s="50"/>
      <c r="DS88" s="50"/>
      <c r="DT88" s="50"/>
      <c r="DU88" s="264"/>
      <c r="DV88" s="57"/>
      <c r="DW88" s="17"/>
      <c r="DX88" s="17"/>
      <c r="DY88" s="56"/>
      <c r="DZ88" s="50"/>
      <c r="EA88" s="50"/>
      <c r="EB88" s="50"/>
      <c r="EC88" s="50"/>
      <c r="ED88" s="50"/>
      <c r="EE88" s="50"/>
      <c r="EF88" s="264"/>
      <c r="EG88" s="57"/>
      <c r="EH88" s="17"/>
      <c r="EI88" s="17"/>
      <c r="EJ88" s="56"/>
      <c r="EK88" s="50"/>
      <c r="EL88" s="50"/>
      <c r="EM88" s="50"/>
      <c r="EN88" s="50"/>
      <c r="EO88" s="50"/>
      <c r="EP88" s="50"/>
      <c r="EQ88" s="264"/>
      <c r="ER88" s="57"/>
      <c r="ES88" s="17"/>
      <c r="ET88" s="17"/>
      <c r="EU88" s="56"/>
      <c r="EV88" s="50"/>
      <c r="EW88" s="50"/>
      <c r="EX88" s="50"/>
      <c r="EY88" s="50"/>
      <c r="EZ88" s="50"/>
      <c r="FA88" s="50"/>
      <c r="FB88" s="264"/>
      <c r="FC88" s="57"/>
      <c r="FD88" s="17"/>
      <c r="FE88" s="17"/>
      <c r="FF88" s="56"/>
      <c r="FG88" s="50"/>
      <c r="FH88" s="50"/>
      <c r="FI88" s="50"/>
      <c r="FJ88" s="50"/>
      <c r="FK88" s="50"/>
      <c r="FL88" s="50"/>
      <c r="FM88" s="264"/>
      <c r="FN88" s="57"/>
      <c r="FO88" s="17"/>
      <c r="FP88" s="17"/>
      <c r="FQ88" s="56"/>
      <c r="FR88" s="50"/>
      <c r="FS88" s="50"/>
      <c r="FT88" s="50"/>
      <c r="FU88" s="50"/>
      <c r="FV88" s="50"/>
      <c r="FW88" s="50"/>
      <c r="FX88" s="264"/>
      <c r="FY88" s="57"/>
      <c r="FZ88" s="17"/>
      <c r="GA88" s="17"/>
      <c r="GB88" s="56"/>
      <c r="GC88" s="50"/>
      <c r="GD88" s="50"/>
      <c r="GE88" s="50"/>
      <c r="GF88" s="50"/>
      <c r="GG88" s="50"/>
      <c r="GH88" s="50"/>
      <c r="GI88" s="264"/>
      <c r="GJ88" s="57"/>
      <c r="GK88" s="17"/>
      <c r="GL88" s="17"/>
      <c r="GM88" s="56"/>
      <c r="GN88" s="50"/>
      <c r="GO88" s="50"/>
      <c r="GP88" s="50"/>
      <c r="GQ88" s="50"/>
      <c r="GR88" s="50"/>
      <c r="GS88" s="50"/>
      <c r="GT88" s="264"/>
      <c r="GU88" s="57"/>
      <c r="GV88" s="17"/>
      <c r="GW88" s="17"/>
      <c r="GX88" s="56"/>
      <c r="GY88" s="50"/>
      <c r="GZ88" s="50"/>
      <c r="HA88" s="50"/>
      <c r="HB88" s="50"/>
      <c r="HC88" s="50"/>
      <c r="HD88" s="50"/>
      <c r="HE88" s="264"/>
      <c r="HF88" s="57"/>
      <c r="HG88" s="17"/>
      <c r="HH88" s="17"/>
      <c r="HI88" s="56"/>
      <c r="HJ88" s="50"/>
      <c r="HK88" s="50"/>
      <c r="HL88" s="50"/>
      <c r="HM88" s="50"/>
      <c r="HN88" s="50"/>
      <c r="HO88" s="50"/>
      <c r="HP88" s="264"/>
      <c r="HQ88" s="57"/>
      <c r="HR88" s="17"/>
      <c r="HS88" s="17"/>
    </row>
    <row r="89" spans="1:227" x14ac:dyDescent="0.25">
      <c r="A89" s="59"/>
      <c r="B89" s="215"/>
      <c r="C89" s="60"/>
      <c r="D89" s="60"/>
      <c r="E89" s="264"/>
      <c r="F89" s="264"/>
      <c r="G89" s="17"/>
      <c r="H89" s="56"/>
      <c r="I89" s="50"/>
      <c r="J89" s="50"/>
      <c r="K89" s="50"/>
      <c r="L89" s="50"/>
      <c r="M89" s="50"/>
      <c r="N89" s="50"/>
      <c r="O89" s="264"/>
      <c r="P89" s="57"/>
      <c r="Q89" s="17"/>
      <c r="R89" s="17"/>
      <c r="S89" s="56"/>
      <c r="T89" s="50"/>
      <c r="U89" s="50"/>
      <c r="V89" s="50"/>
      <c r="W89" s="50"/>
      <c r="X89" s="50"/>
      <c r="Y89" s="50"/>
      <c r="Z89" s="264"/>
      <c r="AA89" s="57"/>
      <c r="AB89" s="17"/>
      <c r="AC89" s="17"/>
      <c r="AD89" s="56"/>
      <c r="AE89" s="50"/>
      <c r="AF89" s="50"/>
      <c r="AG89" s="50"/>
      <c r="AH89" s="50"/>
      <c r="AI89" s="50"/>
      <c r="AJ89" s="50"/>
      <c r="AK89" s="264"/>
      <c r="AL89" s="57"/>
      <c r="AM89" s="17"/>
      <c r="AN89" s="17"/>
      <c r="AO89" s="56"/>
      <c r="AP89" s="50"/>
      <c r="AQ89" s="50"/>
      <c r="AR89" s="50"/>
      <c r="AS89" s="50"/>
      <c r="AT89" s="50"/>
      <c r="AU89" s="50"/>
      <c r="AV89" s="264"/>
      <c r="AW89" s="57"/>
      <c r="AX89" s="17"/>
      <c r="AY89" s="17"/>
      <c r="AZ89" s="56"/>
      <c r="BA89" s="50"/>
      <c r="BB89" s="50"/>
      <c r="BC89" s="50"/>
      <c r="BD89" s="50"/>
      <c r="BE89" s="50"/>
      <c r="BF89" s="50"/>
      <c r="BG89" s="264"/>
      <c r="BH89" s="57"/>
      <c r="BI89" s="17"/>
      <c r="BJ89" s="17"/>
      <c r="BK89" s="56"/>
      <c r="BL89" s="50"/>
      <c r="BM89" s="50"/>
      <c r="BN89" s="50"/>
      <c r="BO89" s="50"/>
      <c r="BP89" s="50"/>
      <c r="BQ89" s="50"/>
      <c r="BR89" s="264"/>
      <c r="BS89" s="57"/>
      <c r="BT89" s="17"/>
      <c r="BU89" s="17"/>
      <c r="BV89" s="56"/>
      <c r="BW89" s="50"/>
      <c r="BX89" s="50"/>
      <c r="BY89" s="50"/>
      <c r="BZ89" s="50"/>
      <c r="CA89" s="50"/>
      <c r="CB89" s="50"/>
      <c r="CC89" s="264"/>
      <c r="CD89" s="57"/>
      <c r="CE89" s="17"/>
      <c r="CF89" s="17"/>
      <c r="CG89" s="56"/>
      <c r="CH89" s="50"/>
      <c r="CI89" s="50"/>
      <c r="CJ89" s="50"/>
      <c r="CK89" s="50"/>
      <c r="CL89" s="50"/>
      <c r="CM89" s="50"/>
      <c r="CN89" s="264"/>
      <c r="CO89" s="57"/>
      <c r="CP89" s="17"/>
      <c r="CQ89" s="17"/>
      <c r="CR89" s="56"/>
      <c r="CS89" s="50"/>
      <c r="CT89" s="50"/>
      <c r="CU89" s="50"/>
      <c r="CV89" s="50"/>
      <c r="CW89" s="50"/>
      <c r="CX89" s="50"/>
      <c r="CY89" s="264"/>
      <c r="CZ89" s="57"/>
      <c r="DA89" s="17"/>
      <c r="DB89" s="17"/>
      <c r="DC89" s="56"/>
      <c r="DD89" s="50"/>
      <c r="DE89" s="50"/>
      <c r="DF89" s="50"/>
      <c r="DG89" s="50"/>
      <c r="DH89" s="50"/>
      <c r="DI89" s="50"/>
      <c r="DJ89" s="264"/>
      <c r="DK89" s="57"/>
      <c r="DL89" s="17"/>
      <c r="DM89" s="17"/>
      <c r="DN89" s="56"/>
      <c r="DO89" s="50"/>
      <c r="DP89" s="50"/>
      <c r="DQ89" s="50"/>
      <c r="DR89" s="50"/>
      <c r="DS89" s="50"/>
      <c r="DT89" s="50"/>
      <c r="DU89" s="264"/>
      <c r="DV89" s="57"/>
      <c r="DW89" s="17"/>
      <c r="DX89" s="17"/>
      <c r="DY89" s="56"/>
      <c r="DZ89" s="50"/>
      <c r="EA89" s="50"/>
      <c r="EB89" s="50"/>
      <c r="EC89" s="50"/>
      <c r="ED89" s="50"/>
      <c r="EE89" s="50"/>
      <c r="EF89" s="264"/>
      <c r="EG89" s="57"/>
      <c r="EH89" s="17"/>
      <c r="EI89" s="17"/>
      <c r="EJ89" s="56"/>
      <c r="EK89" s="50"/>
      <c r="EL89" s="50"/>
      <c r="EM89" s="50"/>
      <c r="EN89" s="50"/>
      <c r="EO89" s="50"/>
      <c r="EP89" s="50"/>
      <c r="EQ89" s="264"/>
      <c r="ER89" s="57"/>
      <c r="ES89" s="17"/>
      <c r="ET89" s="17"/>
      <c r="EU89" s="56"/>
      <c r="EV89" s="50"/>
      <c r="EW89" s="50"/>
      <c r="EX89" s="50"/>
      <c r="EY89" s="50"/>
      <c r="EZ89" s="50"/>
      <c r="FA89" s="50"/>
      <c r="FB89" s="264"/>
      <c r="FC89" s="57"/>
      <c r="FD89" s="17"/>
      <c r="FE89" s="17"/>
      <c r="FF89" s="56"/>
      <c r="FG89" s="50"/>
      <c r="FH89" s="50"/>
      <c r="FI89" s="50"/>
      <c r="FJ89" s="50"/>
      <c r="FK89" s="50"/>
      <c r="FL89" s="50"/>
      <c r="FM89" s="264"/>
      <c r="FN89" s="57"/>
      <c r="FO89" s="17"/>
      <c r="FP89" s="17"/>
      <c r="FQ89" s="56"/>
      <c r="FR89" s="50"/>
      <c r="FS89" s="50"/>
      <c r="FT89" s="50"/>
      <c r="FU89" s="50"/>
      <c r="FV89" s="50"/>
      <c r="FW89" s="50"/>
      <c r="FX89" s="264"/>
      <c r="FY89" s="57"/>
      <c r="FZ89" s="17"/>
      <c r="GA89" s="17"/>
      <c r="GB89" s="56"/>
      <c r="GC89" s="50"/>
      <c r="GD89" s="50"/>
      <c r="GE89" s="50"/>
      <c r="GF89" s="50"/>
      <c r="GG89" s="50"/>
      <c r="GH89" s="50"/>
      <c r="GI89" s="264"/>
      <c r="GJ89" s="57"/>
      <c r="GK89" s="17"/>
      <c r="GL89" s="17"/>
      <c r="GM89" s="56"/>
      <c r="GN89" s="50"/>
      <c r="GO89" s="50"/>
      <c r="GP89" s="50"/>
      <c r="GQ89" s="50"/>
      <c r="GR89" s="50"/>
      <c r="GS89" s="50"/>
      <c r="GT89" s="264"/>
      <c r="GU89" s="57"/>
      <c r="GV89" s="17"/>
      <c r="GW89" s="17"/>
      <c r="GX89" s="56"/>
      <c r="GY89" s="50"/>
      <c r="GZ89" s="50"/>
      <c r="HA89" s="50"/>
      <c r="HB89" s="50"/>
      <c r="HC89" s="50"/>
      <c r="HD89" s="50"/>
      <c r="HE89" s="264"/>
      <c r="HF89" s="57"/>
      <c r="HG89" s="17"/>
      <c r="HH89" s="17"/>
      <c r="HI89" s="56"/>
      <c r="HJ89" s="50"/>
      <c r="HK89" s="50"/>
      <c r="HL89" s="50"/>
      <c r="HM89" s="50"/>
      <c r="HN89" s="50"/>
      <c r="HO89" s="50"/>
      <c r="HP89" s="264"/>
      <c r="HQ89" s="57"/>
      <c r="HR89" s="17"/>
      <c r="HS89" s="17"/>
    </row>
    <row r="90" spans="1:227" x14ac:dyDescent="0.25">
      <c r="A90" s="59"/>
      <c r="B90" s="215"/>
      <c r="C90" s="60"/>
      <c r="D90" s="60"/>
      <c r="E90" s="264"/>
      <c r="F90" s="264"/>
      <c r="G90" s="17"/>
      <c r="H90" s="56"/>
      <c r="I90" s="50"/>
      <c r="J90" s="50"/>
      <c r="K90" s="50"/>
      <c r="L90" s="50"/>
      <c r="M90" s="50"/>
      <c r="N90" s="50"/>
      <c r="O90" s="264"/>
      <c r="P90" s="57"/>
      <c r="Q90" s="17"/>
      <c r="R90" s="17"/>
      <c r="S90" s="56"/>
      <c r="T90" s="50"/>
      <c r="U90" s="50"/>
      <c r="V90" s="50"/>
      <c r="W90" s="50"/>
      <c r="X90" s="50"/>
      <c r="Y90" s="50"/>
      <c r="Z90" s="264"/>
      <c r="AA90" s="57"/>
      <c r="AB90" s="17"/>
      <c r="AC90" s="17"/>
      <c r="AD90" s="56"/>
      <c r="AE90" s="50"/>
      <c r="AF90" s="50"/>
      <c r="AG90" s="50"/>
      <c r="AH90" s="50"/>
      <c r="AI90" s="50"/>
      <c r="AJ90" s="50"/>
      <c r="AK90" s="264"/>
      <c r="AL90" s="57"/>
      <c r="AM90" s="17"/>
      <c r="AN90" s="17"/>
      <c r="AO90" s="56"/>
      <c r="AP90" s="50"/>
      <c r="AQ90" s="50"/>
      <c r="AR90" s="50"/>
      <c r="AS90" s="50"/>
      <c r="AT90" s="50"/>
      <c r="AU90" s="50"/>
      <c r="AV90" s="264"/>
      <c r="AW90" s="57"/>
      <c r="AX90" s="17"/>
      <c r="AY90" s="17"/>
      <c r="AZ90" s="56"/>
      <c r="BA90" s="50"/>
      <c r="BB90" s="50"/>
      <c r="BC90" s="50"/>
      <c r="BD90" s="50"/>
      <c r="BE90" s="50"/>
      <c r="BF90" s="50"/>
      <c r="BG90" s="264"/>
      <c r="BH90" s="57"/>
      <c r="BI90" s="17"/>
      <c r="BJ90" s="17"/>
      <c r="BK90" s="56"/>
      <c r="BL90" s="50"/>
      <c r="BM90" s="50"/>
      <c r="BN90" s="50"/>
      <c r="BO90" s="50"/>
      <c r="BP90" s="50"/>
      <c r="BQ90" s="50"/>
      <c r="BR90" s="264"/>
      <c r="BS90" s="57"/>
      <c r="BT90" s="17"/>
      <c r="BU90" s="17"/>
      <c r="BV90" s="56"/>
      <c r="BW90" s="50"/>
      <c r="BX90" s="50"/>
      <c r="BY90" s="50"/>
      <c r="BZ90" s="50"/>
      <c r="CA90" s="50"/>
      <c r="CB90" s="50"/>
      <c r="CC90" s="264"/>
      <c r="CD90" s="57"/>
      <c r="CE90" s="17"/>
      <c r="CF90" s="17"/>
      <c r="CG90" s="56"/>
      <c r="CH90" s="50"/>
      <c r="CI90" s="50"/>
      <c r="CJ90" s="50"/>
      <c r="CK90" s="50"/>
      <c r="CL90" s="50"/>
      <c r="CM90" s="50"/>
      <c r="CN90" s="264"/>
      <c r="CO90" s="57"/>
      <c r="CP90" s="17"/>
      <c r="CQ90" s="17"/>
      <c r="CR90" s="56"/>
      <c r="CS90" s="50"/>
      <c r="CT90" s="50"/>
      <c r="CU90" s="50"/>
      <c r="CV90" s="50"/>
      <c r="CW90" s="50"/>
      <c r="CX90" s="50"/>
      <c r="CY90" s="264"/>
      <c r="CZ90" s="57"/>
      <c r="DA90" s="17"/>
      <c r="DB90" s="17"/>
      <c r="DC90" s="56"/>
      <c r="DD90" s="50"/>
      <c r="DE90" s="50"/>
      <c r="DF90" s="50"/>
      <c r="DG90" s="50"/>
      <c r="DH90" s="50"/>
      <c r="DI90" s="50"/>
      <c r="DJ90" s="264"/>
      <c r="DK90" s="57"/>
      <c r="DL90" s="17"/>
      <c r="DM90" s="17"/>
      <c r="DN90" s="56"/>
      <c r="DO90" s="50"/>
      <c r="DP90" s="50"/>
      <c r="DQ90" s="50"/>
      <c r="DR90" s="50"/>
      <c r="DS90" s="50"/>
      <c r="DT90" s="50"/>
      <c r="DU90" s="264"/>
      <c r="DV90" s="57"/>
      <c r="DW90" s="17"/>
      <c r="DX90" s="17"/>
      <c r="DY90" s="56"/>
      <c r="DZ90" s="50"/>
      <c r="EA90" s="50"/>
      <c r="EB90" s="50"/>
      <c r="EC90" s="50"/>
      <c r="ED90" s="50"/>
      <c r="EE90" s="50"/>
      <c r="EF90" s="264"/>
      <c r="EG90" s="57"/>
      <c r="EH90" s="17"/>
      <c r="EI90" s="17"/>
      <c r="EJ90" s="56"/>
      <c r="EK90" s="50"/>
      <c r="EL90" s="50"/>
      <c r="EM90" s="50"/>
      <c r="EN90" s="50"/>
      <c r="EO90" s="50"/>
      <c r="EP90" s="50"/>
      <c r="EQ90" s="264"/>
      <c r="ER90" s="57"/>
      <c r="ES90" s="17"/>
      <c r="ET90" s="17"/>
      <c r="EU90" s="56"/>
      <c r="EV90" s="50"/>
      <c r="EW90" s="50"/>
      <c r="EX90" s="50"/>
      <c r="EY90" s="50"/>
      <c r="EZ90" s="50"/>
      <c r="FA90" s="50"/>
      <c r="FB90" s="264"/>
      <c r="FC90" s="57"/>
      <c r="FD90" s="17"/>
      <c r="FE90" s="17"/>
      <c r="FF90" s="56"/>
      <c r="FG90" s="50"/>
      <c r="FH90" s="50"/>
      <c r="FI90" s="50"/>
      <c r="FJ90" s="50"/>
      <c r="FK90" s="50"/>
      <c r="FL90" s="50"/>
      <c r="FM90" s="264"/>
      <c r="FN90" s="57"/>
      <c r="FO90" s="17"/>
      <c r="FP90" s="17"/>
      <c r="FQ90" s="56"/>
      <c r="FR90" s="50"/>
      <c r="FS90" s="50"/>
      <c r="FT90" s="50"/>
      <c r="FU90" s="50"/>
      <c r="FV90" s="50"/>
      <c r="FW90" s="50"/>
      <c r="FX90" s="264"/>
      <c r="FY90" s="57"/>
      <c r="FZ90" s="17"/>
      <c r="GA90" s="17"/>
      <c r="GB90" s="56"/>
      <c r="GC90" s="50"/>
      <c r="GD90" s="50"/>
      <c r="GE90" s="50"/>
      <c r="GF90" s="50"/>
      <c r="GG90" s="50"/>
      <c r="GH90" s="50"/>
      <c r="GI90" s="264"/>
      <c r="GJ90" s="57"/>
      <c r="GK90" s="17"/>
      <c r="GL90" s="17"/>
      <c r="GM90" s="56"/>
      <c r="GN90" s="50"/>
      <c r="GO90" s="50"/>
      <c r="GP90" s="50"/>
      <c r="GQ90" s="50"/>
      <c r="GR90" s="50"/>
      <c r="GS90" s="50"/>
      <c r="GT90" s="264"/>
      <c r="GU90" s="57"/>
      <c r="GV90" s="17"/>
      <c r="GW90" s="17"/>
      <c r="GX90" s="56"/>
      <c r="GY90" s="50"/>
      <c r="GZ90" s="50"/>
      <c r="HA90" s="50"/>
      <c r="HB90" s="50"/>
      <c r="HC90" s="50"/>
      <c r="HD90" s="50"/>
      <c r="HE90" s="264"/>
      <c r="HF90" s="57"/>
      <c r="HG90" s="17"/>
      <c r="HH90" s="17"/>
      <c r="HI90" s="56"/>
      <c r="HJ90" s="50"/>
      <c r="HK90" s="50"/>
      <c r="HL90" s="50"/>
      <c r="HM90" s="50"/>
      <c r="HN90" s="50"/>
      <c r="HO90" s="50"/>
      <c r="HP90" s="264"/>
      <c r="HQ90" s="57"/>
      <c r="HR90" s="17"/>
      <c r="HS90" s="17"/>
    </row>
    <row r="91" spans="1:227" x14ac:dyDescent="0.25">
      <c r="A91" s="59"/>
      <c r="B91" s="215"/>
      <c r="C91" s="60"/>
      <c r="D91" s="60"/>
      <c r="E91" s="264"/>
      <c r="F91" s="264"/>
      <c r="G91" s="17"/>
      <c r="H91" s="56"/>
      <c r="I91" s="50"/>
      <c r="J91" s="50"/>
      <c r="K91" s="50"/>
      <c r="L91" s="50"/>
      <c r="M91" s="50"/>
      <c r="N91" s="50"/>
      <c r="O91" s="264"/>
      <c r="P91" s="57"/>
      <c r="Q91" s="17"/>
      <c r="R91" s="17"/>
      <c r="S91" s="56"/>
      <c r="T91" s="50"/>
      <c r="U91" s="50"/>
      <c r="V91" s="50"/>
      <c r="W91" s="50"/>
      <c r="X91" s="50"/>
      <c r="Y91" s="50"/>
      <c r="Z91" s="264"/>
      <c r="AA91" s="57"/>
      <c r="AB91" s="17"/>
      <c r="AC91" s="17"/>
      <c r="AD91" s="56"/>
      <c r="AE91" s="50"/>
      <c r="AF91" s="50"/>
      <c r="AG91" s="50"/>
      <c r="AH91" s="50"/>
      <c r="AI91" s="50"/>
      <c r="AJ91" s="50"/>
      <c r="AK91" s="264"/>
      <c r="AL91" s="57"/>
      <c r="AM91" s="17"/>
      <c r="AN91" s="17"/>
      <c r="AO91" s="56"/>
      <c r="AP91" s="50"/>
      <c r="AQ91" s="50"/>
      <c r="AR91" s="50"/>
      <c r="AS91" s="50"/>
      <c r="AT91" s="50"/>
      <c r="AU91" s="50"/>
      <c r="AV91" s="264"/>
      <c r="AW91" s="57"/>
      <c r="AX91" s="17"/>
      <c r="AY91" s="17"/>
      <c r="AZ91" s="56"/>
      <c r="BA91" s="50"/>
      <c r="BB91" s="50"/>
      <c r="BC91" s="50"/>
      <c r="BD91" s="50"/>
      <c r="BE91" s="50"/>
      <c r="BF91" s="50"/>
      <c r="BG91" s="264"/>
      <c r="BH91" s="57"/>
      <c r="BI91" s="17"/>
      <c r="BJ91" s="17"/>
      <c r="BK91" s="56"/>
      <c r="BL91" s="50"/>
      <c r="BM91" s="50"/>
      <c r="BN91" s="50"/>
      <c r="BO91" s="50"/>
      <c r="BP91" s="50"/>
      <c r="BQ91" s="50"/>
      <c r="BR91" s="264"/>
      <c r="BS91" s="57"/>
      <c r="BT91" s="17"/>
      <c r="BU91" s="17"/>
      <c r="BV91" s="56"/>
      <c r="BW91" s="50"/>
      <c r="BX91" s="50"/>
      <c r="BY91" s="50"/>
      <c r="BZ91" s="50"/>
      <c r="CA91" s="50"/>
      <c r="CB91" s="50"/>
      <c r="CC91" s="264"/>
      <c r="CD91" s="57"/>
      <c r="CE91" s="17"/>
      <c r="CF91" s="17"/>
      <c r="CG91" s="56"/>
      <c r="CH91" s="50"/>
      <c r="CI91" s="50"/>
      <c r="CJ91" s="50"/>
      <c r="CK91" s="50"/>
      <c r="CL91" s="50"/>
      <c r="CM91" s="50"/>
      <c r="CN91" s="264"/>
      <c r="CO91" s="57"/>
      <c r="CP91" s="17"/>
      <c r="CQ91" s="17"/>
      <c r="CR91" s="56"/>
      <c r="CS91" s="50"/>
      <c r="CT91" s="50"/>
      <c r="CU91" s="50"/>
      <c r="CV91" s="50"/>
      <c r="CW91" s="50"/>
      <c r="CX91" s="50"/>
      <c r="CY91" s="264"/>
      <c r="CZ91" s="57"/>
      <c r="DA91" s="17"/>
      <c r="DB91" s="17"/>
      <c r="DC91" s="56"/>
      <c r="DD91" s="50"/>
      <c r="DE91" s="50"/>
      <c r="DF91" s="50"/>
      <c r="DG91" s="50"/>
      <c r="DH91" s="50"/>
      <c r="DI91" s="50"/>
      <c r="DJ91" s="264"/>
      <c r="DK91" s="57"/>
      <c r="DL91" s="17"/>
      <c r="DM91" s="17"/>
      <c r="DN91" s="56"/>
      <c r="DO91" s="50"/>
      <c r="DP91" s="50"/>
      <c r="DQ91" s="50"/>
      <c r="DR91" s="50"/>
      <c r="DS91" s="50"/>
      <c r="DT91" s="50"/>
      <c r="DU91" s="264"/>
      <c r="DV91" s="57"/>
      <c r="DW91" s="17"/>
      <c r="DX91" s="17"/>
      <c r="DY91" s="56"/>
      <c r="DZ91" s="50"/>
      <c r="EA91" s="50"/>
      <c r="EB91" s="50"/>
      <c r="EC91" s="50"/>
      <c r="ED91" s="50"/>
      <c r="EE91" s="50"/>
      <c r="EF91" s="264"/>
      <c r="EG91" s="57"/>
      <c r="EH91" s="17"/>
      <c r="EI91" s="17"/>
      <c r="EJ91" s="56"/>
      <c r="EK91" s="50"/>
      <c r="EL91" s="50"/>
      <c r="EM91" s="50"/>
      <c r="EN91" s="50"/>
      <c r="EO91" s="50"/>
      <c r="EP91" s="50"/>
      <c r="EQ91" s="264"/>
      <c r="ER91" s="57"/>
      <c r="ES91" s="17"/>
      <c r="ET91" s="17"/>
      <c r="EU91" s="56"/>
      <c r="EV91" s="50"/>
      <c r="EW91" s="50"/>
      <c r="EX91" s="50"/>
      <c r="EY91" s="50"/>
      <c r="EZ91" s="50"/>
      <c r="FA91" s="50"/>
      <c r="FB91" s="264"/>
      <c r="FC91" s="57"/>
      <c r="FD91" s="17"/>
      <c r="FE91" s="17"/>
      <c r="FF91" s="56"/>
      <c r="FG91" s="50"/>
      <c r="FH91" s="50"/>
      <c r="FI91" s="50"/>
      <c r="FJ91" s="50"/>
      <c r="FK91" s="50"/>
      <c r="FL91" s="50"/>
      <c r="FM91" s="264"/>
      <c r="FN91" s="57"/>
      <c r="FO91" s="17"/>
      <c r="FP91" s="17"/>
      <c r="FQ91" s="56"/>
      <c r="FR91" s="50"/>
      <c r="FS91" s="50"/>
      <c r="FT91" s="50"/>
      <c r="FU91" s="50"/>
      <c r="FV91" s="50"/>
      <c r="FW91" s="50"/>
      <c r="FX91" s="264"/>
      <c r="FY91" s="57"/>
      <c r="FZ91" s="17"/>
      <c r="GA91" s="17"/>
      <c r="GB91" s="56"/>
      <c r="GC91" s="50"/>
      <c r="GD91" s="50"/>
      <c r="GE91" s="50"/>
      <c r="GF91" s="50"/>
      <c r="GG91" s="50"/>
      <c r="GH91" s="50"/>
      <c r="GI91" s="264"/>
      <c r="GJ91" s="57"/>
      <c r="GK91" s="17"/>
      <c r="GL91" s="17"/>
      <c r="GM91" s="56"/>
      <c r="GN91" s="50"/>
      <c r="GO91" s="50"/>
      <c r="GP91" s="50"/>
      <c r="GQ91" s="50"/>
      <c r="GR91" s="50"/>
      <c r="GS91" s="50"/>
      <c r="GT91" s="264"/>
      <c r="GU91" s="57"/>
      <c r="GV91" s="17"/>
      <c r="GW91" s="17"/>
      <c r="GX91" s="56"/>
      <c r="GY91" s="50"/>
      <c r="GZ91" s="50"/>
      <c r="HA91" s="50"/>
      <c r="HB91" s="50"/>
      <c r="HC91" s="50"/>
      <c r="HD91" s="50"/>
      <c r="HE91" s="264"/>
      <c r="HF91" s="57"/>
      <c r="HG91" s="17"/>
      <c r="HH91" s="17"/>
      <c r="HI91" s="56"/>
      <c r="HJ91" s="50"/>
      <c r="HK91" s="50"/>
      <c r="HL91" s="50"/>
      <c r="HM91" s="50"/>
      <c r="HN91" s="50"/>
      <c r="HO91" s="50"/>
      <c r="HP91" s="264"/>
      <c r="HQ91" s="57"/>
      <c r="HR91" s="17"/>
      <c r="HS91" s="17"/>
    </row>
    <row r="92" spans="1:227" x14ac:dyDescent="0.25">
      <c r="A92" s="59"/>
      <c r="B92" s="217"/>
      <c r="C92" s="62"/>
      <c r="D92" s="62"/>
      <c r="E92" s="264"/>
      <c r="F92" s="264"/>
      <c r="G92" s="17"/>
      <c r="H92" s="56"/>
      <c r="I92" s="50"/>
      <c r="J92" s="50"/>
      <c r="K92" s="50"/>
      <c r="L92" s="50"/>
      <c r="M92" s="50"/>
      <c r="N92" s="50"/>
      <c r="O92" s="264"/>
      <c r="P92" s="57"/>
      <c r="Q92" s="17"/>
      <c r="R92" s="17"/>
      <c r="S92" s="56"/>
      <c r="T92" s="50"/>
      <c r="U92" s="50"/>
      <c r="V92" s="50"/>
      <c r="W92" s="50"/>
      <c r="X92" s="50"/>
      <c r="Y92" s="50"/>
      <c r="Z92" s="264"/>
      <c r="AA92" s="57"/>
      <c r="AB92" s="17"/>
      <c r="AC92" s="17"/>
      <c r="AD92" s="56"/>
      <c r="AE92" s="50"/>
      <c r="AF92" s="50"/>
      <c r="AG92" s="50"/>
      <c r="AH92" s="50"/>
      <c r="AI92" s="50"/>
      <c r="AJ92" s="50"/>
      <c r="AK92" s="264"/>
      <c r="AL92" s="57"/>
      <c r="AM92" s="17"/>
      <c r="AN92" s="17"/>
      <c r="AO92" s="56"/>
      <c r="AP92" s="50"/>
      <c r="AQ92" s="50"/>
      <c r="AR92" s="50"/>
      <c r="AS92" s="50"/>
      <c r="AT92" s="50"/>
      <c r="AU92" s="50"/>
      <c r="AV92" s="264"/>
      <c r="AW92" s="57"/>
      <c r="AX92" s="17"/>
      <c r="AY92" s="17"/>
      <c r="AZ92" s="56"/>
      <c r="BA92" s="50"/>
      <c r="BB92" s="50"/>
      <c r="BC92" s="50"/>
      <c r="BD92" s="50"/>
      <c r="BE92" s="50"/>
      <c r="BF92" s="50"/>
      <c r="BG92" s="264"/>
      <c r="BH92" s="57"/>
      <c r="BI92" s="17"/>
      <c r="BJ92" s="17"/>
      <c r="BK92" s="56"/>
      <c r="BL92" s="50"/>
      <c r="BM92" s="50"/>
      <c r="BN92" s="50"/>
      <c r="BO92" s="50"/>
      <c r="BP92" s="50"/>
      <c r="BQ92" s="50"/>
      <c r="BR92" s="264"/>
      <c r="BS92" s="57"/>
      <c r="BT92" s="17"/>
      <c r="BU92" s="17"/>
      <c r="BV92" s="56"/>
      <c r="BW92" s="50"/>
      <c r="BX92" s="50"/>
      <c r="BY92" s="50"/>
      <c r="BZ92" s="50"/>
      <c r="CA92" s="50"/>
      <c r="CB92" s="50"/>
      <c r="CC92" s="264"/>
      <c r="CD92" s="57"/>
      <c r="CE92" s="17"/>
      <c r="CF92" s="17"/>
      <c r="CG92" s="56"/>
      <c r="CH92" s="50"/>
      <c r="CI92" s="50"/>
      <c r="CJ92" s="50"/>
      <c r="CK92" s="50"/>
      <c r="CL92" s="50"/>
      <c r="CM92" s="50"/>
      <c r="CN92" s="264"/>
      <c r="CO92" s="57"/>
      <c r="CP92" s="17"/>
      <c r="CQ92" s="17"/>
      <c r="CR92" s="56"/>
      <c r="CS92" s="50"/>
      <c r="CT92" s="50"/>
      <c r="CU92" s="50"/>
      <c r="CV92" s="50"/>
      <c r="CW92" s="50"/>
      <c r="CX92" s="50"/>
      <c r="CY92" s="264"/>
      <c r="CZ92" s="57"/>
      <c r="DA92" s="17"/>
      <c r="DB92" s="17"/>
      <c r="DC92" s="56"/>
      <c r="DD92" s="50"/>
      <c r="DE92" s="50"/>
      <c r="DF92" s="50"/>
      <c r="DG92" s="50"/>
      <c r="DH92" s="50"/>
      <c r="DI92" s="50"/>
      <c r="DJ92" s="264"/>
      <c r="DK92" s="57"/>
      <c r="DL92" s="17"/>
      <c r="DM92" s="17"/>
      <c r="DN92" s="56"/>
      <c r="DO92" s="50"/>
      <c r="DP92" s="50"/>
      <c r="DQ92" s="50"/>
      <c r="DR92" s="50"/>
      <c r="DS92" s="50"/>
      <c r="DT92" s="50"/>
      <c r="DU92" s="264"/>
      <c r="DV92" s="57"/>
      <c r="DW92" s="17"/>
      <c r="DX92" s="17"/>
      <c r="DY92" s="56"/>
      <c r="DZ92" s="50"/>
      <c r="EA92" s="50"/>
      <c r="EB92" s="50"/>
      <c r="EC92" s="50"/>
      <c r="ED92" s="50"/>
      <c r="EE92" s="50"/>
      <c r="EF92" s="264"/>
      <c r="EG92" s="57"/>
      <c r="EH92" s="17"/>
      <c r="EI92" s="17"/>
      <c r="EJ92" s="56"/>
      <c r="EK92" s="50"/>
      <c r="EL92" s="50"/>
      <c r="EM92" s="50"/>
      <c r="EN92" s="50"/>
      <c r="EO92" s="50"/>
      <c r="EP92" s="50"/>
      <c r="EQ92" s="264"/>
      <c r="ER92" s="57"/>
      <c r="ES92" s="17"/>
      <c r="ET92" s="17"/>
      <c r="EU92" s="56"/>
      <c r="EV92" s="50"/>
      <c r="EW92" s="50"/>
      <c r="EX92" s="50"/>
      <c r="EY92" s="50"/>
      <c r="EZ92" s="50"/>
      <c r="FA92" s="50"/>
      <c r="FB92" s="264"/>
      <c r="FC92" s="57"/>
      <c r="FD92" s="17"/>
      <c r="FE92" s="17"/>
      <c r="FF92" s="56"/>
      <c r="FG92" s="50"/>
      <c r="FH92" s="50"/>
      <c r="FI92" s="50"/>
      <c r="FJ92" s="50"/>
      <c r="FK92" s="50"/>
      <c r="FL92" s="50"/>
      <c r="FM92" s="264"/>
      <c r="FN92" s="57"/>
      <c r="FO92" s="17"/>
      <c r="FP92" s="17"/>
      <c r="FQ92" s="56"/>
      <c r="FR92" s="50"/>
      <c r="FS92" s="50"/>
      <c r="FT92" s="50"/>
      <c r="FU92" s="50"/>
      <c r="FV92" s="50"/>
      <c r="FW92" s="50"/>
      <c r="FX92" s="264"/>
      <c r="FY92" s="57"/>
      <c r="FZ92" s="17"/>
      <c r="GA92" s="17"/>
      <c r="GB92" s="56"/>
      <c r="GC92" s="50"/>
      <c r="GD92" s="50"/>
      <c r="GE92" s="50"/>
      <c r="GF92" s="50"/>
      <c r="GG92" s="50"/>
      <c r="GH92" s="50"/>
      <c r="GI92" s="264"/>
      <c r="GJ92" s="57"/>
      <c r="GK92" s="17"/>
      <c r="GL92" s="17"/>
      <c r="GM92" s="56"/>
      <c r="GN92" s="50"/>
      <c r="GO92" s="50"/>
      <c r="GP92" s="50"/>
      <c r="GQ92" s="50"/>
      <c r="GR92" s="50"/>
      <c r="GS92" s="50"/>
      <c r="GT92" s="264"/>
      <c r="GU92" s="57"/>
      <c r="GV92" s="17"/>
      <c r="GW92" s="17"/>
      <c r="GX92" s="56"/>
      <c r="GY92" s="50"/>
      <c r="GZ92" s="50"/>
      <c r="HA92" s="50"/>
      <c r="HB92" s="50"/>
      <c r="HC92" s="50"/>
      <c r="HD92" s="50"/>
      <c r="HE92" s="264"/>
      <c r="HF92" s="57"/>
      <c r="HG92" s="17"/>
      <c r="HH92" s="17"/>
      <c r="HI92" s="56"/>
      <c r="HJ92" s="50"/>
      <c r="HK92" s="50"/>
      <c r="HL92" s="50"/>
      <c r="HM92" s="50"/>
      <c r="HN92" s="50"/>
      <c r="HO92" s="50"/>
      <c r="HP92" s="264"/>
      <c r="HQ92" s="57"/>
      <c r="HR92" s="17"/>
      <c r="HS92" s="17"/>
    </row>
    <row r="93" spans="1:227" x14ac:dyDescent="0.25">
      <c r="A93" s="64"/>
      <c r="B93" s="65"/>
      <c r="C93" s="66"/>
      <c r="D93" s="66"/>
      <c r="E93" s="264"/>
      <c r="F93" s="264"/>
      <c r="G93" s="17"/>
      <c r="H93" s="56"/>
      <c r="I93" s="50"/>
      <c r="J93" s="50"/>
      <c r="K93" s="50"/>
      <c r="L93" s="50"/>
      <c r="M93" s="50"/>
      <c r="N93" s="50"/>
      <c r="O93" s="264"/>
      <c r="P93" s="57"/>
      <c r="Q93" s="17"/>
      <c r="R93" s="17"/>
      <c r="S93" s="56"/>
      <c r="T93" s="50"/>
      <c r="U93" s="50"/>
      <c r="V93" s="50"/>
      <c r="W93" s="50"/>
      <c r="X93" s="50"/>
      <c r="Y93" s="50"/>
      <c r="Z93" s="264"/>
      <c r="AA93" s="57"/>
      <c r="AB93" s="17"/>
      <c r="AC93" s="17"/>
      <c r="AD93" s="56"/>
      <c r="AE93" s="50"/>
      <c r="AF93" s="50"/>
      <c r="AG93" s="50"/>
      <c r="AH93" s="50"/>
      <c r="AI93" s="50"/>
      <c r="AJ93" s="50"/>
      <c r="AK93" s="264"/>
      <c r="AL93" s="57"/>
      <c r="AM93" s="17"/>
      <c r="AN93" s="17"/>
      <c r="AO93" s="56"/>
      <c r="AP93" s="50"/>
      <c r="AQ93" s="50"/>
      <c r="AR93" s="50"/>
      <c r="AS93" s="50"/>
      <c r="AT93" s="50"/>
      <c r="AU93" s="50"/>
      <c r="AV93" s="264"/>
      <c r="AW93" s="57"/>
      <c r="AX93" s="17"/>
      <c r="AY93" s="17"/>
      <c r="AZ93" s="56"/>
      <c r="BA93" s="50"/>
      <c r="BB93" s="50"/>
      <c r="BC93" s="50"/>
      <c r="BD93" s="50"/>
      <c r="BE93" s="50"/>
      <c r="BF93" s="50"/>
      <c r="BG93" s="264"/>
      <c r="BH93" s="57"/>
      <c r="BI93" s="17"/>
      <c r="BJ93" s="17"/>
      <c r="BK93" s="56"/>
      <c r="BL93" s="50"/>
      <c r="BM93" s="50"/>
      <c r="BN93" s="50"/>
      <c r="BO93" s="50"/>
      <c r="BP93" s="50"/>
      <c r="BQ93" s="50"/>
      <c r="BR93" s="264"/>
      <c r="BS93" s="57"/>
      <c r="BT93" s="17"/>
      <c r="BU93" s="17"/>
      <c r="BV93" s="56"/>
      <c r="BW93" s="50"/>
      <c r="BX93" s="50"/>
      <c r="BY93" s="50"/>
      <c r="BZ93" s="50"/>
      <c r="CA93" s="50"/>
      <c r="CB93" s="50"/>
      <c r="CC93" s="264"/>
      <c r="CD93" s="57"/>
      <c r="CE93" s="17"/>
      <c r="CF93" s="17"/>
      <c r="CG93" s="56"/>
      <c r="CH93" s="50"/>
      <c r="CI93" s="50"/>
      <c r="CJ93" s="50"/>
      <c r="CK93" s="50"/>
      <c r="CL93" s="50"/>
      <c r="CM93" s="50"/>
      <c r="CN93" s="264"/>
      <c r="CO93" s="57"/>
      <c r="CP93" s="17"/>
      <c r="CQ93" s="17"/>
      <c r="CR93" s="56"/>
      <c r="CS93" s="50"/>
      <c r="CT93" s="50"/>
      <c r="CU93" s="50"/>
      <c r="CV93" s="50"/>
      <c r="CW93" s="50"/>
      <c r="CX93" s="50"/>
      <c r="CY93" s="264"/>
      <c r="CZ93" s="57"/>
      <c r="DA93" s="17"/>
      <c r="DB93" s="17"/>
      <c r="DC93" s="56"/>
      <c r="DD93" s="50"/>
      <c r="DE93" s="50"/>
      <c r="DF93" s="50"/>
      <c r="DG93" s="50"/>
      <c r="DH93" s="50"/>
      <c r="DI93" s="50"/>
      <c r="DJ93" s="264"/>
      <c r="DK93" s="57"/>
      <c r="DL93" s="17"/>
      <c r="DM93" s="17"/>
      <c r="DN93" s="56"/>
      <c r="DO93" s="50"/>
      <c r="DP93" s="50"/>
      <c r="DQ93" s="50"/>
      <c r="DR93" s="50"/>
      <c r="DS93" s="50"/>
      <c r="DT93" s="50"/>
      <c r="DU93" s="264"/>
      <c r="DV93" s="57"/>
      <c r="DW93" s="17"/>
      <c r="DX93" s="17"/>
      <c r="DY93" s="56"/>
      <c r="DZ93" s="50"/>
      <c r="EA93" s="50"/>
      <c r="EB93" s="50"/>
      <c r="EC93" s="50"/>
      <c r="ED93" s="50"/>
      <c r="EE93" s="50"/>
      <c r="EF93" s="264"/>
      <c r="EG93" s="57"/>
      <c r="EH93" s="17"/>
      <c r="EI93" s="17"/>
      <c r="EJ93" s="56"/>
      <c r="EK93" s="50"/>
      <c r="EL93" s="50"/>
      <c r="EM93" s="50"/>
      <c r="EN93" s="50"/>
      <c r="EO93" s="50"/>
      <c r="EP93" s="50"/>
      <c r="EQ93" s="264"/>
      <c r="ER93" s="57"/>
      <c r="ES93" s="17"/>
      <c r="ET93" s="17"/>
      <c r="EU93" s="56"/>
      <c r="EV93" s="50"/>
      <c r="EW93" s="50"/>
      <c r="EX93" s="50"/>
      <c r="EY93" s="50"/>
      <c r="EZ93" s="50"/>
      <c r="FA93" s="50"/>
      <c r="FB93" s="264"/>
      <c r="FC93" s="57"/>
      <c r="FD93" s="17"/>
      <c r="FE93" s="17"/>
      <c r="FF93" s="56"/>
      <c r="FG93" s="50"/>
      <c r="FH93" s="50"/>
      <c r="FI93" s="50"/>
      <c r="FJ93" s="50"/>
      <c r="FK93" s="50"/>
      <c r="FL93" s="50"/>
      <c r="FM93" s="264"/>
      <c r="FN93" s="57"/>
      <c r="FO93" s="17"/>
      <c r="FP93" s="17"/>
      <c r="FQ93" s="56"/>
      <c r="FR93" s="50"/>
      <c r="FS93" s="50"/>
      <c r="FT93" s="50"/>
      <c r="FU93" s="50"/>
      <c r="FV93" s="50"/>
      <c r="FW93" s="50"/>
      <c r="FX93" s="264"/>
      <c r="FY93" s="57"/>
      <c r="FZ93" s="17"/>
      <c r="GA93" s="17"/>
      <c r="GB93" s="56"/>
      <c r="GC93" s="50"/>
      <c r="GD93" s="50"/>
      <c r="GE93" s="50"/>
      <c r="GF93" s="50"/>
      <c r="GG93" s="50"/>
      <c r="GH93" s="50"/>
      <c r="GI93" s="264"/>
      <c r="GJ93" s="57"/>
      <c r="GK93" s="17"/>
      <c r="GL93" s="17"/>
      <c r="GM93" s="56"/>
      <c r="GN93" s="50"/>
      <c r="GO93" s="50"/>
      <c r="GP93" s="50"/>
      <c r="GQ93" s="50"/>
      <c r="GR93" s="50"/>
      <c r="GS93" s="50"/>
      <c r="GT93" s="264"/>
      <c r="GU93" s="57"/>
      <c r="GV93" s="17"/>
      <c r="GW93" s="17"/>
      <c r="GX93" s="56"/>
      <c r="GY93" s="50"/>
      <c r="GZ93" s="50"/>
      <c r="HA93" s="50"/>
      <c r="HB93" s="50"/>
      <c r="HC93" s="50"/>
      <c r="HD93" s="50"/>
      <c r="HE93" s="264"/>
      <c r="HF93" s="57"/>
      <c r="HG93" s="17"/>
      <c r="HH93" s="17"/>
      <c r="HI93" s="56"/>
      <c r="HJ93" s="50"/>
      <c r="HK93" s="50"/>
      <c r="HL93" s="50"/>
      <c r="HM93" s="50"/>
      <c r="HN93" s="50"/>
      <c r="HO93" s="50"/>
      <c r="HP93" s="264"/>
      <c r="HQ93" s="57"/>
      <c r="HR93" s="17"/>
      <c r="HS93" s="17"/>
    </row>
    <row r="94" spans="1:227" x14ac:dyDescent="0.25">
      <c r="B94" s="17"/>
      <c r="C94" s="57"/>
      <c r="D94" s="57"/>
      <c r="E94" s="264"/>
      <c r="F94" s="264"/>
      <c r="G94" s="17"/>
      <c r="H94" s="56"/>
      <c r="I94" s="50"/>
      <c r="J94" s="50"/>
      <c r="K94" s="50"/>
      <c r="L94" s="50"/>
      <c r="M94" s="50"/>
      <c r="N94" s="50"/>
      <c r="O94" s="264"/>
      <c r="P94" s="57"/>
      <c r="Q94" s="17"/>
      <c r="R94" s="17"/>
      <c r="S94" s="56"/>
      <c r="T94" s="50"/>
      <c r="U94" s="50"/>
      <c r="V94" s="50"/>
      <c r="W94" s="50"/>
      <c r="X94" s="50"/>
      <c r="Y94" s="50"/>
      <c r="Z94" s="264"/>
      <c r="AA94" s="57"/>
      <c r="AB94" s="17"/>
      <c r="AC94" s="17"/>
      <c r="AD94" s="56"/>
      <c r="AE94" s="50"/>
      <c r="AF94" s="50"/>
      <c r="AG94" s="50"/>
      <c r="AH94" s="50"/>
      <c r="AI94" s="50"/>
      <c r="AJ94" s="50"/>
      <c r="AK94" s="264"/>
      <c r="AL94" s="57"/>
      <c r="AM94" s="17"/>
      <c r="AN94" s="17"/>
      <c r="AO94" s="56"/>
      <c r="AP94" s="50"/>
      <c r="AQ94" s="50"/>
      <c r="AR94" s="50"/>
      <c r="AS94" s="50"/>
      <c r="AT94" s="50"/>
      <c r="AU94" s="50"/>
      <c r="AV94" s="264"/>
      <c r="AW94" s="57"/>
      <c r="AX94" s="17"/>
      <c r="AY94" s="17"/>
      <c r="AZ94" s="56"/>
      <c r="BA94" s="50"/>
      <c r="BB94" s="50"/>
      <c r="BC94" s="50"/>
      <c r="BD94" s="50"/>
      <c r="BE94" s="50"/>
      <c r="BF94" s="50"/>
      <c r="BG94" s="264"/>
      <c r="BH94" s="57"/>
      <c r="BI94" s="17"/>
      <c r="BJ94" s="17"/>
      <c r="BK94" s="56"/>
      <c r="BL94" s="50"/>
      <c r="BM94" s="50"/>
      <c r="BN94" s="50"/>
      <c r="BO94" s="50"/>
      <c r="BP94" s="50"/>
      <c r="BQ94" s="50"/>
      <c r="BR94" s="264"/>
      <c r="BS94" s="57"/>
      <c r="BT94" s="17"/>
      <c r="BU94" s="17"/>
      <c r="BV94" s="56"/>
      <c r="BW94" s="50"/>
      <c r="BX94" s="50"/>
      <c r="BY94" s="50"/>
      <c r="BZ94" s="50"/>
      <c r="CA94" s="50"/>
      <c r="CB94" s="50"/>
      <c r="CC94" s="264"/>
      <c r="CD94" s="57"/>
      <c r="CE94" s="17"/>
      <c r="CF94" s="17"/>
      <c r="CG94" s="56"/>
      <c r="CH94" s="50"/>
      <c r="CI94" s="50"/>
      <c r="CJ94" s="50"/>
      <c r="CK94" s="50"/>
      <c r="CL94" s="50"/>
      <c r="CM94" s="50"/>
      <c r="CN94" s="264"/>
      <c r="CO94" s="57"/>
      <c r="CP94" s="17"/>
      <c r="CQ94" s="17"/>
      <c r="CR94" s="56"/>
      <c r="CS94" s="50"/>
      <c r="CT94" s="50"/>
      <c r="CU94" s="50"/>
      <c r="CV94" s="50"/>
      <c r="CW94" s="50"/>
      <c r="CX94" s="50"/>
      <c r="CY94" s="264"/>
      <c r="CZ94" s="57"/>
      <c r="DA94" s="17"/>
      <c r="DB94" s="17"/>
      <c r="DC94" s="56"/>
      <c r="DD94" s="50"/>
      <c r="DE94" s="50"/>
      <c r="DF94" s="50"/>
      <c r="DG94" s="50"/>
      <c r="DH94" s="50"/>
      <c r="DI94" s="50"/>
      <c r="DJ94" s="264"/>
      <c r="DK94" s="57"/>
      <c r="DL94" s="17"/>
      <c r="DM94" s="17"/>
      <c r="DN94" s="56"/>
      <c r="DO94" s="50"/>
      <c r="DP94" s="50"/>
      <c r="DQ94" s="50"/>
      <c r="DR94" s="50"/>
      <c r="DS94" s="50"/>
      <c r="DT94" s="50"/>
      <c r="DU94" s="264"/>
      <c r="DV94" s="57"/>
      <c r="DW94" s="17"/>
      <c r="DX94" s="17"/>
      <c r="DY94" s="56"/>
      <c r="DZ94" s="50"/>
      <c r="EA94" s="50"/>
      <c r="EB94" s="50"/>
      <c r="EC94" s="50"/>
      <c r="ED94" s="50"/>
      <c r="EE94" s="50"/>
      <c r="EF94" s="264"/>
      <c r="EG94" s="57"/>
      <c r="EH94" s="17"/>
      <c r="EI94" s="17"/>
      <c r="EJ94" s="56"/>
      <c r="EK94" s="50"/>
      <c r="EL94" s="50"/>
      <c r="EM94" s="50"/>
      <c r="EN94" s="50"/>
      <c r="EO94" s="50"/>
      <c r="EP94" s="50"/>
      <c r="EQ94" s="264"/>
      <c r="ER94" s="57"/>
      <c r="ES94" s="17"/>
      <c r="ET94" s="17"/>
      <c r="EU94" s="56"/>
      <c r="EV94" s="50"/>
      <c r="EW94" s="50"/>
      <c r="EX94" s="50"/>
      <c r="EY94" s="50"/>
      <c r="EZ94" s="50"/>
      <c r="FA94" s="50"/>
      <c r="FB94" s="264"/>
      <c r="FC94" s="57"/>
      <c r="FD94" s="17"/>
      <c r="FE94" s="17"/>
      <c r="FF94" s="56"/>
      <c r="FG94" s="50"/>
      <c r="FH94" s="50"/>
      <c r="FI94" s="50"/>
      <c r="FJ94" s="50"/>
      <c r="FK94" s="50"/>
      <c r="FL94" s="50"/>
      <c r="FM94" s="264"/>
      <c r="FN94" s="57"/>
      <c r="FO94" s="17"/>
      <c r="FP94" s="17"/>
      <c r="FQ94" s="56"/>
      <c r="FR94" s="50"/>
      <c r="FS94" s="50"/>
      <c r="FT94" s="50"/>
      <c r="FU94" s="50"/>
      <c r="FV94" s="50"/>
      <c r="FW94" s="50"/>
      <c r="FX94" s="264"/>
      <c r="FY94" s="57"/>
      <c r="FZ94" s="17"/>
      <c r="GA94" s="17"/>
      <c r="GB94" s="56"/>
      <c r="GC94" s="50"/>
      <c r="GD94" s="50"/>
      <c r="GE94" s="50"/>
      <c r="GF94" s="50"/>
      <c r="GG94" s="50"/>
      <c r="GH94" s="50"/>
      <c r="GI94" s="264"/>
      <c r="GJ94" s="57"/>
      <c r="GK94" s="17"/>
      <c r="GL94" s="17"/>
      <c r="GM94" s="56"/>
      <c r="GN94" s="50"/>
      <c r="GO94" s="50"/>
      <c r="GP94" s="50"/>
      <c r="GQ94" s="50"/>
      <c r="GR94" s="50"/>
      <c r="GS94" s="50"/>
      <c r="GT94" s="264"/>
      <c r="GU94" s="57"/>
      <c r="GV94" s="17"/>
      <c r="GW94" s="17"/>
      <c r="GX94" s="56"/>
      <c r="GY94" s="50"/>
      <c r="GZ94" s="50"/>
      <c r="HA94" s="50"/>
      <c r="HB94" s="50"/>
      <c r="HC94" s="50"/>
      <c r="HD94" s="50"/>
      <c r="HE94" s="264"/>
      <c r="HF94" s="57"/>
      <c r="HG94" s="17"/>
      <c r="HH94" s="17"/>
      <c r="HI94" s="56"/>
      <c r="HJ94" s="50"/>
      <c r="HK94" s="50"/>
      <c r="HL94" s="50"/>
      <c r="HM94" s="50"/>
      <c r="HN94" s="50"/>
      <c r="HO94" s="50"/>
      <c r="HP94" s="264"/>
      <c r="HQ94" s="57"/>
      <c r="HR94" s="17"/>
      <c r="HS94" s="17"/>
    </row>
    <row r="95" spans="1:227" x14ac:dyDescent="0.25">
      <c r="E95" s="264"/>
      <c r="F95" s="264"/>
      <c r="G95" s="17"/>
      <c r="H95" s="56"/>
      <c r="I95" s="50"/>
      <c r="J95" s="50"/>
      <c r="K95" s="50"/>
      <c r="L95" s="50"/>
      <c r="M95" s="50"/>
      <c r="N95" s="50"/>
      <c r="O95" s="264"/>
      <c r="P95" s="57"/>
      <c r="Q95" s="17"/>
      <c r="R95" s="17"/>
      <c r="S95" s="56"/>
      <c r="T95" s="50"/>
      <c r="U95" s="50"/>
      <c r="V95" s="50"/>
      <c r="W95" s="50"/>
      <c r="X95" s="50"/>
      <c r="Y95" s="50"/>
      <c r="Z95" s="264"/>
      <c r="AA95" s="57"/>
      <c r="AB95" s="17"/>
      <c r="AC95" s="17"/>
      <c r="AD95" s="56"/>
      <c r="AE95" s="50"/>
      <c r="AF95" s="50"/>
      <c r="AG95" s="50"/>
      <c r="AH95" s="50"/>
      <c r="AI95" s="50"/>
      <c r="AJ95" s="50"/>
      <c r="AK95" s="264"/>
      <c r="AL95" s="57"/>
      <c r="AM95" s="17"/>
      <c r="AN95" s="17"/>
      <c r="AO95" s="56"/>
      <c r="AP95" s="50"/>
      <c r="AQ95" s="50"/>
      <c r="AR95" s="50"/>
      <c r="AS95" s="50"/>
      <c r="AT95" s="50"/>
      <c r="AU95" s="50"/>
      <c r="AV95" s="264"/>
      <c r="AW95" s="57"/>
      <c r="AX95" s="17"/>
      <c r="AY95" s="17"/>
      <c r="AZ95" s="56"/>
      <c r="BA95" s="50"/>
      <c r="BB95" s="50"/>
      <c r="BC95" s="50"/>
      <c r="BD95" s="50"/>
      <c r="BE95" s="50"/>
      <c r="BF95" s="50"/>
      <c r="BG95" s="264"/>
      <c r="BH95" s="57"/>
      <c r="BI95" s="17"/>
      <c r="BJ95" s="17"/>
      <c r="BK95" s="56"/>
      <c r="BL95" s="50"/>
      <c r="BM95" s="50"/>
      <c r="BN95" s="50"/>
      <c r="BO95" s="50"/>
      <c r="BP95" s="50"/>
      <c r="BQ95" s="50"/>
      <c r="BR95" s="264"/>
      <c r="BS95" s="57"/>
      <c r="BT95" s="17"/>
      <c r="BU95" s="17"/>
      <c r="BV95" s="56"/>
      <c r="BW95" s="50"/>
      <c r="BX95" s="50"/>
      <c r="BY95" s="50"/>
      <c r="BZ95" s="50"/>
      <c r="CA95" s="50"/>
      <c r="CB95" s="50"/>
      <c r="CC95" s="264"/>
      <c r="CD95" s="57"/>
      <c r="CE95" s="17"/>
      <c r="CF95" s="17"/>
      <c r="CG95" s="56"/>
      <c r="CH95" s="50"/>
      <c r="CI95" s="50"/>
      <c r="CJ95" s="50"/>
      <c r="CK95" s="50"/>
      <c r="CL95" s="50"/>
      <c r="CM95" s="50"/>
      <c r="CN95" s="264"/>
      <c r="CO95" s="57"/>
      <c r="CP95" s="17"/>
      <c r="CQ95" s="17"/>
      <c r="CR95" s="56"/>
      <c r="CS95" s="50"/>
      <c r="CT95" s="50"/>
      <c r="CU95" s="50"/>
      <c r="CV95" s="50"/>
      <c r="CW95" s="50"/>
      <c r="CX95" s="50"/>
      <c r="CY95" s="264"/>
      <c r="CZ95" s="57"/>
      <c r="DA95" s="17"/>
      <c r="DB95" s="17"/>
      <c r="DC95" s="56"/>
      <c r="DD95" s="50"/>
      <c r="DE95" s="50"/>
      <c r="DF95" s="50"/>
      <c r="DG95" s="50"/>
      <c r="DH95" s="50"/>
      <c r="DI95" s="50"/>
      <c r="DJ95" s="264"/>
      <c r="DK95" s="57"/>
      <c r="DL95" s="17"/>
      <c r="DM95" s="17"/>
      <c r="DN95" s="56"/>
      <c r="DO95" s="50"/>
      <c r="DP95" s="50"/>
      <c r="DQ95" s="50"/>
      <c r="DR95" s="50"/>
      <c r="DS95" s="50"/>
      <c r="DT95" s="50"/>
      <c r="DU95" s="264"/>
      <c r="DV95" s="57"/>
      <c r="DW95" s="17"/>
      <c r="DX95" s="17"/>
      <c r="DY95" s="56"/>
      <c r="DZ95" s="50"/>
      <c r="EA95" s="50"/>
      <c r="EB95" s="50"/>
      <c r="EC95" s="50"/>
      <c r="ED95" s="50"/>
      <c r="EE95" s="50"/>
      <c r="EF95" s="264"/>
      <c r="EG95" s="57"/>
      <c r="EH95" s="17"/>
      <c r="EI95" s="17"/>
      <c r="EJ95" s="56"/>
      <c r="EK95" s="50"/>
      <c r="EL95" s="50"/>
      <c r="EM95" s="50"/>
      <c r="EN95" s="50"/>
      <c r="EO95" s="50"/>
      <c r="EP95" s="50"/>
      <c r="EQ95" s="264"/>
      <c r="ER95" s="57"/>
      <c r="ES95" s="17"/>
      <c r="ET95" s="17"/>
      <c r="EU95" s="56"/>
      <c r="EV95" s="50"/>
      <c r="EW95" s="50"/>
      <c r="EX95" s="50"/>
      <c r="EY95" s="50"/>
      <c r="EZ95" s="50"/>
      <c r="FA95" s="50"/>
      <c r="FB95" s="264"/>
      <c r="FC95" s="57"/>
      <c r="FD95" s="17"/>
      <c r="FE95" s="17"/>
      <c r="FF95" s="56"/>
      <c r="FG95" s="50"/>
      <c r="FH95" s="50"/>
      <c r="FI95" s="50"/>
      <c r="FJ95" s="50"/>
      <c r="FK95" s="50"/>
      <c r="FL95" s="50"/>
      <c r="FM95" s="264"/>
      <c r="FN95" s="57"/>
      <c r="FO95" s="17"/>
      <c r="FP95" s="17"/>
      <c r="FQ95" s="56"/>
      <c r="FR95" s="50"/>
      <c r="FS95" s="50"/>
      <c r="FT95" s="50"/>
      <c r="FU95" s="50"/>
      <c r="FV95" s="50"/>
      <c r="FW95" s="50"/>
      <c r="FX95" s="264"/>
      <c r="FY95" s="57"/>
      <c r="FZ95" s="17"/>
      <c r="GA95" s="17"/>
      <c r="GB95" s="56"/>
      <c r="GC95" s="50"/>
      <c r="GD95" s="50"/>
      <c r="GE95" s="50"/>
      <c r="GF95" s="50"/>
      <c r="GG95" s="50"/>
      <c r="GH95" s="50"/>
      <c r="GI95" s="264"/>
      <c r="GJ95" s="57"/>
      <c r="GK95" s="17"/>
      <c r="GL95" s="17"/>
      <c r="GM95" s="56"/>
      <c r="GN95" s="50"/>
      <c r="GO95" s="50"/>
      <c r="GP95" s="50"/>
      <c r="GQ95" s="50"/>
      <c r="GR95" s="50"/>
      <c r="GS95" s="50"/>
      <c r="GT95" s="264"/>
      <c r="GU95" s="57"/>
      <c r="GV95" s="17"/>
      <c r="GW95" s="17"/>
      <c r="GX95" s="56"/>
      <c r="GY95" s="50"/>
      <c r="GZ95" s="50"/>
      <c r="HA95" s="50"/>
      <c r="HB95" s="50"/>
      <c r="HC95" s="50"/>
      <c r="HD95" s="50"/>
      <c r="HE95" s="264"/>
      <c r="HF95" s="57"/>
      <c r="HG95" s="17"/>
      <c r="HH95" s="17"/>
      <c r="HI95" s="56"/>
      <c r="HJ95" s="50"/>
      <c r="HK95" s="50"/>
      <c r="HL95" s="50"/>
      <c r="HM95" s="50"/>
      <c r="HN95" s="50"/>
      <c r="HO95" s="50"/>
      <c r="HP95" s="264"/>
      <c r="HQ95" s="57"/>
      <c r="HR95" s="17"/>
      <c r="HS95" s="17"/>
    </row>
    <row r="96" spans="1:227" x14ac:dyDescent="0.25">
      <c r="E96" s="264"/>
      <c r="F96" s="264"/>
      <c r="G96" s="17"/>
      <c r="H96" s="56"/>
      <c r="I96" s="50"/>
      <c r="J96" s="50"/>
      <c r="K96" s="50"/>
      <c r="L96" s="50"/>
      <c r="M96" s="50"/>
      <c r="N96" s="50"/>
      <c r="O96" s="264"/>
      <c r="P96" s="57"/>
      <c r="Q96" s="17"/>
      <c r="R96" s="17"/>
      <c r="S96" s="56"/>
      <c r="T96" s="50"/>
      <c r="U96" s="50"/>
      <c r="V96" s="50"/>
      <c r="W96" s="50"/>
      <c r="X96" s="50"/>
      <c r="Y96" s="50"/>
      <c r="Z96" s="264"/>
      <c r="AA96" s="57"/>
      <c r="AB96" s="17"/>
      <c r="AC96" s="17"/>
      <c r="AD96" s="56"/>
      <c r="AE96" s="50"/>
      <c r="AF96" s="50"/>
      <c r="AG96" s="50"/>
      <c r="AH96" s="50"/>
      <c r="AI96" s="50"/>
      <c r="AJ96" s="50"/>
      <c r="AK96" s="264"/>
      <c r="AL96" s="57"/>
      <c r="AM96" s="17"/>
      <c r="AN96" s="17"/>
      <c r="AO96" s="56"/>
      <c r="AP96" s="50"/>
      <c r="AQ96" s="50"/>
      <c r="AR96" s="50"/>
      <c r="AS96" s="50"/>
      <c r="AT96" s="50"/>
      <c r="AU96" s="50"/>
      <c r="AV96" s="264"/>
      <c r="AW96" s="57"/>
      <c r="AX96" s="17"/>
      <c r="AY96" s="17"/>
      <c r="AZ96" s="56"/>
      <c r="BA96" s="50"/>
      <c r="BB96" s="50"/>
      <c r="BC96" s="50"/>
      <c r="BD96" s="50"/>
      <c r="BE96" s="50"/>
      <c r="BF96" s="50"/>
      <c r="BG96" s="264"/>
      <c r="BH96" s="57"/>
      <c r="BI96" s="17"/>
      <c r="BJ96" s="17"/>
      <c r="BK96" s="56"/>
      <c r="BL96" s="50"/>
      <c r="BM96" s="50"/>
      <c r="BN96" s="50"/>
      <c r="BO96" s="50"/>
      <c r="BP96" s="50"/>
      <c r="BQ96" s="50"/>
      <c r="BR96" s="264"/>
      <c r="BS96" s="57"/>
      <c r="BT96" s="17"/>
      <c r="BU96" s="17"/>
      <c r="BV96" s="56"/>
      <c r="BW96" s="50"/>
      <c r="BX96" s="50"/>
      <c r="BY96" s="50"/>
      <c r="BZ96" s="50"/>
      <c r="CA96" s="50"/>
      <c r="CB96" s="50"/>
      <c r="CC96" s="264"/>
      <c r="CD96" s="57"/>
      <c r="CE96" s="17"/>
      <c r="CF96" s="17"/>
      <c r="CG96" s="56"/>
      <c r="CH96" s="50"/>
      <c r="CI96" s="50"/>
      <c r="CJ96" s="50"/>
      <c r="CK96" s="50"/>
      <c r="CL96" s="50"/>
      <c r="CM96" s="50"/>
      <c r="CN96" s="264"/>
      <c r="CO96" s="57"/>
      <c r="CP96" s="17"/>
      <c r="CQ96" s="17"/>
      <c r="CR96" s="56"/>
      <c r="CS96" s="50"/>
      <c r="CT96" s="50"/>
      <c r="CU96" s="50"/>
      <c r="CV96" s="50"/>
      <c r="CW96" s="50"/>
      <c r="CX96" s="50"/>
      <c r="CY96" s="264"/>
      <c r="CZ96" s="57"/>
      <c r="DA96" s="17"/>
      <c r="DB96" s="17"/>
      <c r="DC96" s="56"/>
      <c r="DD96" s="50"/>
      <c r="DE96" s="50"/>
      <c r="DF96" s="50"/>
      <c r="DG96" s="50"/>
      <c r="DH96" s="50"/>
      <c r="DI96" s="50"/>
      <c r="DJ96" s="264"/>
      <c r="DK96" s="57"/>
      <c r="DL96" s="17"/>
      <c r="DM96" s="17"/>
      <c r="DN96" s="56"/>
      <c r="DO96" s="50"/>
      <c r="DP96" s="50"/>
      <c r="DQ96" s="50"/>
      <c r="DR96" s="50"/>
      <c r="DS96" s="50"/>
      <c r="DT96" s="50"/>
      <c r="DU96" s="264"/>
      <c r="DV96" s="57"/>
      <c r="DW96" s="17"/>
      <c r="DX96" s="17"/>
      <c r="DY96" s="56"/>
      <c r="DZ96" s="50"/>
      <c r="EA96" s="50"/>
      <c r="EB96" s="50"/>
      <c r="EC96" s="50"/>
      <c r="ED96" s="50"/>
      <c r="EE96" s="50"/>
      <c r="EF96" s="264"/>
      <c r="EG96" s="57"/>
      <c r="EH96" s="17"/>
      <c r="EI96" s="17"/>
      <c r="EJ96" s="56"/>
      <c r="EK96" s="50"/>
      <c r="EL96" s="50"/>
      <c r="EM96" s="50"/>
      <c r="EN96" s="50"/>
      <c r="EO96" s="50"/>
      <c r="EP96" s="50"/>
      <c r="EQ96" s="264"/>
      <c r="ER96" s="57"/>
      <c r="ES96" s="17"/>
      <c r="ET96" s="17"/>
      <c r="EU96" s="56"/>
      <c r="EV96" s="50"/>
      <c r="EW96" s="50"/>
      <c r="EX96" s="50"/>
      <c r="EY96" s="50"/>
      <c r="EZ96" s="50"/>
      <c r="FA96" s="50"/>
      <c r="FB96" s="264"/>
      <c r="FC96" s="57"/>
      <c r="FD96" s="17"/>
      <c r="FE96" s="17"/>
      <c r="FF96" s="56"/>
      <c r="FG96" s="50"/>
      <c r="FH96" s="50"/>
      <c r="FI96" s="50"/>
      <c r="FJ96" s="50"/>
      <c r="FK96" s="50"/>
      <c r="FL96" s="50"/>
      <c r="FM96" s="264"/>
      <c r="FN96" s="57"/>
      <c r="FO96" s="17"/>
      <c r="FP96" s="17"/>
      <c r="FQ96" s="56"/>
      <c r="FR96" s="50"/>
      <c r="FS96" s="50"/>
      <c r="FT96" s="50"/>
      <c r="FU96" s="50"/>
      <c r="FV96" s="50"/>
      <c r="FW96" s="50"/>
      <c r="FX96" s="264"/>
      <c r="FY96" s="57"/>
      <c r="FZ96" s="17"/>
      <c r="GA96" s="17"/>
      <c r="GB96" s="56"/>
      <c r="GC96" s="50"/>
      <c r="GD96" s="50"/>
      <c r="GE96" s="50"/>
      <c r="GF96" s="50"/>
      <c r="GG96" s="50"/>
      <c r="GH96" s="50"/>
      <c r="GI96" s="264"/>
      <c r="GJ96" s="57"/>
      <c r="GK96" s="17"/>
      <c r="GL96" s="17"/>
      <c r="GM96" s="56"/>
      <c r="GN96" s="50"/>
      <c r="GO96" s="50"/>
      <c r="GP96" s="50"/>
      <c r="GQ96" s="50"/>
      <c r="GR96" s="50"/>
      <c r="GS96" s="50"/>
      <c r="GT96" s="264"/>
      <c r="GU96" s="57"/>
      <c r="GV96" s="17"/>
      <c r="GW96" s="17"/>
      <c r="GX96" s="56"/>
      <c r="GY96" s="50"/>
      <c r="GZ96" s="50"/>
      <c r="HA96" s="50"/>
      <c r="HB96" s="50"/>
      <c r="HC96" s="50"/>
      <c r="HD96" s="50"/>
      <c r="HE96" s="264"/>
      <c r="HF96" s="57"/>
      <c r="HG96" s="17"/>
      <c r="HH96" s="17"/>
      <c r="HI96" s="56"/>
      <c r="HJ96" s="50"/>
      <c r="HK96" s="50"/>
      <c r="HL96" s="50"/>
      <c r="HM96" s="50"/>
      <c r="HN96" s="50"/>
      <c r="HO96" s="50"/>
      <c r="HP96" s="264"/>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16:G16"/>
    <mergeCell ref="F27:G27"/>
    <mergeCell ref="F17:G17"/>
    <mergeCell ref="F21:G21"/>
    <mergeCell ref="F22:G22"/>
    <mergeCell ref="A1:G1"/>
    <mergeCell ref="A2:G2"/>
    <mergeCell ref="B3:G3"/>
    <mergeCell ref="F6:G6"/>
    <mergeCell ref="B4:G4"/>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185B-0768-4A4A-84FD-72FA7E6EC0EB}">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A5" sqref="A5"/>
    </sheetView>
  </sheetViews>
  <sheetFormatPr defaultColWidth="9.1796875" defaultRowHeight="11.5" x14ac:dyDescent="0.25"/>
  <cols>
    <col min="1" max="1" width="5.7265625" style="68" customWidth="1"/>
    <col min="2" max="2" width="55.7265625" style="32" customWidth="1"/>
    <col min="3" max="3" width="16.7265625" style="69" customWidth="1"/>
    <col min="4" max="4" width="14.7265625" style="69" customWidth="1"/>
    <col min="5" max="7" width="15.7265625" style="32" customWidth="1"/>
    <col min="8" max="10" width="13.7265625" style="32" customWidth="1"/>
    <col min="11" max="16384" width="9.1796875" style="32"/>
  </cols>
  <sheetData>
    <row r="1" spans="1:8" s="26" customFormat="1" ht="20.25" customHeight="1" x14ac:dyDescent="0.35">
      <c r="A1" s="547" t="s">
        <v>382</v>
      </c>
      <c r="B1" s="547"/>
      <c r="C1" s="547"/>
      <c r="D1" s="547"/>
      <c r="E1" s="547"/>
      <c r="F1" s="547"/>
      <c r="G1" s="547"/>
    </row>
    <row r="2" spans="1:8" s="26" customFormat="1" ht="24" customHeight="1" x14ac:dyDescent="0.35">
      <c r="A2" s="547" t="s">
        <v>383</v>
      </c>
      <c r="B2" s="547"/>
      <c r="C2" s="547"/>
      <c r="D2" s="547"/>
      <c r="E2" s="547"/>
      <c r="F2" s="547"/>
      <c r="G2" s="547"/>
    </row>
    <row r="3" spans="1:8" s="26" customFormat="1" ht="24" customHeight="1" x14ac:dyDescent="0.35">
      <c r="A3" s="505"/>
      <c r="B3" s="547" t="s">
        <v>384</v>
      </c>
      <c r="C3" s="547"/>
      <c r="D3" s="547"/>
      <c r="E3" s="547"/>
      <c r="F3" s="547"/>
      <c r="G3" s="547"/>
    </row>
    <row r="4" spans="1:8" s="26" customFormat="1" ht="23.25" customHeight="1" thickBot="1" x14ac:dyDescent="0.4">
      <c r="A4" s="27"/>
      <c r="B4" s="547" t="s">
        <v>358</v>
      </c>
      <c r="C4" s="593"/>
      <c r="D4" s="593"/>
      <c r="E4" s="593"/>
      <c r="F4" s="593"/>
      <c r="G4" s="593"/>
    </row>
    <row r="5" spans="1:8" s="28" customFormat="1" ht="79.900000000000006" customHeight="1" thickBot="1" x14ac:dyDescent="0.35">
      <c r="A5" s="88" t="s">
        <v>47</v>
      </c>
      <c r="B5" s="88" t="s">
        <v>359</v>
      </c>
      <c r="C5" s="90" t="s">
        <v>385</v>
      </c>
      <c r="D5" s="189" t="s">
        <v>361</v>
      </c>
      <c r="E5" s="86" t="s">
        <v>379</v>
      </c>
      <c r="F5" s="86" t="s">
        <v>386</v>
      </c>
      <c r="G5" s="90" t="s">
        <v>387</v>
      </c>
    </row>
    <row r="6" spans="1:8" s="28" customFormat="1" ht="10.15" customHeight="1" x14ac:dyDescent="0.3">
      <c r="A6" s="184"/>
      <c r="B6" s="185"/>
      <c r="C6" s="483"/>
      <c r="D6" s="188"/>
      <c r="E6" s="188"/>
      <c r="F6" s="619"/>
      <c r="G6" s="620"/>
    </row>
    <row r="7" spans="1:8" ht="12.5" x14ac:dyDescent="0.25">
      <c r="A7" s="82"/>
      <c r="B7" s="83" t="s">
        <v>279</v>
      </c>
      <c r="C7" s="259">
        <f>'7.2 Optional Extension Year 2'!G7</f>
        <v>972576</v>
      </c>
      <c r="D7" s="492">
        <v>0</v>
      </c>
      <c r="E7" s="255">
        <f>$G7*(9/12)</f>
        <v>729432</v>
      </c>
      <c r="F7" s="255">
        <f>$G7*(3/12)</f>
        <v>243144</v>
      </c>
      <c r="G7" s="31">
        <f>SUM(C7,(C7*D7))</f>
        <v>972576</v>
      </c>
      <c r="H7" s="36"/>
    </row>
    <row r="8" spans="1:8" ht="12.5" x14ac:dyDescent="0.25">
      <c r="A8" s="82"/>
      <c r="B8" s="83" t="s">
        <v>152</v>
      </c>
      <c r="C8" s="259">
        <f>'7.2 Optional Extension Year 2'!G8</f>
        <v>3303432</v>
      </c>
      <c r="D8" s="492">
        <v>0</v>
      </c>
      <c r="E8" s="255">
        <f t="shared" ref="E8:E14" si="0">$G8*(9/12)</f>
        <v>2477574</v>
      </c>
      <c r="F8" s="255">
        <f t="shared" ref="F8:F14" si="1">$G8*(3/12)</f>
        <v>825858</v>
      </c>
      <c r="G8" s="31">
        <f t="shared" ref="G8:G14" si="2">SUM(C8,(C8*D8))</f>
        <v>3303432</v>
      </c>
      <c r="H8" s="36"/>
    </row>
    <row r="9" spans="1:8" ht="12.5" x14ac:dyDescent="0.25">
      <c r="A9" s="82"/>
      <c r="B9" s="83" t="s">
        <v>282</v>
      </c>
      <c r="C9" s="259">
        <f>'7.2 Optional Extension Year 2'!G9</f>
        <v>268224</v>
      </c>
      <c r="D9" s="492">
        <v>0</v>
      </c>
      <c r="E9" s="255">
        <f t="shared" si="0"/>
        <v>201168</v>
      </c>
      <c r="F9" s="255">
        <f t="shared" si="1"/>
        <v>67056</v>
      </c>
      <c r="G9" s="31">
        <f t="shared" ref="G9" si="3">SUM(C9,(C9*D9))</f>
        <v>268224</v>
      </c>
      <c r="H9" s="36"/>
    </row>
    <row r="10" spans="1:8" ht="12.5" x14ac:dyDescent="0.25">
      <c r="A10" s="84"/>
      <c r="B10" s="83" t="s">
        <v>160</v>
      </c>
      <c r="C10" s="259">
        <f>'7.2 Optional Extension Year 2'!G10</f>
        <v>880440</v>
      </c>
      <c r="D10" s="492">
        <v>0</v>
      </c>
      <c r="E10" s="255">
        <f t="shared" si="0"/>
        <v>660330</v>
      </c>
      <c r="F10" s="255">
        <f t="shared" si="1"/>
        <v>220110</v>
      </c>
      <c r="G10" s="31">
        <f t="shared" si="2"/>
        <v>880440</v>
      </c>
      <c r="H10" s="36"/>
    </row>
    <row r="11" spans="1:8" ht="12.5" x14ac:dyDescent="0.25">
      <c r="A11" s="84"/>
      <c r="B11" s="83" t="s">
        <v>164</v>
      </c>
      <c r="C11" s="259">
        <f>'7.2 Optional Extension Year 2'!G11</f>
        <v>530904</v>
      </c>
      <c r="D11" s="492">
        <v>0</v>
      </c>
      <c r="E11" s="255">
        <f t="shared" si="0"/>
        <v>398178</v>
      </c>
      <c r="F11" s="255">
        <f t="shared" si="1"/>
        <v>132726</v>
      </c>
      <c r="G11" s="31">
        <f t="shared" ref="G11" si="4">SUM(C11,(C11*D11))</f>
        <v>530904</v>
      </c>
      <c r="H11" s="36"/>
    </row>
    <row r="12" spans="1:8" ht="12.5" x14ac:dyDescent="0.25">
      <c r="A12" s="84"/>
      <c r="B12" s="83" t="s">
        <v>178</v>
      </c>
      <c r="C12" s="259">
        <f>'7.2 Optional Extension Year 2'!G12</f>
        <v>454080</v>
      </c>
      <c r="D12" s="492">
        <v>0</v>
      </c>
      <c r="E12" s="255">
        <f t="shared" si="0"/>
        <v>340560</v>
      </c>
      <c r="F12" s="255">
        <f t="shared" si="1"/>
        <v>113520</v>
      </c>
      <c r="G12" s="31">
        <f t="shared" si="2"/>
        <v>454080</v>
      </c>
      <c r="H12" s="36"/>
    </row>
    <row r="13" spans="1:8" ht="12.5" x14ac:dyDescent="0.25">
      <c r="A13" s="84"/>
      <c r="B13" s="83" t="s">
        <v>190</v>
      </c>
      <c r="C13" s="259">
        <f>'7.2 Optional Extension Year 2'!G13</f>
        <v>103130.58461538461</v>
      </c>
      <c r="D13" s="492">
        <v>0</v>
      </c>
      <c r="E13" s="255">
        <f t="shared" si="0"/>
        <v>77347.938461538462</v>
      </c>
      <c r="F13" s="255">
        <f t="shared" si="1"/>
        <v>25782.646153846152</v>
      </c>
      <c r="G13" s="31">
        <f t="shared" ref="G13" si="5">SUM(C13,(C13*D13))</f>
        <v>103130.58461538461</v>
      </c>
      <c r="H13" s="36"/>
    </row>
    <row r="14" spans="1:8" ht="12.5" x14ac:dyDescent="0.25">
      <c r="A14" s="84"/>
      <c r="B14" s="83" t="s">
        <v>202</v>
      </c>
      <c r="C14" s="259">
        <f>'7.2 Optional Extension Year 2'!G14</f>
        <v>1781208</v>
      </c>
      <c r="D14" s="492">
        <v>0</v>
      </c>
      <c r="E14" s="255">
        <f t="shared" si="0"/>
        <v>1335906</v>
      </c>
      <c r="F14" s="255">
        <f t="shared" si="1"/>
        <v>445302</v>
      </c>
      <c r="G14" s="31">
        <f t="shared" si="2"/>
        <v>1781208</v>
      </c>
      <c r="H14" s="36"/>
    </row>
    <row r="15" spans="1:8" ht="14" x14ac:dyDescent="0.3">
      <c r="A15" s="40"/>
      <c r="B15" s="41" t="s">
        <v>364</v>
      </c>
      <c r="C15" s="168">
        <f>SUM(C7:C14)</f>
        <v>8293994.5846153842</v>
      </c>
      <c r="D15" s="168"/>
      <c r="E15" s="186">
        <f>SUM(E7:E14)</f>
        <v>6220495.9384615384</v>
      </c>
      <c r="F15" s="81">
        <f>SUM(F7:F14)</f>
        <v>2073498.6461538461</v>
      </c>
      <c r="G15" s="81">
        <f>SUM(G7:G14)</f>
        <v>8293994.5846153842</v>
      </c>
      <c r="H15" s="36"/>
    </row>
    <row r="16" spans="1:8" ht="10.15" customHeight="1" x14ac:dyDescent="0.25">
      <c r="A16" s="82"/>
      <c r="B16" s="83"/>
      <c r="C16" s="335"/>
      <c r="D16" s="333"/>
      <c r="E16" s="256"/>
      <c r="F16" s="617"/>
      <c r="G16" s="618"/>
      <c r="H16" s="36"/>
    </row>
    <row r="17" spans="1:227" ht="14" x14ac:dyDescent="0.3">
      <c r="A17" s="184"/>
      <c r="B17" s="185" t="s">
        <v>365</v>
      </c>
      <c r="C17" s="336"/>
      <c r="D17" s="334"/>
      <c r="E17" s="257"/>
      <c r="F17" s="615"/>
      <c r="G17" s="616"/>
      <c r="H17" s="36"/>
    </row>
    <row r="18" spans="1:227" ht="12.5" x14ac:dyDescent="0.25">
      <c r="A18" s="82"/>
      <c r="B18" s="83" t="s">
        <v>366</v>
      </c>
      <c r="C18" s="259">
        <f>'7.2 Optional Extension Year 2'!G18</f>
        <v>0</v>
      </c>
      <c r="D18" s="190">
        <v>0</v>
      </c>
      <c r="E18" s="31">
        <f>$G18</f>
        <v>0</v>
      </c>
      <c r="F18" s="31">
        <v>0</v>
      </c>
      <c r="G18" s="31">
        <f t="shared" ref="G18:G19" si="6">SUM(C18,(C18*D18))</f>
        <v>0</v>
      </c>
      <c r="H18" s="36"/>
    </row>
    <row r="19" spans="1:227" ht="12.5" x14ac:dyDescent="0.25">
      <c r="A19" s="82"/>
      <c r="B19" s="83" t="s">
        <v>367</v>
      </c>
      <c r="C19" s="259">
        <f>'7.2 Optional Extension Year 2'!G19</f>
        <v>184165.21530489117</v>
      </c>
      <c r="D19" s="190">
        <v>0.05</v>
      </c>
      <c r="E19" s="31">
        <f t="shared" ref="E19" si="7">$G19</f>
        <v>193373.47607013572</v>
      </c>
      <c r="F19" s="31">
        <v>0</v>
      </c>
      <c r="G19" s="31">
        <f t="shared" si="6"/>
        <v>193373.47607013572</v>
      </c>
      <c r="H19" s="36"/>
    </row>
    <row r="20" spans="1:227" ht="14" x14ac:dyDescent="0.3">
      <c r="A20" s="40"/>
      <c r="B20" s="41" t="s">
        <v>368</v>
      </c>
      <c r="C20" s="168">
        <f>SUM(C18:C19)</f>
        <v>184165.21530489117</v>
      </c>
      <c r="D20" s="168"/>
      <c r="E20" s="186">
        <f>SUM(E18:E19)</f>
        <v>193373.47607013572</v>
      </c>
      <c r="F20" s="81">
        <f>SUM(F18:F19)</f>
        <v>0</v>
      </c>
      <c r="G20" s="81">
        <f>SUM(G18:G19)</f>
        <v>193373.47607013572</v>
      </c>
      <c r="H20" s="36"/>
    </row>
    <row r="21" spans="1:227" ht="10.15" customHeight="1" x14ac:dyDescent="0.25">
      <c r="A21" s="82"/>
      <c r="B21" s="85"/>
      <c r="C21" s="335"/>
      <c r="D21" s="333"/>
      <c r="E21" s="256"/>
      <c r="F21" s="621"/>
      <c r="G21" s="622"/>
      <c r="H21" s="36"/>
    </row>
    <row r="22" spans="1:227" ht="14" x14ac:dyDescent="0.3">
      <c r="A22" s="184"/>
      <c r="B22" s="185" t="s">
        <v>369</v>
      </c>
      <c r="C22" s="336"/>
      <c r="D22" s="334"/>
      <c r="E22" s="257"/>
      <c r="F22" s="623"/>
      <c r="G22" s="624"/>
      <c r="H22" s="36"/>
    </row>
    <row r="23" spans="1:227" ht="12.5" x14ac:dyDescent="0.25">
      <c r="A23" s="82"/>
      <c r="B23" s="83" t="s">
        <v>370</v>
      </c>
      <c r="C23" s="341">
        <f>'7.2 Optional Extension Year 2'!G23</f>
        <v>0</v>
      </c>
      <c r="D23" s="190">
        <v>0</v>
      </c>
      <c r="E23" s="31">
        <f>$G23</f>
        <v>0</v>
      </c>
      <c r="F23" s="31">
        <v>0</v>
      </c>
      <c r="G23" s="31">
        <f t="shared" ref="G23" si="8">SUM(C23,(C23*D23))</f>
        <v>0</v>
      </c>
      <c r="H23" s="36"/>
    </row>
    <row r="24" spans="1:227" ht="12.5" x14ac:dyDescent="0.25">
      <c r="A24" s="82"/>
      <c r="B24" s="83" t="s">
        <v>371</v>
      </c>
      <c r="C24" s="341">
        <f>'7.2 Optional Extension Year 2'!G24</f>
        <v>38471.737500000003</v>
      </c>
      <c r="D24" s="190">
        <v>0.05</v>
      </c>
      <c r="E24" s="31">
        <f t="shared" ref="E24:E25" si="9">$G24</f>
        <v>40395.324375000004</v>
      </c>
      <c r="F24" s="31">
        <v>0</v>
      </c>
      <c r="G24" s="31">
        <f t="shared" ref="G24:G25" si="10">SUM(C24,(C24*D24))</f>
        <v>40395.324375000004</v>
      </c>
      <c r="H24" s="36"/>
    </row>
    <row r="25" spans="1:227" ht="12.5" x14ac:dyDescent="0.25">
      <c r="A25" s="82"/>
      <c r="B25" s="83" t="s">
        <v>372</v>
      </c>
      <c r="C25" s="341">
        <f>'7.2 Optional Extension Year 2'!G25</f>
        <v>0</v>
      </c>
      <c r="D25" s="190">
        <v>0</v>
      </c>
      <c r="E25" s="31">
        <f t="shared" si="9"/>
        <v>0</v>
      </c>
      <c r="F25" s="31">
        <v>0</v>
      </c>
      <c r="G25" s="31">
        <f t="shared" si="10"/>
        <v>0</v>
      </c>
      <c r="H25" s="36"/>
    </row>
    <row r="26" spans="1:227" ht="14" x14ac:dyDescent="0.3">
      <c r="A26" s="40"/>
      <c r="B26" s="41" t="s">
        <v>373</v>
      </c>
      <c r="C26" s="168">
        <f>SUM(C23:C25)</f>
        <v>38471.737500000003</v>
      </c>
      <c r="D26" s="168"/>
      <c r="E26" s="168">
        <f>SUM(E23:E25)</f>
        <v>40395.324375000004</v>
      </c>
      <c r="F26" s="168">
        <f>SUM(F23:F25)</f>
        <v>0</v>
      </c>
      <c r="G26" s="168">
        <f>SUM(G23:G25)</f>
        <v>40395.324375000004</v>
      </c>
      <c r="H26" s="36"/>
    </row>
    <row r="27" spans="1:227" ht="10.15" customHeight="1" x14ac:dyDescent="0.25">
      <c r="A27" s="82"/>
      <c r="B27" s="83"/>
      <c r="C27" s="335"/>
      <c r="D27" s="333"/>
      <c r="E27" s="256"/>
      <c r="F27" s="613"/>
      <c r="G27" s="614"/>
    </row>
    <row r="28" spans="1:227" s="43" customFormat="1" ht="16.5" customHeight="1" x14ac:dyDescent="0.3">
      <c r="A28" s="40"/>
      <c r="B28" s="41" t="s">
        <v>388</v>
      </c>
      <c r="C28" s="168">
        <f>SUM(C15,C20,C26)</f>
        <v>8516631.5374202766</v>
      </c>
      <c r="D28" s="168"/>
      <c r="E28" s="168">
        <f>SUM(E15,E20,E26)</f>
        <v>6454264.7389066741</v>
      </c>
      <c r="F28" s="168">
        <f>SUM(F15,F20,F26)</f>
        <v>2073498.6461538461</v>
      </c>
      <c r="G28" s="168">
        <f>SUM(G15,G20,G26)</f>
        <v>8527763.385060519</v>
      </c>
    </row>
    <row r="29" spans="1:227" ht="22.5" customHeight="1" x14ac:dyDescent="0.3">
      <c r="A29" s="45"/>
      <c r="B29" s="46"/>
      <c r="C29" s="48"/>
      <c r="D29" s="48"/>
      <c r="E29" s="210"/>
      <c r="F29" s="210"/>
    </row>
    <row r="30" spans="1:227" ht="12.4" customHeight="1" x14ac:dyDescent="0.3">
      <c r="A30" s="45"/>
      <c r="B30" s="47"/>
      <c r="C30" s="51"/>
      <c r="D30" s="51"/>
      <c r="E30" s="210"/>
      <c r="F30" s="210"/>
    </row>
    <row r="31" spans="1:227" ht="12.5" x14ac:dyDescent="0.25">
      <c r="A31" s="54"/>
      <c r="B31" s="211"/>
      <c r="C31" s="55"/>
      <c r="D31" s="55"/>
      <c r="E31" s="264"/>
      <c r="F31" s="264"/>
      <c r="G31" s="17"/>
      <c r="H31" s="56"/>
      <c r="I31" s="50"/>
      <c r="J31" s="50"/>
      <c r="K31" s="50"/>
      <c r="L31" s="50"/>
      <c r="M31" s="50"/>
      <c r="N31" s="50"/>
      <c r="O31" s="264"/>
      <c r="P31" s="57"/>
      <c r="Q31" s="17"/>
      <c r="R31" s="17"/>
      <c r="S31" s="56"/>
      <c r="T31" s="50"/>
      <c r="U31" s="50"/>
      <c r="V31" s="50"/>
      <c r="W31" s="50"/>
      <c r="X31" s="50"/>
      <c r="Y31" s="50"/>
      <c r="Z31" s="264"/>
      <c r="AA31" s="57"/>
      <c r="AB31" s="17"/>
      <c r="AC31" s="17"/>
      <c r="AD31" s="56"/>
      <c r="AE31" s="50"/>
      <c r="AF31" s="50"/>
      <c r="AG31" s="50"/>
      <c r="AH31" s="50"/>
      <c r="AI31" s="50"/>
      <c r="AJ31" s="50"/>
      <c r="AK31" s="264"/>
      <c r="AL31" s="57"/>
      <c r="AM31" s="17"/>
      <c r="AN31" s="17"/>
      <c r="AO31" s="56"/>
      <c r="AP31" s="50"/>
      <c r="AQ31" s="50"/>
      <c r="AR31" s="50"/>
      <c r="AS31" s="50"/>
      <c r="AT31" s="50"/>
      <c r="AU31" s="50"/>
      <c r="AV31" s="264"/>
      <c r="AW31" s="57"/>
      <c r="AX31" s="17"/>
      <c r="AY31" s="17"/>
      <c r="AZ31" s="56"/>
      <c r="BA31" s="50"/>
      <c r="BB31" s="50"/>
      <c r="BC31" s="50"/>
      <c r="BD31" s="50"/>
      <c r="BE31" s="50"/>
      <c r="BF31" s="50"/>
      <c r="BG31" s="264"/>
      <c r="BH31" s="57"/>
      <c r="BI31" s="17"/>
      <c r="BJ31" s="17"/>
      <c r="BK31" s="56"/>
      <c r="BL31" s="50"/>
      <c r="BM31" s="50"/>
      <c r="BN31" s="50"/>
      <c r="BO31" s="50"/>
      <c r="BP31" s="50"/>
      <c r="BQ31" s="50"/>
      <c r="BR31" s="264"/>
      <c r="BS31" s="57"/>
      <c r="BT31" s="17"/>
      <c r="BU31" s="17"/>
      <c r="BV31" s="56"/>
      <c r="BW31" s="50"/>
      <c r="BX31" s="50"/>
      <c r="BY31" s="50"/>
      <c r="BZ31" s="50"/>
      <c r="CA31" s="50"/>
      <c r="CB31" s="50"/>
      <c r="CC31" s="264"/>
      <c r="CD31" s="57"/>
      <c r="CE31" s="17"/>
      <c r="CF31" s="17"/>
      <c r="CG31" s="56"/>
      <c r="CH31" s="50"/>
      <c r="CI31" s="50"/>
      <c r="CJ31" s="50"/>
      <c r="CK31" s="50"/>
      <c r="CL31" s="50"/>
      <c r="CM31" s="50"/>
      <c r="CN31" s="264"/>
      <c r="CO31" s="57"/>
      <c r="CP31" s="17"/>
      <c r="CQ31" s="17"/>
      <c r="CR31" s="56"/>
      <c r="CS31" s="50"/>
      <c r="CT31" s="50"/>
      <c r="CU31" s="50"/>
      <c r="CV31" s="50"/>
      <c r="CW31" s="50"/>
      <c r="CX31" s="50"/>
      <c r="CY31" s="264"/>
      <c r="CZ31" s="57"/>
      <c r="DA31" s="17"/>
      <c r="DB31" s="17"/>
      <c r="DC31" s="56"/>
      <c r="DD31" s="50"/>
      <c r="DE31" s="50"/>
      <c r="DF31" s="50"/>
      <c r="DG31" s="50"/>
      <c r="DH31" s="50"/>
      <c r="DI31" s="50"/>
      <c r="DJ31" s="264"/>
      <c r="DK31" s="57"/>
      <c r="DL31" s="17"/>
      <c r="DM31" s="17"/>
      <c r="DN31" s="56"/>
      <c r="DO31" s="50"/>
      <c r="DP31" s="50"/>
      <c r="DQ31" s="50"/>
      <c r="DR31" s="50"/>
      <c r="DS31" s="50"/>
      <c r="DT31" s="50"/>
      <c r="DU31" s="264"/>
      <c r="DV31" s="57"/>
      <c r="DW31" s="17"/>
      <c r="DX31" s="17"/>
      <c r="DY31" s="56"/>
      <c r="DZ31" s="50"/>
      <c r="EA31" s="50"/>
      <c r="EB31" s="50"/>
      <c r="EC31" s="50"/>
      <c r="ED31" s="50"/>
      <c r="EE31" s="50"/>
      <c r="EF31" s="264"/>
      <c r="EG31" s="57"/>
      <c r="EH31" s="17"/>
      <c r="EI31" s="17"/>
      <c r="EJ31" s="56"/>
      <c r="EK31" s="50"/>
      <c r="EL31" s="50"/>
      <c r="EM31" s="50"/>
      <c r="EN31" s="50"/>
      <c r="EO31" s="50"/>
      <c r="EP31" s="50"/>
      <c r="EQ31" s="264"/>
      <c r="ER31" s="57"/>
      <c r="ES31" s="17"/>
      <c r="ET31" s="17"/>
      <c r="EU31" s="56"/>
      <c r="EV31" s="50"/>
      <c r="EW31" s="50"/>
      <c r="EX31" s="50"/>
      <c r="EY31" s="50"/>
      <c r="EZ31" s="50"/>
      <c r="FA31" s="50"/>
      <c r="FB31" s="264"/>
      <c r="FC31" s="57"/>
      <c r="FD31" s="17"/>
      <c r="FE31" s="17"/>
      <c r="FF31" s="56"/>
      <c r="FG31" s="50"/>
      <c r="FH31" s="50"/>
      <c r="FI31" s="50"/>
      <c r="FJ31" s="50"/>
      <c r="FK31" s="50"/>
      <c r="FL31" s="50"/>
      <c r="FM31" s="264"/>
      <c r="FN31" s="57"/>
      <c r="FO31" s="17"/>
      <c r="FP31" s="17"/>
      <c r="FQ31" s="56"/>
      <c r="FR31" s="50"/>
      <c r="FS31" s="50"/>
      <c r="FT31" s="50"/>
      <c r="FU31" s="50"/>
      <c r="FV31" s="50"/>
      <c r="FW31" s="50"/>
      <c r="FX31" s="264"/>
      <c r="FY31" s="57"/>
      <c r="FZ31" s="17"/>
      <c r="GA31" s="17"/>
      <c r="GB31" s="56"/>
      <c r="GC31" s="50"/>
      <c r="GD31" s="50"/>
      <c r="GE31" s="50"/>
      <c r="GF31" s="50"/>
      <c r="GG31" s="50"/>
      <c r="GH31" s="50"/>
      <c r="GI31" s="264"/>
      <c r="GJ31" s="57"/>
      <c r="GK31" s="17"/>
      <c r="GL31" s="17"/>
      <c r="GM31" s="56"/>
      <c r="GN31" s="50"/>
      <c r="GO31" s="50"/>
      <c r="GP31" s="50"/>
      <c r="GQ31" s="50"/>
      <c r="GR31" s="50"/>
      <c r="GS31" s="50"/>
      <c r="GT31" s="264"/>
      <c r="GU31" s="57"/>
      <c r="GV31" s="17"/>
      <c r="GW31" s="17"/>
      <c r="GX31" s="56"/>
      <c r="GY31" s="50"/>
      <c r="GZ31" s="50"/>
      <c r="HA31" s="50"/>
      <c r="HB31" s="50"/>
      <c r="HC31" s="50"/>
      <c r="HD31" s="50"/>
      <c r="HE31" s="264"/>
      <c r="HF31" s="57"/>
      <c r="HG31" s="17"/>
      <c r="HH31" s="17"/>
      <c r="HI31" s="56"/>
      <c r="HJ31" s="50"/>
      <c r="HK31" s="50"/>
      <c r="HL31" s="50"/>
      <c r="HM31" s="50"/>
      <c r="HN31" s="50"/>
      <c r="HO31" s="50"/>
      <c r="HP31" s="264"/>
      <c r="HQ31" s="57"/>
      <c r="HR31" s="17"/>
      <c r="HS31" s="17"/>
    </row>
    <row r="32" spans="1:227" ht="12.5" x14ac:dyDescent="0.25">
      <c r="A32" s="93"/>
      <c r="B32" s="504" t="s">
        <v>32</v>
      </c>
      <c r="C32" s="55"/>
      <c r="D32" s="55"/>
      <c r="E32" s="264"/>
      <c r="F32" s="264"/>
      <c r="G32" s="17"/>
      <c r="H32" s="56"/>
      <c r="I32" s="50"/>
      <c r="J32" s="50"/>
      <c r="K32" s="50"/>
      <c r="L32" s="50"/>
      <c r="M32" s="50"/>
      <c r="N32" s="50"/>
      <c r="O32" s="264"/>
      <c r="P32" s="57"/>
      <c r="Q32" s="17"/>
      <c r="R32" s="17"/>
      <c r="S32" s="56"/>
      <c r="T32" s="50"/>
      <c r="U32" s="50"/>
      <c r="V32" s="50"/>
      <c r="W32" s="50"/>
      <c r="X32" s="50"/>
      <c r="Y32" s="50"/>
      <c r="Z32" s="264"/>
      <c r="AA32" s="57"/>
      <c r="AB32" s="17"/>
      <c r="AC32" s="17"/>
      <c r="AD32" s="56"/>
      <c r="AE32" s="50"/>
      <c r="AF32" s="50"/>
      <c r="AG32" s="50"/>
      <c r="AH32" s="50"/>
      <c r="AI32" s="50"/>
      <c r="AJ32" s="50"/>
      <c r="AK32" s="264"/>
      <c r="AL32" s="57"/>
      <c r="AM32" s="17"/>
      <c r="AN32" s="17"/>
      <c r="AO32" s="56"/>
      <c r="AP32" s="50"/>
      <c r="AQ32" s="50"/>
      <c r="AR32" s="50"/>
      <c r="AS32" s="50"/>
      <c r="AT32" s="50"/>
      <c r="AU32" s="50"/>
      <c r="AV32" s="264"/>
      <c r="AW32" s="57"/>
      <c r="AX32" s="17"/>
      <c r="AY32" s="17"/>
      <c r="AZ32" s="56"/>
      <c r="BA32" s="50"/>
      <c r="BB32" s="50"/>
      <c r="BC32" s="50"/>
      <c r="BD32" s="50"/>
      <c r="BE32" s="50"/>
      <c r="BF32" s="50"/>
      <c r="BG32" s="264"/>
      <c r="BH32" s="57"/>
      <c r="BI32" s="17"/>
      <c r="BJ32" s="17"/>
      <c r="BK32" s="56"/>
      <c r="BL32" s="50"/>
      <c r="BM32" s="50"/>
      <c r="BN32" s="50"/>
      <c r="BO32" s="50"/>
      <c r="BP32" s="50"/>
      <c r="BQ32" s="50"/>
      <c r="BR32" s="264"/>
      <c r="BS32" s="57"/>
      <c r="BT32" s="17"/>
      <c r="BU32" s="17"/>
      <c r="BV32" s="56"/>
      <c r="BW32" s="50"/>
      <c r="BX32" s="50"/>
      <c r="BY32" s="50"/>
      <c r="BZ32" s="50"/>
      <c r="CA32" s="50"/>
      <c r="CB32" s="50"/>
      <c r="CC32" s="264"/>
      <c r="CD32" s="57"/>
      <c r="CE32" s="17"/>
      <c r="CF32" s="17"/>
      <c r="CG32" s="56"/>
      <c r="CH32" s="50"/>
      <c r="CI32" s="50"/>
      <c r="CJ32" s="50"/>
      <c r="CK32" s="50"/>
      <c r="CL32" s="50"/>
      <c r="CM32" s="50"/>
      <c r="CN32" s="264"/>
      <c r="CO32" s="57"/>
      <c r="CP32" s="17"/>
      <c r="CQ32" s="17"/>
      <c r="CR32" s="56"/>
      <c r="CS32" s="50"/>
      <c r="CT32" s="50"/>
      <c r="CU32" s="50"/>
      <c r="CV32" s="50"/>
      <c r="CW32" s="50"/>
      <c r="CX32" s="50"/>
      <c r="CY32" s="264"/>
      <c r="CZ32" s="57"/>
      <c r="DA32" s="17"/>
      <c r="DB32" s="17"/>
      <c r="DC32" s="56"/>
      <c r="DD32" s="50"/>
      <c r="DE32" s="50"/>
      <c r="DF32" s="50"/>
      <c r="DG32" s="50"/>
      <c r="DH32" s="50"/>
      <c r="DI32" s="50"/>
      <c r="DJ32" s="264"/>
      <c r="DK32" s="57"/>
      <c r="DL32" s="17"/>
      <c r="DM32" s="17"/>
      <c r="DN32" s="56"/>
      <c r="DO32" s="50"/>
      <c r="DP32" s="50"/>
      <c r="DQ32" s="50"/>
      <c r="DR32" s="50"/>
      <c r="DS32" s="50"/>
      <c r="DT32" s="50"/>
      <c r="DU32" s="264"/>
      <c r="DV32" s="57"/>
      <c r="DW32" s="17"/>
      <c r="DX32" s="17"/>
      <c r="DY32" s="56"/>
      <c r="DZ32" s="50"/>
      <c r="EA32" s="50"/>
      <c r="EB32" s="50"/>
      <c r="EC32" s="50"/>
      <c r="ED32" s="50"/>
      <c r="EE32" s="50"/>
      <c r="EF32" s="264"/>
      <c r="EG32" s="57"/>
      <c r="EH32" s="17"/>
      <c r="EI32" s="17"/>
      <c r="EJ32" s="56"/>
      <c r="EK32" s="50"/>
      <c r="EL32" s="50"/>
      <c r="EM32" s="50"/>
      <c r="EN32" s="50"/>
      <c r="EO32" s="50"/>
      <c r="EP32" s="50"/>
      <c r="EQ32" s="264"/>
      <c r="ER32" s="57"/>
      <c r="ES32" s="17"/>
      <c r="ET32" s="17"/>
      <c r="EU32" s="56"/>
      <c r="EV32" s="50"/>
      <c r="EW32" s="50"/>
      <c r="EX32" s="50"/>
      <c r="EY32" s="50"/>
      <c r="EZ32" s="50"/>
      <c r="FA32" s="50"/>
      <c r="FB32" s="264"/>
      <c r="FC32" s="57"/>
      <c r="FD32" s="17"/>
      <c r="FE32" s="17"/>
      <c r="FF32" s="56"/>
      <c r="FG32" s="50"/>
      <c r="FH32" s="50"/>
      <c r="FI32" s="50"/>
      <c r="FJ32" s="50"/>
      <c r="FK32" s="50"/>
      <c r="FL32" s="50"/>
      <c r="FM32" s="264"/>
      <c r="FN32" s="57"/>
      <c r="FO32" s="17"/>
      <c r="FP32" s="17"/>
      <c r="FQ32" s="56"/>
      <c r="FR32" s="50"/>
      <c r="FS32" s="50"/>
      <c r="FT32" s="50"/>
      <c r="FU32" s="50"/>
      <c r="FV32" s="50"/>
      <c r="FW32" s="50"/>
      <c r="FX32" s="264"/>
      <c r="FY32" s="57"/>
      <c r="FZ32" s="17"/>
      <c r="GA32" s="17"/>
      <c r="GB32" s="56"/>
      <c r="GC32" s="50"/>
      <c r="GD32" s="50"/>
      <c r="GE32" s="50"/>
      <c r="GF32" s="50"/>
      <c r="GG32" s="50"/>
      <c r="GH32" s="50"/>
      <c r="GI32" s="264"/>
      <c r="GJ32" s="57"/>
      <c r="GK32" s="17"/>
      <c r="GL32" s="17"/>
      <c r="GM32" s="56"/>
      <c r="GN32" s="50"/>
      <c r="GO32" s="50"/>
      <c r="GP32" s="50"/>
      <c r="GQ32" s="50"/>
      <c r="GR32" s="50"/>
      <c r="GS32" s="50"/>
      <c r="GT32" s="264"/>
      <c r="GU32" s="57"/>
      <c r="GV32" s="17"/>
      <c r="GW32" s="17"/>
      <c r="GX32" s="56"/>
      <c r="GY32" s="50"/>
      <c r="GZ32" s="50"/>
      <c r="HA32" s="50"/>
      <c r="HB32" s="50"/>
      <c r="HC32" s="50"/>
      <c r="HD32" s="50"/>
      <c r="HE32" s="264"/>
      <c r="HF32" s="57"/>
      <c r="HG32" s="17"/>
      <c r="HH32" s="17"/>
      <c r="HI32" s="56"/>
      <c r="HJ32" s="50"/>
      <c r="HK32" s="50"/>
      <c r="HL32" s="50"/>
      <c r="HM32" s="50"/>
      <c r="HN32" s="50"/>
      <c r="HO32" s="50"/>
      <c r="HP32" s="264"/>
      <c r="HQ32" s="57"/>
      <c r="HR32" s="17"/>
      <c r="HS32" s="17"/>
    </row>
    <row r="33" spans="1:227" ht="12.5" x14ac:dyDescent="0.25">
      <c r="A33" s="212">
        <v>1</v>
      </c>
      <c r="B33" s="503"/>
      <c r="C33" s="55"/>
      <c r="D33" s="55"/>
      <c r="E33" s="264"/>
      <c r="F33" s="264"/>
      <c r="G33" s="17"/>
      <c r="H33" s="56"/>
      <c r="I33" s="50"/>
      <c r="J33" s="50"/>
      <c r="K33" s="50"/>
      <c r="L33" s="50"/>
      <c r="M33" s="50"/>
      <c r="N33" s="50"/>
      <c r="O33" s="264"/>
      <c r="P33" s="57"/>
      <c r="Q33" s="17"/>
      <c r="R33" s="17"/>
      <c r="S33" s="56"/>
      <c r="T33" s="50"/>
      <c r="U33" s="50"/>
      <c r="V33" s="50"/>
      <c r="W33" s="50"/>
      <c r="X33" s="50"/>
      <c r="Y33" s="50"/>
      <c r="Z33" s="264"/>
      <c r="AA33" s="57"/>
      <c r="AB33" s="17"/>
      <c r="AC33" s="17"/>
      <c r="AD33" s="56"/>
      <c r="AE33" s="50"/>
      <c r="AF33" s="50"/>
      <c r="AG33" s="50"/>
      <c r="AH33" s="50"/>
      <c r="AI33" s="50"/>
      <c r="AJ33" s="50"/>
      <c r="AK33" s="264"/>
      <c r="AL33" s="57"/>
      <c r="AM33" s="17"/>
      <c r="AN33" s="17"/>
      <c r="AO33" s="56"/>
      <c r="AP33" s="50"/>
      <c r="AQ33" s="50"/>
      <c r="AR33" s="50"/>
      <c r="AS33" s="50"/>
      <c r="AT33" s="50"/>
      <c r="AU33" s="50"/>
      <c r="AV33" s="264"/>
      <c r="AW33" s="57"/>
      <c r="AX33" s="17"/>
      <c r="AY33" s="17"/>
      <c r="AZ33" s="56"/>
      <c r="BA33" s="50"/>
      <c r="BB33" s="50"/>
      <c r="BC33" s="50"/>
      <c r="BD33" s="50"/>
      <c r="BE33" s="50"/>
      <c r="BF33" s="50"/>
      <c r="BG33" s="264"/>
      <c r="BH33" s="57"/>
      <c r="BI33" s="17"/>
      <c r="BJ33" s="17"/>
      <c r="BK33" s="56"/>
      <c r="BL33" s="50"/>
      <c r="BM33" s="50"/>
      <c r="BN33" s="50"/>
      <c r="BO33" s="50"/>
      <c r="BP33" s="50"/>
      <c r="BQ33" s="50"/>
      <c r="BR33" s="264"/>
      <c r="BS33" s="57"/>
      <c r="BT33" s="17"/>
      <c r="BU33" s="17"/>
      <c r="BV33" s="56"/>
      <c r="BW33" s="50"/>
      <c r="BX33" s="50"/>
      <c r="BY33" s="50"/>
      <c r="BZ33" s="50"/>
      <c r="CA33" s="50"/>
      <c r="CB33" s="50"/>
      <c r="CC33" s="264"/>
      <c r="CD33" s="57"/>
      <c r="CE33" s="17"/>
      <c r="CF33" s="17"/>
      <c r="CG33" s="56"/>
      <c r="CH33" s="50"/>
      <c r="CI33" s="50"/>
      <c r="CJ33" s="50"/>
      <c r="CK33" s="50"/>
      <c r="CL33" s="50"/>
      <c r="CM33" s="50"/>
      <c r="CN33" s="264"/>
      <c r="CO33" s="57"/>
      <c r="CP33" s="17"/>
      <c r="CQ33" s="17"/>
      <c r="CR33" s="56"/>
      <c r="CS33" s="50"/>
      <c r="CT33" s="50"/>
      <c r="CU33" s="50"/>
      <c r="CV33" s="50"/>
      <c r="CW33" s="50"/>
      <c r="CX33" s="50"/>
      <c r="CY33" s="264"/>
      <c r="CZ33" s="57"/>
      <c r="DA33" s="17"/>
      <c r="DB33" s="17"/>
      <c r="DC33" s="56"/>
      <c r="DD33" s="50"/>
      <c r="DE33" s="50"/>
      <c r="DF33" s="50"/>
      <c r="DG33" s="50"/>
      <c r="DH33" s="50"/>
      <c r="DI33" s="50"/>
      <c r="DJ33" s="264"/>
      <c r="DK33" s="57"/>
      <c r="DL33" s="17"/>
      <c r="DM33" s="17"/>
      <c r="DN33" s="56"/>
      <c r="DO33" s="50"/>
      <c r="DP33" s="50"/>
      <c r="DQ33" s="50"/>
      <c r="DR33" s="50"/>
      <c r="DS33" s="50"/>
      <c r="DT33" s="50"/>
      <c r="DU33" s="264"/>
      <c r="DV33" s="57"/>
      <c r="DW33" s="17"/>
      <c r="DX33" s="17"/>
      <c r="DY33" s="56"/>
      <c r="DZ33" s="50"/>
      <c r="EA33" s="50"/>
      <c r="EB33" s="50"/>
      <c r="EC33" s="50"/>
      <c r="ED33" s="50"/>
      <c r="EE33" s="50"/>
      <c r="EF33" s="264"/>
      <c r="EG33" s="57"/>
      <c r="EH33" s="17"/>
      <c r="EI33" s="17"/>
      <c r="EJ33" s="56"/>
      <c r="EK33" s="50"/>
      <c r="EL33" s="50"/>
      <c r="EM33" s="50"/>
      <c r="EN33" s="50"/>
      <c r="EO33" s="50"/>
      <c r="EP33" s="50"/>
      <c r="EQ33" s="264"/>
      <c r="ER33" s="57"/>
      <c r="ES33" s="17"/>
      <c r="ET33" s="17"/>
      <c r="EU33" s="56"/>
      <c r="EV33" s="50"/>
      <c r="EW33" s="50"/>
      <c r="EX33" s="50"/>
      <c r="EY33" s="50"/>
      <c r="EZ33" s="50"/>
      <c r="FA33" s="50"/>
      <c r="FB33" s="264"/>
      <c r="FC33" s="57"/>
      <c r="FD33" s="17"/>
      <c r="FE33" s="17"/>
      <c r="FF33" s="56"/>
      <c r="FG33" s="50"/>
      <c r="FH33" s="50"/>
      <c r="FI33" s="50"/>
      <c r="FJ33" s="50"/>
      <c r="FK33" s="50"/>
      <c r="FL33" s="50"/>
      <c r="FM33" s="264"/>
      <c r="FN33" s="57"/>
      <c r="FO33" s="17"/>
      <c r="FP33" s="17"/>
      <c r="FQ33" s="56"/>
      <c r="FR33" s="50"/>
      <c r="FS33" s="50"/>
      <c r="FT33" s="50"/>
      <c r="FU33" s="50"/>
      <c r="FV33" s="50"/>
      <c r="FW33" s="50"/>
      <c r="FX33" s="264"/>
      <c r="FY33" s="57"/>
      <c r="FZ33" s="17"/>
      <c r="GA33" s="17"/>
      <c r="GB33" s="56"/>
      <c r="GC33" s="50"/>
      <c r="GD33" s="50"/>
      <c r="GE33" s="50"/>
      <c r="GF33" s="50"/>
      <c r="GG33" s="50"/>
      <c r="GH33" s="50"/>
      <c r="GI33" s="264"/>
      <c r="GJ33" s="57"/>
      <c r="GK33" s="17"/>
      <c r="GL33" s="17"/>
      <c r="GM33" s="56"/>
      <c r="GN33" s="50"/>
      <c r="GO33" s="50"/>
      <c r="GP33" s="50"/>
      <c r="GQ33" s="50"/>
      <c r="GR33" s="50"/>
      <c r="GS33" s="50"/>
      <c r="GT33" s="264"/>
      <c r="GU33" s="57"/>
      <c r="GV33" s="17"/>
      <c r="GW33" s="17"/>
      <c r="GX33" s="56"/>
      <c r="GY33" s="50"/>
      <c r="GZ33" s="50"/>
      <c r="HA33" s="50"/>
      <c r="HB33" s="50"/>
      <c r="HC33" s="50"/>
      <c r="HD33" s="50"/>
      <c r="HE33" s="264"/>
      <c r="HF33" s="57"/>
      <c r="HG33" s="17"/>
      <c r="HH33" s="17"/>
      <c r="HI33" s="56"/>
      <c r="HJ33" s="50"/>
      <c r="HK33" s="50"/>
      <c r="HL33" s="50"/>
      <c r="HM33" s="50"/>
      <c r="HN33" s="50"/>
      <c r="HO33" s="50"/>
      <c r="HP33" s="264"/>
      <c r="HQ33" s="57"/>
      <c r="HR33" s="17"/>
      <c r="HS33" s="17"/>
    </row>
    <row r="34" spans="1:227" ht="12.5" x14ac:dyDescent="0.25">
      <c r="A34" s="212">
        <v>2</v>
      </c>
      <c r="B34" s="503"/>
      <c r="C34" s="55"/>
      <c r="D34" s="55"/>
      <c r="E34" s="264"/>
      <c r="F34" s="264"/>
      <c r="G34" s="17"/>
      <c r="H34" s="56"/>
      <c r="I34" s="50"/>
      <c r="J34" s="50"/>
      <c r="K34" s="50"/>
      <c r="L34" s="50"/>
      <c r="M34" s="50"/>
      <c r="N34" s="50"/>
      <c r="O34" s="264"/>
      <c r="P34" s="57"/>
      <c r="Q34" s="17"/>
      <c r="R34" s="17"/>
      <c r="S34" s="56"/>
      <c r="T34" s="50"/>
      <c r="U34" s="50"/>
      <c r="V34" s="50"/>
      <c r="W34" s="50"/>
      <c r="X34" s="50"/>
      <c r="Y34" s="50"/>
      <c r="Z34" s="264"/>
      <c r="AA34" s="57"/>
      <c r="AB34" s="17"/>
      <c r="AC34" s="17"/>
      <c r="AD34" s="56"/>
      <c r="AE34" s="50"/>
      <c r="AF34" s="50"/>
      <c r="AG34" s="50"/>
      <c r="AH34" s="50"/>
      <c r="AI34" s="50"/>
      <c r="AJ34" s="50"/>
      <c r="AK34" s="264"/>
      <c r="AL34" s="57"/>
      <c r="AM34" s="17"/>
      <c r="AN34" s="17"/>
      <c r="AO34" s="56"/>
      <c r="AP34" s="50"/>
      <c r="AQ34" s="50"/>
      <c r="AR34" s="50"/>
      <c r="AS34" s="50"/>
      <c r="AT34" s="50"/>
      <c r="AU34" s="50"/>
      <c r="AV34" s="264"/>
      <c r="AW34" s="57"/>
      <c r="AX34" s="17"/>
      <c r="AY34" s="17"/>
      <c r="AZ34" s="56"/>
      <c r="BA34" s="50"/>
      <c r="BB34" s="50"/>
      <c r="BC34" s="50"/>
      <c r="BD34" s="50"/>
      <c r="BE34" s="50"/>
      <c r="BF34" s="50"/>
      <c r="BG34" s="264"/>
      <c r="BH34" s="57"/>
      <c r="BI34" s="17"/>
      <c r="BJ34" s="17"/>
      <c r="BK34" s="56"/>
      <c r="BL34" s="50"/>
      <c r="BM34" s="50"/>
      <c r="BN34" s="50"/>
      <c r="BO34" s="50"/>
      <c r="BP34" s="50"/>
      <c r="BQ34" s="50"/>
      <c r="BR34" s="264"/>
      <c r="BS34" s="57"/>
      <c r="BT34" s="17"/>
      <c r="BU34" s="17"/>
      <c r="BV34" s="56"/>
      <c r="BW34" s="50"/>
      <c r="BX34" s="50"/>
      <c r="BY34" s="50"/>
      <c r="BZ34" s="50"/>
      <c r="CA34" s="50"/>
      <c r="CB34" s="50"/>
      <c r="CC34" s="264"/>
      <c r="CD34" s="57"/>
      <c r="CE34" s="17"/>
      <c r="CF34" s="17"/>
      <c r="CG34" s="56"/>
      <c r="CH34" s="50"/>
      <c r="CI34" s="50"/>
      <c r="CJ34" s="50"/>
      <c r="CK34" s="50"/>
      <c r="CL34" s="50"/>
      <c r="CM34" s="50"/>
      <c r="CN34" s="264"/>
      <c r="CO34" s="57"/>
      <c r="CP34" s="17"/>
      <c r="CQ34" s="17"/>
      <c r="CR34" s="56"/>
      <c r="CS34" s="50"/>
      <c r="CT34" s="50"/>
      <c r="CU34" s="50"/>
      <c r="CV34" s="50"/>
      <c r="CW34" s="50"/>
      <c r="CX34" s="50"/>
      <c r="CY34" s="264"/>
      <c r="CZ34" s="57"/>
      <c r="DA34" s="17"/>
      <c r="DB34" s="17"/>
      <c r="DC34" s="56"/>
      <c r="DD34" s="50"/>
      <c r="DE34" s="50"/>
      <c r="DF34" s="50"/>
      <c r="DG34" s="50"/>
      <c r="DH34" s="50"/>
      <c r="DI34" s="50"/>
      <c r="DJ34" s="264"/>
      <c r="DK34" s="57"/>
      <c r="DL34" s="17"/>
      <c r="DM34" s="17"/>
      <c r="DN34" s="56"/>
      <c r="DO34" s="50"/>
      <c r="DP34" s="50"/>
      <c r="DQ34" s="50"/>
      <c r="DR34" s="50"/>
      <c r="DS34" s="50"/>
      <c r="DT34" s="50"/>
      <c r="DU34" s="264"/>
      <c r="DV34" s="57"/>
      <c r="DW34" s="17"/>
      <c r="DX34" s="17"/>
      <c r="DY34" s="56"/>
      <c r="DZ34" s="50"/>
      <c r="EA34" s="50"/>
      <c r="EB34" s="50"/>
      <c r="EC34" s="50"/>
      <c r="ED34" s="50"/>
      <c r="EE34" s="50"/>
      <c r="EF34" s="264"/>
      <c r="EG34" s="57"/>
      <c r="EH34" s="17"/>
      <c r="EI34" s="17"/>
      <c r="EJ34" s="56"/>
      <c r="EK34" s="50"/>
      <c r="EL34" s="50"/>
      <c r="EM34" s="50"/>
      <c r="EN34" s="50"/>
      <c r="EO34" s="50"/>
      <c r="EP34" s="50"/>
      <c r="EQ34" s="264"/>
      <c r="ER34" s="57"/>
      <c r="ES34" s="17"/>
      <c r="ET34" s="17"/>
      <c r="EU34" s="56"/>
      <c r="EV34" s="50"/>
      <c r="EW34" s="50"/>
      <c r="EX34" s="50"/>
      <c r="EY34" s="50"/>
      <c r="EZ34" s="50"/>
      <c r="FA34" s="50"/>
      <c r="FB34" s="264"/>
      <c r="FC34" s="57"/>
      <c r="FD34" s="17"/>
      <c r="FE34" s="17"/>
      <c r="FF34" s="56"/>
      <c r="FG34" s="50"/>
      <c r="FH34" s="50"/>
      <c r="FI34" s="50"/>
      <c r="FJ34" s="50"/>
      <c r="FK34" s="50"/>
      <c r="FL34" s="50"/>
      <c r="FM34" s="264"/>
      <c r="FN34" s="57"/>
      <c r="FO34" s="17"/>
      <c r="FP34" s="17"/>
      <c r="FQ34" s="56"/>
      <c r="FR34" s="50"/>
      <c r="FS34" s="50"/>
      <c r="FT34" s="50"/>
      <c r="FU34" s="50"/>
      <c r="FV34" s="50"/>
      <c r="FW34" s="50"/>
      <c r="FX34" s="264"/>
      <c r="FY34" s="57"/>
      <c r="FZ34" s="17"/>
      <c r="GA34" s="17"/>
      <c r="GB34" s="56"/>
      <c r="GC34" s="50"/>
      <c r="GD34" s="50"/>
      <c r="GE34" s="50"/>
      <c r="GF34" s="50"/>
      <c r="GG34" s="50"/>
      <c r="GH34" s="50"/>
      <c r="GI34" s="264"/>
      <c r="GJ34" s="57"/>
      <c r="GK34" s="17"/>
      <c r="GL34" s="17"/>
      <c r="GM34" s="56"/>
      <c r="GN34" s="50"/>
      <c r="GO34" s="50"/>
      <c r="GP34" s="50"/>
      <c r="GQ34" s="50"/>
      <c r="GR34" s="50"/>
      <c r="GS34" s="50"/>
      <c r="GT34" s="264"/>
      <c r="GU34" s="57"/>
      <c r="GV34" s="17"/>
      <c r="GW34" s="17"/>
      <c r="GX34" s="56"/>
      <c r="GY34" s="50"/>
      <c r="GZ34" s="50"/>
      <c r="HA34" s="50"/>
      <c r="HB34" s="50"/>
      <c r="HC34" s="50"/>
      <c r="HD34" s="50"/>
      <c r="HE34" s="264"/>
      <c r="HF34" s="57"/>
      <c r="HG34" s="17"/>
      <c r="HH34" s="17"/>
      <c r="HI34" s="56"/>
      <c r="HJ34" s="50"/>
      <c r="HK34" s="50"/>
      <c r="HL34" s="50"/>
      <c r="HM34" s="50"/>
      <c r="HN34" s="50"/>
      <c r="HO34" s="50"/>
      <c r="HP34" s="264"/>
      <c r="HQ34" s="57"/>
      <c r="HR34" s="17"/>
      <c r="HS34" s="17"/>
    </row>
    <row r="35" spans="1:227" ht="12.5" x14ac:dyDescent="0.25">
      <c r="A35" s="212">
        <v>3</v>
      </c>
      <c r="B35" s="503"/>
      <c r="C35" s="55"/>
      <c r="D35" s="55"/>
      <c r="E35" s="264"/>
      <c r="F35" s="264"/>
      <c r="G35" s="17"/>
      <c r="H35" s="56"/>
      <c r="I35" s="50"/>
      <c r="J35" s="50"/>
      <c r="K35" s="50"/>
      <c r="L35" s="50"/>
      <c r="M35" s="50"/>
      <c r="N35" s="50"/>
      <c r="O35" s="264"/>
      <c r="P35" s="57"/>
      <c r="Q35" s="17"/>
      <c r="R35" s="17"/>
      <c r="S35" s="56"/>
      <c r="T35" s="50"/>
      <c r="U35" s="50"/>
      <c r="V35" s="50"/>
      <c r="W35" s="50"/>
      <c r="X35" s="50"/>
      <c r="Y35" s="50"/>
      <c r="Z35" s="264"/>
      <c r="AA35" s="57"/>
      <c r="AB35" s="17"/>
      <c r="AC35" s="17"/>
      <c r="AD35" s="56"/>
      <c r="AE35" s="50"/>
      <c r="AF35" s="50"/>
      <c r="AG35" s="50"/>
      <c r="AH35" s="50"/>
      <c r="AI35" s="50"/>
      <c r="AJ35" s="50"/>
      <c r="AK35" s="264"/>
      <c r="AL35" s="57"/>
      <c r="AM35" s="17"/>
      <c r="AN35" s="17"/>
      <c r="AO35" s="56"/>
      <c r="AP35" s="50"/>
      <c r="AQ35" s="50"/>
      <c r="AR35" s="50"/>
      <c r="AS35" s="50"/>
      <c r="AT35" s="50"/>
      <c r="AU35" s="50"/>
      <c r="AV35" s="264"/>
      <c r="AW35" s="57"/>
      <c r="AX35" s="17"/>
      <c r="AY35" s="17"/>
      <c r="AZ35" s="56"/>
      <c r="BA35" s="50"/>
      <c r="BB35" s="50"/>
      <c r="BC35" s="50"/>
      <c r="BD35" s="50"/>
      <c r="BE35" s="50"/>
      <c r="BF35" s="50"/>
      <c r="BG35" s="264"/>
      <c r="BH35" s="57"/>
      <c r="BI35" s="17"/>
      <c r="BJ35" s="17"/>
      <c r="BK35" s="56"/>
      <c r="BL35" s="50"/>
      <c r="BM35" s="50"/>
      <c r="BN35" s="50"/>
      <c r="BO35" s="50"/>
      <c r="BP35" s="50"/>
      <c r="BQ35" s="50"/>
      <c r="BR35" s="264"/>
      <c r="BS35" s="57"/>
      <c r="BT35" s="17"/>
      <c r="BU35" s="17"/>
      <c r="BV35" s="56"/>
      <c r="BW35" s="50"/>
      <c r="BX35" s="50"/>
      <c r="BY35" s="50"/>
      <c r="BZ35" s="50"/>
      <c r="CA35" s="50"/>
      <c r="CB35" s="50"/>
      <c r="CC35" s="264"/>
      <c r="CD35" s="57"/>
      <c r="CE35" s="17"/>
      <c r="CF35" s="17"/>
      <c r="CG35" s="56"/>
      <c r="CH35" s="50"/>
      <c r="CI35" s="50"/>
      <c r="CJ35" s="50"/>
      <c r="CK35" s="50"/>
      <c r="CL35" s="50"/>
      <c r="CM35" s="50"/>
      <c r="CN35" s="264"/>
      <c r="CO35" s="57"/>
      <c r="CP35" s="17"/>
      <c r="CQ35" s="17"/>
      <c r="CR35" s="56"/>
      <c r="CS35" s="50"/>
      <c r="CT35" s="50"/>
      <c r="CU35" s="50"/>
      <c r="CV35" s="50"/>
      <c r="CW35" s="50"/>
      <c r="CX35" s="50"/>
      <c r="CY35" s="264"/>
      <c r="CZ35" s="57"/>
      <c r="DA35" s="17"/>
      <c r="DB35" s="17"/>
      <c r="DC35" s="56"/>
      <c r="DD35" s="50"/>
      <c r="DE35" s="50"/>
      <c r="DF35" s="50"/>
      <c r="DG35" s="50"/>
      <c r="DH35" s="50"/>
      <c r="DI35" s="50"/>
      <c r="DJ35" s="264"/>
      <c r="DK35" s="57"/>
      <c r="DL35" s="17"/>
      <c r="DM35" s="17"/>
      <c r="DN35" s="56"/>
      <c r="DO35" s="50"/>
      <c r="DP35" s="50"/>
      <c r="DQ35" s="50"/>
      <c r="DR35" s="50"/>
      <c r="DS35" s="50"/>
      <c r="DT35" s="50"/>
      <c r="DU35" s="264"/>
      <c r="DV35" s="57"/>
      <c r="DW35" s="17"/>
      <c r="DX35" s="17"/>
      <c r="DY35" s="56"/>
      <c r="DZ35" s="50"/>
      <c r="EA35" s="50"/>
      <c r="EB35" s="50"/>
      <c r="EC35" s="50"/>
      <c r="ED35" s="50"/>
      <c r="EE35" s="50"/>
      <c r="EF35" s="264"/>
      <c r="EG35" s="57"/>
      <c r="EH35" s="17"/>
      <c r="EI35" s="17"/>
      <c r="EJ35" s="56"/>
      <c r="EK35" s="50"/>
      <c r="EL35" s="50"/>
      <c r="EM35" s="50"/>
      <c r="EN35" s="50"/>
      <c r="EO35" s="50"/>
      <c r="EP35" s="50"/>
      <c r="EQ35" s="264"/>
      <c r="ER35" s="57"/>
      <c r="ES35" s="17"/>
      <c r="ET35" s="17"/>
      <c r="EU35" s="56"/>
      <c r="EV35" s="50"/>
      <c r="EW35" s="50"/>
      <c r="EX35" s="50"/>
      <c r="EY35" s="50"/>
      <c r="EZ35" s="50"/>
      <c r="FA35" s="50"/>
      <c r="FB35" s="264"/>
      <c r="FC35" s="57"/>
      <c r="FD35" s="17"/>
      <c r="FE35" s="17"/>
      <c r="FF35" s="56"/>
      <c r="FG35" s="50"/>
      <c r="FH35" s="50"/>
      <c r="FI35" s="50"/>
      <c r="FJ35" s="50"/>
      <c r="FK35" s="50"/>
      <c r="FL35" s="50"/>
      <c r="FM35" s="264"/>
      <c r="FN35" s="57"/>
      <c r="FO35" s="17"/>
      <c r="FP35" s="17"/>
      <c r="FQ35" s="56"/>
      <c r="FR35" s="50"/>
      <c r="FS35" s="50"/>
      <c r="FT35" s="50"/>
      <c r="FU35" s="50"/>
      <c r="FV35" s="50"/>
      <c r="FW35" s="50"/>
      <c r="FX35" s="264"/>
      <c r="FY35" s="57"/>
      <c r="FZ35" s="17"/>
      <c r="GA35" s="17"/>
      <c r="GB35" s="56"/>
      <c r="GC35" s="50"/>
      <c r="GD35" s="50"/>
      <c r="GE35" s="50"/>
      <c r="GF35" s="50"/>
      <c r="GG35" s="50"/>
      <c r="GH35" s="50"/>
      <c r="GI35" s="264"/>
      <c r="GJ35" s="57"/>
      <c r="GK35" s="17"/>
      <c r="GL35" s="17"/>
      <c r="GM35" s="56"/>
      <c r="GN35" s="50"/>
      <c r="GO35" s="50"/>
      <c r="GP35" s="50"/>
      <c r="GQ35" s="50"/>
      <c r="GR35" s="50"/>
      <c r="GS35" s="50"/>
      <c r="GT35" s="264"/>
      <c r="GU35" s="57"/>
      <c r="GV35" s="17"/>
      <c r="GW35" s="17"/>
      <c r="GX35" s="56"/>
      <c r="GY35" s="50"/>
      <c r="GZ35" s="50"/>
      <c r="HA35" s="50"/>
      <c r="HB35" s="50"/>
      <c r="HC35" s="50"/>
      <c r="HD35" s="50"/>
      <c r="HE35" s="264"/>
      <c r="HF35" s="57"/>
      <c r="HG35" s="17"/>
      <c r="HH35" s="17"/>
      <c r="HI35" s="56"/>
      <c r="HJ35" s="50"/>
      <c r="HK35" s="50"/>
      <c r="HL35" s="50"/>
      <c r="HM35" s="50"/>
      <c r="HN35" s="50"/>
      <c r="HO35" s="50"/>
      <c r="HP35" s="264"/>
      <c r="HQ35" s="57"/>
      <c r="HR35" s="17"/>
      <c r="HS35" s="17"/>
    </row>
    <row r="36" spans="1:227" ht="12.5" x14ac:dyDescent="0.25">
      <c r="A36" s="212">
        <v>4</v>
      </c>
      <c r="B36" s="503"/>
      <c r="C36" s="55"/>
      <c r="D36" s="55"/>
      <c r="E36" s="264"/>
      <c r="F36" s="264"/>
      <c r="G36" s="17"/>
      <c r="H36" s="56"/>
      <c r="I36" s="50"/>
      <c r="J36" s="50"/>
      <c r="K36" s="50"/>
      <c r="L36" s="50"/>
      <c r="M36" s="50"/>
      <c r="N36" s="50"/>
      <c r="O36" s="264"/>
      <c r="P36" s="57"/>
      <c r="Q36" s="17"/>
      <c r="R36" s="17"/>
      <c r="S36" s="56"/>
      <c r="T36" s="50"/>
      <c r="U36" s="50"/>
      <c r="V36" s="50"/>
      <c r="W36" s="50"/>
      <c r="X36" s="50"/>
      <c r="Y36" s="50"/>
      <c r="Z36" s="264"/>
      <c r="AA36" s="57"/>
      <c r="AB36" s="17"/>
      <c r="AC36" s="17"/>
      <c r="AD36" s="56"/>
      <c r="AE36" s="50"/>
      <c r="AF36" s="50"/>
      <c r="AG36" s="50"/>
      <c r="AH36" s="50"/>
      <c r="AI36" s="50"/>
      <c r="AJ36" s="50"/>
      <c r="AK36" s="264"/>
      <c r="AL36" s="57"/>
      <c r="AM36" s="17"/>
      <c r="AN36" s="17"/>
      <c r="AO36" s="56"/>
      <c r="AP36" s="50"/>
      <c r="AQ36" s="50"/>
      <c r="AR36" s="50"/>
      <c r="AS36" s="50"/>
      <c r="AT36" s="50"/>
      <c r="AU36" s="50"/>
      <c r="AV36" s="264"/>
      <c r="AW36" s="57"/>
      <c r="AX36" s="17"/>
      <c r="AY36" s="17"/>
      <c r="AZ36" s="56"/>
      <c r="BA36" s="50"/>
      <c r="BB36" s="50"/>
      <c r="BC36" s="50"/>
      <c r="BD36" s="50"/>
      <c r="BE36" s="50"/>
      <c r="BF36" s="50"/>
      <c r="BG36" s="264"/>
      <c r="BH36" s="57"/>
      <c r="BI36" s="17"/>
      <c r="BJ36" s="17"/>
      <c r="BK36" s="56"/>
      <c r="BL36" s="50"/>
      <c r="BM36" s="50"/>
      <c r="BN36" s="50"/>
      <c r="BO36" s="50"/>
      <c r="BP36" s="50"/>
      <c r="BQ36" s="50"/>
      <c r="BR36" s="264"/>
      <c r="BS36" s="57"/>
      <c r="BT36" s="17"/>
      <c r="BU36" s="17"/>
      <c r="BV36" s="56"/>
      <c r="BW36" s="50"/>
      <c r="BX36" s="50"/>
      <c r="BY36" s="50"/>
      <c r="BZ36" s="50"/>
      <c r="CA36" s="50"/>
      <c r="CB36" s="50"/>
      <c r="CC36" s="264"/>
      <c r="CD36" s="57"/>
      <c r="CE36" s="17"/>
      <c r="CF36" s="17"/>
      <c r="CG36" s="56"/>
      <c r="CH36" s="50"/>
      <c r="CI36" s="50"/>
      <c r="CJ36" s="50"/>
      <c r="CK36" s="50"/>
      <c r="CL36" s="50"/>
      <c r="CM36" s="50"/>
      <c r="CN36" s="264"/>
      <c r="CO36" s="57"/>
      <c r="CP36" s="17"/>
      <c r="CQ36" s="17"/>
      <c r="CR36" s="56"/>
      <c r="CS36" s="50"/>
      <c r="CT36" s="50"/>
      <c r="CU36" s="50"/>
      <c r="CV36" s="50"/>
      <c r="CW36" s="50"/>
      <c r="CX36" s="50"/>
      <c r="CY36" s="264"/>
      <c r="CZ36" s="57"/>
      <c r="DA36" s="17"/>
      <c r="DB36" s="17"/>
      <c r="DC36" s="56"/>
      <c r="DD36" s="50"/>
      <c r="DE36" s="50"/>
      <c r="DF36" s="50"/>
      <c r="DG36" s="50"/>
      <c r="DH36" s="50"/>
      <c r="DI36" s="50"/>
      <c r="DJ36" s="264"/>
      <c r="DK36" s="57"/>
      <c r="DL36" s="17"/>
      <c r="DM36" s="17"/>
      <c r="DN36" s="56"/>
      <c r="DO36" s="50"/>
      <c r="DP36" s="50"/>
      <c r="DQ36" s="50"/>
      <c r="DR36" s="50"/>
      <c r="DS36" s="50"/>
      <c r="DT36" s="50"/>
      <c r="DU36" s="264"/>
      <c r="DV36" s="57"/>
      <c r="DW36" s="17"/>
      <c r="DX36" s="17"/>
      <c r="DY36" s="56"/>
      <c r="DZ36" s="50"/>
      <c r="EA36" s="50"/>
      <c r="EB36" s="50"/>
      <c r="EC36" s="50"/>
      <c r="ED36" s="50"/>
      <c r="EE36" s="50"/>
      <c r="EF36" s="264"/>
      <c r="EG36" s="57"/>
      <c r="EH36" s="17"/>
      <c r="EI36" s="17"/>
      <c r="EJ36" s="56"/>
      <c r="EK36" s="50"/>
      <c r="EL36" s="50"/>
      <c r="EM36" s="50"/>
      <c r="EN36" s="50"/>
      <c r="EO36" s="50"/>
      <c r="EP36" s="50"/>
      <c r="EQ36" s="264"/>
      <c r="ER36" s="57"/>
      <c r="ES36" s="17"/>
      <c r="ET36" s="17"/>
      <c r="EU36" s="56"/>
      <c r="EV36" s="50"/>
      <c r="EW36" s="50"/>
      <c r="EX36" s="50"/>
      <c r="EY36" s="50"/>
      <c r="EZ36" s="50"/>
      <c r="FA36" s="50"/>
      <c r="FB36" s="264"/>
      <c r="FC36" s="57"/>
      <c r="FD36" s="17"/>
      <c r="FE36" s="17"/>
      <c r="FF36" s="56"/>
      <c r="FG36" s="50"/>
      <c r="FH36" s="50"/>
      <c r="FI36" s="50"/>
      <c r="FJ36" s="50"/>
      <c r="FK36" s="50"/>
      <c r="FL36" s="50"/>
      <c r="FM36" s="264"/>
      <c r="FN36" s="57"/>
      <c r="FO36" s="17"/>
      <c r="FP36" s="17"/>
      <c r="FQ36" s="56"/>
      <c r="FR36" s="50"/>
      <c r="FS36" s="50"/>
      <c r="FT36" s="50"/>
      <c r="FU36" s="50"/>
      <c r="FV36" s="50"/>
      <c r="FW36" s="50"/>
      <c r="FX36" s="264"/>
      <c r="FY36" s="57"/>
      <c r="FZ36" s="17"/>
      <c r="GA36" s="17"/>
      <c r="GB36" s="56"/>
      <c r="GC36" s="50"/>
      <c r="GD36" s="50"/>
      <c r="GE36" s="50"/>
      <c r="GF36" s="50"/>
      <c r="GG36" s="50"/>
      <c r="GH36" s="50"/>
      <c r="GI36" s="264"/>
      <c r="GJ36" s="57"/>
      <c r="GK36" s="17"/>
      <c r="GL36" s="17"/>
      <c r="GM36" s="56"/>
      <c r="GN36" s="50"/>
      <c r="GO36" s="50"/>
      <c r="GP36" s="50"/>
      <c r="GQ36" s="50"/>
      <c r="GR36" s="50"/>
      <c r="GS36" s="50"/>
      <c r="GT36" s="264"/>
      <c r="GU36" s="57"/>
      <c r="GV36" s="17"/>
      <c r="GW36" s="17"/>
      <c r="GX36" s="56"/>
      <c r="GY36" s="50"/>
      <c r="GZ36" s="50"/>
      <c r="HA36" s="50"/>
      <c r="HB36" s="50"/>
      <c r="HC36" s="50"/>
      <c r="HD36" s="50"/>
      <c r="HE36" s="264"/>
      <c r="HF36" s="57"/>
      <c r="HG36" s="17"/>
      <c r="HH36" s="17"/>
      <c r="HI36" s="56"/>
      <c r="HJ36" s="50"/>
      <c r="HK36" s="50"/>
      <c r="HL36" s="50"/>
      <c r="HM36" s="50"/>
      <c r="HN36" s="50"/>
      <c r="HO36" s="50"/>
      <c r="HP36" s="264"/>
      <c r="HQ36" s="57"/>
      <c r="HR36" s="17"/>
      <c r="HS36" s="17"/>
    </row>
    <row r="37" spans="1:227" ht="12.5" x14ac:dyDescent="0.25">
      <c r="A37" s="212">
        <v>5</v>
      </c>
      <c r="B37" s="503"/>
      <c r="C37" s="55"/>
      <c r="D37" s="55"/>
      <c r="E37" s="264"/>
      <c r="F37" s="264"/>
      <c r="G37" s="17"/>
      <c r="H37" s="56"/>
      <c r="I37" s="50"/>
      <c r="J37" s="50"/>
      <c r="K37" s="50"/>
      <c r="L37" s="50"/>
      <c r="M37" s="50"/>
      <c r="N37" s="50"/>
      <c r="O37" s="264"/>
      <c r="P37" s="57"/>
      <c r="Q37" s="17"/>
      <c r="R37" s="17"/>
      <c r="S37" s="56"/>
      <c r="T37" s="50"/>
      <c r="U37" s="50"/>
      <c r="V37" s="50"/>
      <c r="W37" s="50"/>
      <c r="X37" s="50"/>
      <c r="Y37" s="50"/>
      <c r="Z37" s="264"/>
      <c r="AA37" s="57"/>
      <c r="AB37" s="17"/>
      <c r="AC37" s="17"/>
      <c r="AD37" s="56"/>
      <c r="AE37" s="50"/>
      <c r="AF37" s="50"/>
      <c r="AG37" s="50"/>
      <c r="AH37" s="50"/>
      <c r="AI37" s="50"/>
      <c r="AJ37" s="50"/>
      <c r="AK37" s="264"/>
      <c r="AL37" s="57"/>
      <c r="AM37" s="17"/>
      <c r="AN37" s="17"/>
      <c r="AO37" s="56"/>
      <c r="AP37" s="50"/>
      <c r="AQ37" s="50"/>
      <c r="AR37" s="50"/>
      <c r="AS37" s="50"/>
      <c r="AT37" s="50"/>
      <c r="AU37" s="50"/>
      <c r="AV37" s="264"/>
      <c r="AW37" s="57"/>
      <c r="AX37" s="17"/>
      <c r="AY37" s="17"/>
      <c r="AZ37" s="56"/>
      <c r="BA37" s="50"/>
      <c r="BB37" s="50"/>
      <c r="BC37" s="50"/>
      <c r="BD37" s="50"/>
      <c r="BE37" s="50"/>
      <c r="BF37" s="50"/>
      <c r="BG37" s="264"/>
      <c r="BH37" s="57"/>
      <c r="BI37" s="17"/>
      <c r="BJ37" s="17"/>
      <c r="BK37" s="56"/>
      <c r="BL37" s="50"/>
      <c r="BM37" s="50"/>
      <c r="BN37" s="50"/>
      <c r="BO37" s="50"/>
      <c r="BP37" s="50"/>
      <c r="BQ37" s="50"/>
      <c r="BR37" s="264"/>
      <c r="BS37" s="57"/>
      <c r="BT37" s="17"/>
      <c r="BU37" s="17"/>
      <c r="BV37" s="56"/>
      <c r="BW37" s="50"/>
      <c r="BX37" s="50"/>
      <c r="BY37" s="50"/>
      <c r="BZ37" s="50"/>
      <c r="CA37" s="50"/>
      <c r="CB37" s="50"/>
      <c r="CC37" s="264"/>
      <c r="CD37" s="57"/>
      <c r="CE37" s="17"/>
      <c r="CF37" s="17"/>
      <c r="CG37" s="56"/>
      <c r="CH37" s="50"/>
      <c r="CI37" s="50"/>
      <c r="CJ37" s="50"/>
      <c r="CK37" s="50"/>
      <c r="CL37" s="50"/>
      <c r="CM37" s="50"/>
      <c r="CN37" s="264"/>
      <c r="CO37" s="57"/>
      <c r="CP37" s="17"/>
      <c r="CQ37" s="17"/>
      <c r="CR37" s="56"/>
      <c r="CS37" s="50"/>
      <c r="CT37" s="50"/>
      <c r="CU37" s="50"/>
      <c r="CV37" s="50"/>
      <c r="CW37" s="50"/>
      <c r="CX37" s="50"/>
      <c r="CY37" s="264"/>
      <c r="CZ37" s="57"/>
      <c r="DA37" s="17"/>
      <c r="DB37" s="17"/>
      <c r="DC37" s="56"/>
      <c r="DD37" s="50"/>
      <c r="DE37" s="50"/>
      <c r="DF37" s="50"/>
      <c r="DG37" s="50"/>
      <c r="DH37" s="50"/>
      <c r="DI37" s="50"/>
      <c r="DJ37" s="264"/>
      <c r="DK37" s="57"/>
      <c r="DL37" s="17"/>
      <c r="DM37" s="17"/>
      <c r="DN37" s="56"/>
      <c r="DO37" s="50"/>
      <c r="DP37" s="50"/>
      <c r="DQ37" s="50"/>
      <c r="DR37" s="50"/>
      <c r="DS37" s="50"/>
      <c r="DT37" s="50"/>
      <c r="DU37" s="264"/>
      <c r="DV37" s="57"/>
      <c r="DW37" s="17"/>
      <c r="DX37" s="17"/>
      <c r="DY37" s="56"/>
      <c r="DZ37" s="50"/>
      <c r="EA37" s="50"/>
      <c r="EB37" s="50"/>
      <c r="EC37" s="50"/>
      <c r="ED37" s="50"/>
      <c r="EE37" s="50"/>
      <c r="EF37" s="264"/>
      <c r="EG37" s="57"/>
      <c r="EH37" s="17"/>
      <c r="EI37" s="17"/>
      <c r="EJ37" s="56"/>
      <c r="EK37" s="50"/>
      <c r="EL37" s="50"/>
      <c r="EM37" s="50"/>
      <c r="EN37" s="50"/>
      <c r="EO37" s="50"/>
      <c r="EP37" s="50"/>
      <c r="EQ37" s="264"/>
      <c r="ER37" s="57"/>
      <c r="ES37" s="17"/>
      <c r="ET37" s="17"/>
      <c r="EU37" s="56"/>
      <c r="EV37" s="50"/>
      <c r="EW37" s="50"/>
      <c r="EX37" s="50"/>
      <c r="EY37" s="50"/>
      <c r="EZ37" s="50"/>
      <c r="FA37" s="50"/>
      <c r="FB37" s="264"/>
      <c r="FC37" s="57"/>
      <c r="FD37" s="17"/>
      <c r="FE37" s="17"/>
      <c r="FF37" s="56"/>
      <c r="FG37" s="50"/>
      <c r="FH37" s="50"/>
      <c r="FI37" s="50"/>
      <c r="FJ37" s="50"/>
      <c r="FK37" s="50"/>
      <c r="FL37" s="50"/>
      <c r="FM37" s="264"/>
      <c r="FN37" s="57"/>
      <c r="FO37" s="17"/>
      <c r="FP37" s="17"/>
      <c r="FQ37" s="56"/>
      <c r="FR37" s="50"/>
      <c r="FS37" s="50"/>
      <c r="FT37" s="50"/>
      <c r="FU37" s="50"/>
      <c r="FV37" s="50"/>
      <c r="FW37" s="50"/>
      <c r="FX37" s="264"/>
      <c r="FY37" s="57"/>
      <c r="FZ37" s="17"/>
      <c r="GA37" s="17"/>
      <c r="GB37" s="56"/>
      <c r="GC37" s="50"/>
      <c r="GD37" s="50"/>
      <c r="GE37" s="50"/>
      <c r="GF37" s="50"/>
      <c r="GG37" s="50"/>
      <c r="GH37" s="50"/>
      <c r="GI37" s="264"/>
      <c r="GJ37" s="57"/>
      <c r="GK37" s="17"/>
      <c r="GL37" s="17"/>
      <c r="GM37" s="56"/>
      <c r="GN37" s="50"/>
      <c r="GO37" s="50"/>
      <c r="GP37" s="50"/>
      <c r="GQ37" s="50"/>
      <c r="GR37" s="50"/>
      <c r="GS37" s="50"/>
      <c r="GT37" s="264"/>
      <c r="GU37" s="57"/>
      <c r="GV37" s="17"/>
      <c r="GW37" s="17"/>
      <c r="GX37" s="56"/>
      <c r="GY37" s="50"/>
      <c r="GZ37" s="50"/>
      <c r="HA37" s="50"/>
      <c r="HB37" s="50"/>
      <c r="HC37" s="50"/>
      <c r="HD37" s="50"/>
      <c r="HE37" s="264"/>
      <c r="HF37" s="57"/>
      <c r="HG37" s="17"/>
      <c r="HH37" s="17"/>
      <c r="HI37" s="56"/>
      <c r="HJ37" s="50"/>
      <c r="HK37" s="50"/>
      <c r="HL37" s="50"/>
      <c r="HM37" s="50"/>
      <c r="HN37" s="50"/>
      <c r="HO37" s="50"/>
      <c r="HP37" s="264"/>
      <c r="HQ37" s="57"/>
      <c r="HR37" s="17"/>
      <c r="HS37" s="17"/>
    </row>
    <row r="38" spans="1:227" ht="12.5" x14ac:dyDescent="0.25">
      <c r="A38" s="54"/>
      <c r="B38" s="213"/>
      <c r="C38" s="55"/>
      <c r="D38" s="55"/>
      <c r="E38" s="264"/>
      <c r="F38" s="264"/>
      <c r="G38" s="17"/>
      <c r="H38" s="56"/>
      <c r="I38" s="50"/>
      <c r="J38" s="50"/>
      <c r="K38" s="50"/>
      <c r="L38" s="50"/>
      <c r="M38" s="50"/>
      <c r="N38" s="50"/>
      <c r="O38" s="264"/>
      <c r="P38" s="57"/>
      <c r="Q38" s="17"/>
      <c r="R38" s="17"/>
      <c r="S38" s="56"/>
      <c r="T38" s="50"/>
      <c r="U38" s="50"/>
      <c r="V38" s="50"/>
      <c r="W38" s="50"/>
      <c r="X38" s="50"/>
      <c r="Y38" s="50"/>
      <c r="Z38" s="264"/>
      <c r="AA38" s="57"/>
      <c r="AB38" s="17"/>
      <c r="AC38" s="17"/>
      <c r="AD38" s="56"/>
      <c r="AE38" s="50"/>
      <c r="AF38" s="50"/>
      <c r="AG38" s="50"/>
      <c r="AH38" s="50"/>
      <c r="AI38" s="50"/>
      <c r="AJ38" s="50"/>
      <c r="AK38" s="264"/>
      <c r="AL38" s="57"/>
      <c r="AM38" s="17"/>
      <c r="AN38" s="17"/>
      <c r="AO38" s="56"/>
      <c r="AP38" s="50"/>
      <c r="AQ38" s="50"/>
      <c r="AR38" s="50"/>
      <c r="AS38" s="50"/>
      <c r="AT38" s="50"/>
      <c r="AU38" s="50"/>
      <c r="AV38" s="264"/>
      <c r="AW38" s="57"/>
      <c r="AX38" s="17"/>
      <c r="AY38" s="17"/>
      <c r="AZ38" s="56"/>
      <c r="BA38" s="50"/>
      <c r="BB38" s="50"/>
      <c r="BC38" s="50"/>
      <c r="BD38" s="50"/>
      <c r="BE38" s="50"/>
      <c r="BF38" s="50"/>
      <c r="BG38" s="264"/>
      <c r="BH38" s="57"/>
      <c r="BI38" s="17"/>
      <c r="BJ38" s="17"/>
      <c r="BK38" s="56"/>
      <c r="BL38" s="50"/>
      <c r="BM38" s="50"/>
      <c r="BN38" s="50"/>
      <c r="BO38" s="50"/>
      <c r="BP38" s="50"/>
      <c r="BQ38" s="50"/>
      <c r="BR38" s="264"/>
      <c r="BS38" s="57"/>
      <c r="BT38" s="17"/>
      <c r="BU38" s="17"/>
      <c r="BV38" s="56"/>
      <c r="BW38" s="50"/>
      <c r="BX38" s="50"/>
      <c r="BY38" s="50"/>
      <c r="BZ38" s="50"/>
      <c r="CA38" s="50"/>
      <c r="CB38" s="50"/>
      <c r="CC38" s="264"/>
      <c r="CD38" s="57"/>
      <c r="CE38" s="17"/>
      <c r="CF38" s="17"/>
      <c r="CG38" s="56"/>
      <c r="CH38" s="50"/>
      <c r="CI38" s="50"/>
      <c r="CJ38" s="50"/>
      <c r="CK38" s="50"/>
      <c r="CL38" s="50"/>
      <c r="CM38" s="50"/>
      <c r="CN38" s="264"/>
      <c r="CO38" s="57"/>
      <c r="CP38" s="17"/>
      <c r="CQ38" s="17"/>
      <c r="CR38" s="56"/>
      <c r="CS38" s="50"/>
      <c r="CT38" s="50"/>
      <c r="CU38" s="50"/>
      <c r="CV38" s="50"/>
      <c r="CW38" s="50"/>
      <c r="CX38" s="50"/>
      <c r="CY38" s="264"/>
      <c r="CZ38" s="57"/>
      <c r="DA38" s="17"/>
      <c r="DB38" s="17"/>
      <c r="DC38" s="56"/>
      <c r="DD38" s="50"/>
      <c r="DE38" s="50"/>
      <c r="DF38" s="50"/>
      <c r="DG38" s="50"/>
      <c r="DH38" s="50"/>
      <c r="DI38" s="50"/>
      <c r="DJ38" s="264"/>
      <c r="DK38" s="57"/>
      <c r="DL38" s="17"/>
      <c r="DM38" s="17"/>
      <c r="DN38" s="56"/>
      <c r="DO38" s="50"/>
      <c r="DP38" s="50"/>
      <c r="DQ38" s="50"/>
      <c r="DR38" s="50"/>
      <c r="DS38" s="50"/>
      <c r="DT38" s="50"/>
      <c r="DU38" s="264"/>
      <c r="DV38" s="57"/>
      <c r="DW38" s="17"/>
      <c r="DX38" s="17"/>
      <c r="DY38" s="56"/>
      <c r="DZ38" s="50"/>
      <c r="EA38" s="50"/>
      <c r="EB38" s="50"/>
      <c r="EC38" s="50"/>
      <c r="ED38" s="50"/>
      <c r="EE38" s="50"/>
      <c r="EF38" s="264"/>
      <c r="EG38" s="57"/>
      <c r="EH38" s="17"/>
      <c r="EI38" s="17"/>
      <c r="EJ38" s="56"/>
      <c r="EK38" s="50"/>
      <c r="EL38" s="50"/>
      <c r="EM38" s="50"/>
      <c r="EN38" s="50"/>
      <c r="EO38" s="50"/>
      <c r="EP38" s="50"/>
      <c r="EQ38" s="264"/>
      <c r="ER38" s="57"/>
      <c r="ES38" s="17"/>
      <c r="ET38" s="17"/>
      <c r="EU38" s="56"/>
      <c r="EV38" s="50"/>
      <c r="EW38" s="50"/>
      <c r="EX38" s="50"/>
      <c r="EY38" s="50"/>
      <c r="EZ38" s="50"/>
      <c r="FA38" s="50"/>
      <c r="FB38" s="264"/>
      <c r="FC38" s="57"/>
      <c r="FD38" s="17"/>
      <c r="FE38" s="17"/>
      <c r="FF38" s="56"/>
      <c r="FG38" s="50"/>
      <c r="FH38" s="50"/>
      <c r="FI38" s="50"/>
      <c r="FJ38" s="50"/>
      <c r="FK38" s="50"/>
      <c r="FL38" s="50"/>
      <c r="FM38" s="264"/>
      <c r="FN38" s="57"/>
      <c r="FO38" s="17"/>
      <c r="FP38" s="17"/>
      <c r="FQ38" s="56"/>
      <c r="FR38" s="50"/>
      <c r="FS38" s="50"/>
      <c r="FT38" s="50"/>
      <c r="FU38" s="50"/>
      <c r="FV38" s="50"/>
      <c r="FW38" s="50"/>
      <c r="FX38" s="264"/>
      <c r="FY38" s="57"/>
      <c r="FZ38" s="17"/>
      <c r="GA38" s="17"/>
      <c r="GB38" s="56"/>
      <c r="GC38" s="50"/>
      <c r="GD38" s="50"/>
      <c r="GE38" s="50"/>
      <c r="GF38" s="50"/>
      <c r="GG38" s="50"/>
      <c r="GH38" s="50"/>
      <c r="GI38" s="264"/>
      <c r="GJ38" s="57"/>
      <c r="GK38" s="17"/>
      <c r="GL38" s="17"/>
      <c r="GM38" s="56"/>
      <c r="GN38" s="50"/>
      <c r="GO38" s="50"/>
      <c r="GP38" s="50"/>
      <c r="GQ38" s="50"/>
      <c r="GR38" s="50"/>
      <c r="GS38" s="50"/>
      <c r="GT38" s="264"/>
      <c r="GU38" s="57"/>
      <c r="GV38" s="17"/>
      <c r="GW38" s="17"/>
      <c r="GX38" s="56"/>
      <c r="GY38" s="50"/>
      <c r="GZ38" s="50"/>
      <c r="HA38" s="50"/>
      <c r="HB38" s="50"/>
      <c r="HC38" s="50"/>
      <c r="HD38" s="50"/>
      <c r="HE38" s="264"/>
      <c r="HF38" s="57"/>
      <c r="HG38" s="17"/>
      <c r="HH38" s="17"/>
      <c r="HI38" s="56"/>
      <c r="HJ38" s="50"/>
      <c r="HK38" s="50"/>
      <c r="HL38" s="50"/>
      <c r="HM38" s="50"/>
      <c r="HN38" s="50"/>
      <c r="HO38" s="50"/>
      <c r="HP38" s="264"/>
      <c r="HQ38" s="57"/>
      <c r="HR38" s="17"/>
      <c r="HS38" s="17"/>
    </row>
    <row r="39" spans="1:227" ht="12.5" x14ac:dyDescent="0.25">
      <c r="A39" s="54"/>
      <c r="B39" s="214"/>
      <c r="C39" s="55"/>
      <c r="D39" s="55"/>
      <c r="E39" s="264"/>
      <c r="F39" s="264"/>
      <c r="G39" s="17"/>
      <c r="H39" s="56"/>
      <c r="I39" s="50"/>
      <c r="J39" s="50"/>
      <c r="K39" s="50"/>
      <c r="L39" s="50"/>
      <c r="M39" s="50"/>
      <c r="N39" s="50"/>
      <c r="O39" s="264"/>
      <c r="P39" s="57"/>
      <c r="Q39" s="17"/>
      <c r="R39" s="17"/>
      <c r="S39" s="56"/>
      <c r="T39" s="50"/>
      <c r="U39" s="50"/>
      <c r="V39" s="50"/>
      <c r="W39" s="50"/>
      <c r="X39" s="50"/>
      <c r="Y39" s="50"/>
      <c r="Z39" s="264"/>
      <c r="AA39" s="57"/>
      <c r="AB39" s="17"/>
      <c r="AC39" s="17"/>
      <c r="AD39" s="56"/>
      <c r="AE39" s="50"/>
      <c r="AF39" s="50"/>
      <c r="AG39" s="50"/>
      <c r="AH39" s="50"/>
      <c r="AI39" s="50"/>
      <c r="AJ39" s="50"/>
      <c r="AK39" s="264"/>
      <c r="AL39" s="57"/>
      <c r="AM39" s="17"/>
      <c r="AN39" s="17"/>
      <c r="AO39" s="56"/>
      <c r="AP39" s="50"/>
      <c r="AQ39" s="50"/>
      <c r="AR39" s="50"/>
      <c r="AS39" s="50"/>
      <c r="AT39" s="50"/>
      <c r="AU39" s="50"/>
      <c r="AV39" s="264"/>
      <c r="AW39" s="57"/>
      <c r="AX39" s="17"/>
      <c r="AY39" s="17"/>
      <c r="AZ39" s="56"/>
      <c r="BA39" s="50"/>
      <c r="BB39" s="50"/>
      <c r="BC39" s="50"/>
      <c r="BD39" s="50"/>
      <c r="BE39" s="50"/>
      <c r="BF39" s="50"/>
      <c r="BG39" s="264"/>
      <c r="BH39" s="57"/>
      <c r="BI39" s="17"/>
      <c r="BJ39" s="17"/>
      <c r="BK39" s="56"/>
      <c r="BL39" s="50"/>
      <c r="BM39" s="50"/>
      <c r="BN39" s="50"/>
      <c r="BO39" s="50"/>
      <c r="BP39" s="50"/>
      <c r="BQ39" s="50"/>
      <c r="BR39" s="264"/>
      <c r="BS39" s="57"/>
      <c r="BT39" s="17"/>
      <c r="BU39" s="17"/>
      <c r="BV39" s="56"/>
      <c r="BW39" s="50"/>
      <c r="BX39" s="50"/>
      <c r="BY39" s="50"/>
      <c r="BZ39" s="50"/>
      <c r="CA39" s="50"/>
      <c r="CB39" s="50"/>
      <c r="CC39" s="264"/>
      <c r="CD39" s="57"/>
      <c r="CE39" s="17"/>
      <c r="CF39" s="17"/>
      <c r="CG39" s="56"/>
      <c r="CH39" s="50"/>
      <c r="CI39" s="50"/>
      <c r="CJ39" s="50"/>
      <c r="CK39" s="50"/>
      <c r="CL39" s="50"/>
      <c r="CM39" s="50"/>
      <c r="CN39" s="264"/>
      <c r="CO39" s="57"/>
      <c r="CP39" s="17"/>
      <c r="CQ39" s="17"/>
      <c r="CR39" s="56"/>
      <c r="CS39" s="50"/>
      <c r="CT39" s="50"/>
      <c r="CU39" s="50"/>
      <c r="CV39" s="50"/>
      <c r="CW39" s="50"/>
      <c r="CX39" s="50"/>
      <c r="CY39" s="264"/>
      <c r="CZ39" s="57"/>
      <c r="DA39" s="17"/>
      <c r="DB39" s="17"/>
      <c r="DC39" s="56"/>
      <c r="DD39" s="50"/>
      <c r="DE39" s="50"/>
      <c r="DF39" s="50"/>
      <c r="DG39" s="50"/>
      <c r="DH39" s="50"/>
      <c r="DI39" s="50"/>
      <c r="DJ39" s="264"/>
      <c r="DK39" s="57"/>
      <c r="DL39" s="17"/>
      <c r="DM39" s="17"/>
      <c r="DN39" s="56"/>
      <c r="DO39" s="50"/>
      <c r="DP39" s="50"/>
      <c r="DQ39" s="50"/>
      <c r="DR39" s="50"/>
      <c r="DS39" s="50"/>
      <c r="DT39" s="50"/>
      <c r="DU39" s="264"/>
      <c r="DV39" s="57"/>
      <c r="DW39" s="17"/>
      <c r="DX39" s="17"/>
      <c r="DY39" s="56"/>
      <c r="DZ39" s="50"/>
      <c r="EA39" s="50"/>
      <c r="EB39" s="50"/>
      <c r="EC39" s="50"/>
      <c r="ED39" s="50"/>
      <c r="EE39" s="50"/>
      <c r="EF39" s="264"/>
      <c r="EG39" s="57"/>
      <c r="EH39" s="17"/>
      <c r="EI39" s="17"/>
      <c r="EJ39" s="56"/>
      <c r="EK39" s="50"/>
      <c r="EL39" s="50"/>
      <c r="EM39" s="50"/>
      <c r="EN39" s="50"/>
      <c r="EO39" s="50"/>
      <c r="EP39" s="50"/>
      <c r="EQ39" s="264"/>
      <c r="ER39" s="57"/>
      <c r="ES39" s="17"/>
      <c r="ET39" s="17"/>
      <c r="EU39" s="56"/>
      <c r="EV39" s="50"/>
      <c r="EW39" s="50"/>
      <c r="EX39" s="50"/>
      <c r="EY39" s="50"/>
      <c r="EZ39" s="50"/>
      <c r="FA39" s="50"/>
      <c r="FB39" s="264"/>
      <c r="FC39" s="57"/>
      <c r="FD39" s="17"/>
      <c r="FE39" s="17"/>
      <c r="FF39" s="56"/>
      <c r="FG39" s="50"/>
      <c r="FH39" s="50"/>
      <c r="FI39" s="50"/>
      <c r="FJ39" s="50"/>
      <c r="FK39" s="50"/>
      <c r="FL39" s="50"/>
      <c r="FM39" s="264"/>
      <c r="FN39" s="57"/>
      <c r="FO39" s="17"/>
      <c r="FP39" s="17"/>
      <c r="FQ39" s="56"/>
      <c r="FR39" s="50"/>
      <c r="FS39" s="50"/>
      <c r="FT39" s="50"/>
      <c r="FU39" s="50"/>
      <c r="FV39" s="50"/>
      <c r="FW39" s="50"/>
      <c r="FX39" s="264"/>
      <c r="FY39" s="57"/>
      <c r="FZ39" s="17"/>
      <c r="GA39" s="17"/>
      <c r="GB39" s="56"/>
      <c r="GC39" s="50"/>
      <c r="GD39" s="50"/>
      <c r="GE39" s="50"/>
      <c r="GF39" s="50"/>
      <c r="GG39" s="50"/>
      <c r="GH39" s="50"/>
      <c r="GI39" s="264"/>
      <c r="GJ39" s="57"/>
      <c r="GK39" s="17"/>
      <c r="GL39" s="17"/>
      <c r="GM39" s="56"/>
      <c r="GN39" s="50"/>
      <c r="GO39" s="50"/>
      <c r="GP39" s="50"/>
      <c r="GQ39" s="50"/>
      <c r="GR39" s="50"/>
      <c r="GS39" s="50"/>
      <c r="GT39" s="264"/>
      <c r="GU39" s="57"/>
      <c r="GV39" s="17"/>
      <c r="GW39" s="17"/>
      <c r="GX39" s="56"/>
      <c r="GY39" s="50"/>
      <c r="GZ39" s="50"/>
      <c r="HA39" s="50"/>
      <c r="HB39" s="50"/>
      <c r="HC39" s="50"/>
      <c r="HD39" s="50"/>
      <c r="HE39" s="264"/>
      <c r="HF39" s="57"/>
      <c r="HG39" s="17"/>
      <c r="HH39" s="17"/>
      <c r="HI39" s="56"/>
      <c r="HJ39" s="50"/>
      <c r="HK39" s="50"/>
      <c r="HL39" s="50"/>
      <c r="HM39" s="50"/>
      <c r="HN39" s="50"/>
      <c r="HO39" s="50"/>
      <c r="HP39" s="264"/>
      <c r="HQ39" s="57"/>
      <c r="HR39" s="17"/>
      <c r="HS39" s="17"/>
    </row>
    <row r="40" spans="1:227" ht="12.5" x14ac:dyDescent="0.25">
      <c r="A40" s="54"/>
      <c r="B40" s="211"/>
      <c r="C40" s="55"/>
      <c r="D40" s="55"/>
      <c r="E40" s="264"/>
      <c r="F40" s="264"/>
      <c r="G40" s="17"/>
      <c r="H40" s="56"/>
      <c r="I40" s="50"/>
      <c r="J40" s="50"/>
      <c r="K40" s="50"/>
      <c r="L40" s="50"/>
      <c r="M40" s="50"/>
      <c r="N40" s="50"/>
      <c r="O40" s="264"/>
      <c r="P40" s="57"/>
      <c r="Q40" s="17"/>
      <c r="R40" s="17"/>
      <c r="S40" s="56"/>
      <c r="T40" s="50"/>
      <c r="U40" s="50"/>
      <c r="V40" s="50"/>
      <c r="W40" s="50"/>
      <c r="X40" s="50"/>
      <c r="Y40" s="50"/>
      <c r="Z40" s="264"/>
      <c r="AA40" s="57"/>
      <c r="AB40" s="17"/>
      <c r="AC40" s="17"/>
      <c r="AD40" s="56"/>
      <c r="AE40" s="50"/>
      <c r="AF40" s="50"/>
      <c r="AG40" s="50"/>
      <c r="AH40" s="50"/>
      <c r="AI40" s="50"/>
      <c r="AJ40" s="50"/>
      <c r="AK40" s="264"/>
      <c r="AL40" s="57"/>
      <c r="AM40" s="17"/>
      <c r="AN40" s="17"/>
      <c r="AO40" s="56"/>
      <c r="AP40" s="50"/>
      <c r="AQ40" s="50"/>
      <c r="AR40" s="50"/>
      <c r="AS40" s="50"/>
      <c r="AT40" s="50"/>
      <c r="AU40" s="50"/>
      <c r="AV40" s="264"/>
      <c r="AW40" s="57"/>
      <c r="AX40" s="17"/>
      <c r="AY40" s="17"/>
      <c r="AZ40" s="56"/>
      <c r="BA40" s="50"/>
      <c r="BB40" s="50"/>
      <c r="BC40" s="50"/>
      <c r="BD40" s="50"/>
      <c r="BE40" s="50"/>
      <c r="BF40" s="50"/>
      <c r="BG40" s="264"/>
      <c r="BH40" s="57"/>
      <c r="BI40" s="17"/>
      <c r="BJ40" s="17"/>
      <c r="BK40" s="56"/>
      <c r="BL40" s="50"/>
      <c r="BM40" s="50"/>
      <c r="BN40" s="50"/>
      <c r="BO40" s="50"/>
      <c r="BP40" s="50"/>
      <c r="BQ40" s="50"/>
      <c r="BR40" s="264"/>
      <c r="BS40" s="57"/>
      <c r="BT40" s="17"/>
      <c r="BU40" s="17"/>
      <c r="BV40" s="56"/>
      <c r="BW40" s="50"/>
      <c r="BX40" s="50"/>
      <c r="BY40" s="50"/>
      <c r="BZ40" s="50"/>
      <c r="CA40" s="50"/>
      <c r="CB40" s="50"/>
      <c r="CC40" s="264"/>
      <c r="CD40" s="57"/>
      <c r="CE40" s="17"/>
      <c r="CF40" s="17"/>
      <c r="CG40" s="56"/>
      <c r="CH40" s="50"/>
      <c r="CI40" s="50"/>
      <c r="CJ40" s="50"/>
      <c r="CK40" s="50"/>
      <c r="CL40" s="50"/>
      <c r="CM40" s="50"/>
      <c r="CN40" s="264"/>
      <c r="CO40" s="57"/>
      <c r="CP40" s="17"/>
      <c r="CQ40" s="17"/>
      <c r="CR40" s="56"/>
      <c r="CS40" s="50"/>
      <c r="CT40" s="50"/>
      <c r="CU40" s="50"/>
      <c r="CV40" s="50"/>
      <c r="CW40" s="50"/>
      <c r="CX40" s="50"/>
      <c r="CY40" s="264"/>
      <c r="CZ40" s="57"/>
      <c r="DA40" s="17"/>
      <c r="DB40" s="17"/>
      <c r="DC40" s="56"/>
      <c r="DD40" s="50"/>
      <c r="DE40" s="50"/>
      <c r="DF40" s="50"/>
      <c r="DG40" s="50"/>
      <c r="DH40" s="50"/>
      <c r="DI40" s="50"/>
      <c r="DJ40" s="264"/>
      <c r="DK40" s="57"/>
      <c r="DL40" s="17"/>
      <c r="DM40" s="17"/>
      <c r="DN40" s="56"/>
      <c r="DO40" s="50"/>
      <c r="DP40" s="50"/>
      <c r="DQ40" s="50"/>
      <c r="DR40" s="50"/>
      <c r="DS40" s="50"/>
      <c r="DT40" s="50"/>
      <c r="DU40" s="264"/>
      <c r="DV40" s="57"/>
      <c r="DW40" s="17"/>
      <c r="DX40" s="17"/>
      <c r="DY40" s="56"/>
      <c r="DZ40" s="50"/>
      <c r="EA40" s="50"/>
      <c r="EB40" s="50"/>
      <c r="EC40" s="50"/>
      <c r="ED40" s="50"/>
      <c r="EE40" s="50"/>
      <c r="EF40" s="264"/>
      <c r="EG40" s="57"/>
      <c r="EH40" s="17"/>
      <c r="EI40" s="17"/>
      <c r="EJ40" s="56"/>
      <c r="EK40" s="50"/>
      <c r="EL40" s="50"/>
      <c r="EM40" s="50"/>
      <c r="EN40" s="50"/>
      <c r="EO40" s="50"/>
      <c r="EP40" s="50"/>
      <c r="EQ40" s="264"/>
      <c r="ER40" s="57"/>
      <c r="ES40" s="17"/>
      <c r="ET40" s="17"/>
      <c r="EU40" s="56"/>
      <c r="EV40" s="50"/>
      <c r="EW40" s="50"/>
      <c r="EX40" s="50"/>
      <c r="EY40" s="50"/>
      <c r="EZ40" s="50"/>
      <c r="FA40" s="50"/>
      <c r="FB40" s="264"/>
      <c r="FC40" s="57"/>
      <c r="FD40" s="17"/>
      <c r="FE40" s="17"/>
      <c r="FF40" s="56"/>
      <c r="FG40" s="50"/>
      <c r="FH40" s="50"/>
      <c r="FI40" s="50"/>
      <c r="FJ40" s="50"/>
      <c r="FK40" s="50"/>
      <c r="FL40" s="50"/>
      <c r="FM40" s="264"/>
      <c r="FN40" s="57"/>
      <c r="FO40" s="17"/>
      <c r="FP40" s="17"/>
      <c r="FQ40" s="56"/>
      <c r="FR40" s="50"/>
      <c r="FS40" s="50"/>
      <c r="FT40" s="50"/>
      <c r="FU40" s="50"/>
      <c r="FV40" s="50"/>
      <c r="FW40" s="50"/>
      <c r="FX40" s="264"/>
      <c r="FY40" s="57"/>
      <c r="FZ40" s="17"/>
      <c r="GA40" s="17"/>
      <c r="GB40" s="56"/>
      <c r="GC40" s="50"/>
      <c r="GD40" s="50"/>
      <c r="GE40" s="50"/>
      <c r="GF40" s="50"/>
      <c r="GG40" s="50"/>
      <c r="GH40" s="50"/>
      <c r="GI40" s="264"/>
      <c r="GJ40" s="57"/>
      <c r="GK40" s="17"/>
      <c r="GL40" s="17"/>
      <c r="GM40" s="56"/>
      <c r="GN40" s="50"/>
      <c r="GO40" s="50"/>
      <c r="GP40" s="50"/>
      <c r="GQ40" s="50"/>
      <c r="GR40" s="50"/>
      <c r="GS40" s="50"/>
      <c r="GT40" s="264"/>
      <c r="GU40" s="57"/>
      <c r="GV40" s="17"/>
      <c r="GW40" s="17"/>
      <c r="GX40" s="56"/>
      <c r="GY40" s="50"/>
      <c r="GZ40" s="50"/>
      <c r="HA40" s="50"/>
      <c r="HB40" s="50"/>
      <c r="HC40" s="50"/>
      <c r="HD40" s="50"/>
      <c r="HE40" s="264"/>
      <c r="HF40" s="57"/>
      <c r="HG40" s="17"/>
      <c r="HH40" s="17"/>
      <c r="HI40" s="56"/>
      <c r="HJ40" s="50"/>
      <c r="HK40" s="50"/>
      <c r="HL40" s="50"/>
      <c r="HM40" s="50"/>
      <c r="HN40" s="50"/>
      <c r="HO40" s="50"/>
      <c r="HP40" s="264"/>
      <c r="HQ40" s="57"/>
      <c r="HR40" s="17"/>
      <c r="HS40" s="17"/>
    </row>
    <row r="41" spans="1:227" ht="12.5" x14ac:dyDescent="0.25">
      <c r="A41" s="54"/>
      <c r="B41" s="211"/>
      <c r="C41" s="55"/>
      <c r="D41" s="55"/>
      <c r="E41" s="264"/>
      <c r="F41" s="264"/>
      <c r="G41" s="17"/>
      <c r="H41" s="56"/>
      <c r="I41" s="50"/>
      <c r="J41" s="50"/>
      <c r="K41" s="50"/>
      <c r="L41" s="50"/>
      <c r="M41" s="50"/>
      <c r="N41" s="50"/>
      <c r="O41" s="264"/>
      <c r="P41" s="57"/>
      <c r="Q41" s="17"/>
      <c r="R41" s="17"/>
      <c r="S41" s="56"/>
      <c r="T41" s="50"/>
      <c r="U41" s="50"/>
      <c r="V41" s="50"/>
      <c r="W41" s="50"/>
      <c r="X41" s="50"/>
      <c r="Y41" s="50"/>
      <c r="Z41" s="264"/>
      <c r="AA41" s="57"/>
      <c r="AB41" s="17"/>
      <c r="AC41" s="17"/>
      <c r="AD41" s="56"/>
      <c r="AE41" s="50"/>
      <c r="AF41" s="50"/>
      <c r="AG41" s="50"/>
      <c r="AH41" s="50"/>
      <c r="AI41" s="50"/>
      <c r="AJ41" s="50"/>
      <c r="AK41" s="264"/>
      <c r="AL41" s="57"/>
      <c r="AM41" s="17"/>
      <c r="AN41" s="17"/>
      <c r="AO41" s="56"/>
      <c r="AP41" s="50"/>
      <c r="AQ41" s="50"/>
      <c r="AR41" s="50"/>
      <c r="AS41" s="50"/>
      <c r="AT41" s="50"/>
      <c r="AU41" s="50"/>
      <c r="AV41" s="264"/>
      <c r="AW41" s="57"/>
      <c r="AX41" s="17"/>
      <c r="AY41" s="17"/>
      <c r="AZ41" s="56"/>
      <c r="BA41" s="50"/>
      <c r="BB41" s="50"/>
      <c r="BC41" s="50"/>
      <c r="BD41" s="50"/>
      <c r="BE41" s="50"/>
      <c r="BF41" s="50"/>
      <c r="BG41" s="264"/>
      <c r="BH41" s="57"/>
      <c r="BI41" s="17"/>
      <c r="BJ41" s="17"/>
      <c r="BK41" s="56"/>
      <c r="BL41" s="50"/>
      <c r="BM41" s="50"/>
      <c r="BN41" s="50"/>
      <c r="BO41" s="50"/>
      <c r="BP41" s="50"/>
      <c r="BQ41" s="50"/>
      <c r="BR41" s="264"/>
      <c r="BS41" s="57"/>
      <c r="BT41" s="17"/>
      <c r="BU41" s="17"/>
      <c r="BV41" s="56"/>
      <c r="BW41" s="50"/>
      <c r="BX41" s="50"/>
      <c r="BY41" s="50"/>
      <c r="BZ41" s="50"/>
      <c r="CA41" s="50"/>
      <c r="CB41" s="50"/>
      <c r="CC41" s="264"/>
      <c r="CD41" s="57"/>
      <c r="CE41" s="17"/>
      <c r="CF41" s="17"/>
      <c r="CG41" s="56"/>
      <c r="CH41" s="50"/>
      <c r="CI41" s="50"/>
      <c r="CJ41" s="50"/>
      <c r="CK41" s="50"/>
      <c r="CL41" s="50"/>
      <c r="CM41" s="50"/>
      <c r="CN41" s="264"/>
      <c r="CO41" s="57"/>
      <c r="CP41" s="17"/>
      <c r="CQ41" s="17"/>
      <c r="CR41" s="56"/>
      <c r="CS41" s="50"/>
      <c r="CT41" s="50"/>
      <c r="CU41" s="50"/>
      <c r="CV41" s="50"/>
      <c r="CW41" s="50"/>
      <c r="CX41" s="50"/>
      <c r="CY41" s="264"/>
      <c r="CZ41" s="57"/>
      <c r="DA41" s="17"/>
      <c r="DB41" s="17"/>
      <c r="DC41" s="56"/>
      <c r="DD41" s="50"/>
      <c r="DE41" s="50"/>
      <c r="DF41" s="50"/>
      <c r="DG41" s="50"/>
      <c r="DH41" s="50"/>
      <c r="DI41" s="50"/>
      <c r="DJ41" s="264"/>
      <c r="DK41" s="57"/>
      <c r="DL41" s="17"/>
      <c r="DM41" s="17"/>
      <c r="DN41" s="56"/>
      <c r="DO41" s="50"/>
      <c r="DP41" s="50"/>
      <c r="DQ41" s="50"/>
      <c r="DR41" s="50"/>
      <c r="DS41" s="50"/>
      <c r="DT41" s="50"/>
      <c r="DU41" s="264"/>
      <c r="DV41" s="57"/>
      <c r="DW41" s="17"/>
      <c r="DX41" s="17"/>
      <c r="DY41" s="56"/>
      <c r="DZ41" s="50"/>
      <c r="EA41" s="50"/>
      <c r="EB41" s="50"/>
      <c r="EC41" s="50"/>
      <c r="ED41" s="50"/>
      <c r="EE41" s="50"/>
      <c r="EF41" s="264"/>
      <c r="EG41" s="57"/>
      <c r="EH41" s="17"/>
      <c r="EI41" s="17"/>
      <c r="EJ41" s="56"/>
      <c r="EK41" s="50"/>
      <c r="EL41" s="50"/>
      <c r="EM41" s="50"/>
      <c r="EN41" s="50"/>
      <c r="EO41" s="50"/>
      <c r="EP41" s="50"/>
      <c r="EQ41" s="264"/>
      <c r="ER41" s="57"/>
      <c r="ES41" s="17"/>
      <c r="ET41" s="17"/>
      <c r="EU41" s="56"/>
      <c r="EV41" s="50"/>
      <c r="EW41" s="50"/>
      <c r="EX41" s="50"/>
      <c r="EY41" s="50"/>
      <c r="EZ41" s="50"/>
      <c r="FA41" s="50"/>
      <c r="FB41" s="264"/>
      <c r="FC41" s="57"/>
      <c r="FD41" s="17"/>
      <c r="FE41" s="17"/>
      <c r="FF41" s="56"/>
      <c r="FG41" s="50"/>
      <c r="FH41" s="50"/>
      <c r="FI41" s="50"/>
      <c r="FJ41" s="50"/>
      <c r="FK41" s="50"/>
      <c r="FL41" s="50"/>
      <c r="FM41" s="264"/>
      <c r="FN41" s="57"/>
      <c r="FO41" s="17"/>
      <c r="FP41" s="17"/>
      <c r="FQ41" s="56"/>
      <c r="FR41" s="50"/>
      <c r="FS41" s="50"/>
      <c r="FT41" s="50"/>
      <c r="FU41" s="50"/>
      <c r="FV41" s="50"/>
      <c r="FW41" s="50"/>
      <c r="FX41" s="264"/>
      <c r="FY41" s="57"/>
      <c r="FZ41" s="17"/>
      <c r="GA41" s="17"/>
      <c r="GB41" s="56"/>
      <c r="GC41" s="50"/>
      <c r="GD41" s="50"/>
      <c r="GE41" s="50"/>
      <c r="GF41" s="50"/>
      <c r="GG41" s="50"/>
      <c r="GH41" s="50"/>
      <c r="GI41" s="264"/>
      <c r="GJ41" s="57"/>
      <c r="GK41" s="17"/>
      <c r="GL41" s="17"/>
      <c r="GM41" s="56"/>
      <c r="GN41" s="50"/>
      <c r="GO41" s="50"/>
      <c r="GP41" s="50"/>
      <c r="GQ41" s="50"/>
      <c r="GR41" s="50"/>
      <c r="GS41" s="50"/>
      <c r="GT41" s="264"/>
      <c r="GU41" s="57"/>
      <c r="GV41" s="17"/>
      <c r="GW41" s="17"/>
      <c r="GX41" s="56"/>
      <c r="GY41" s="50"/>
      <c r="GZ41" s="50"/>
      <c r="HA41" s="50"/>
      <c r="HB41" s="50"/>
      <c r="HC41" s="50"/>
      <c r="HD41" s="50"/>
      <c r="HE41" s="264"/>
      <c r="HF41" s="57"/>
      <c r="HG41" s="17"/>
      <c r="HH41" s="17"/>
      <c r="HI41" s="56"/>
      <c r="HJ41" s="50"/>
      <c r="HK41" s="50"/>
      <c r="HL41" s="50"/>
      <c r="HM41" s="50"/>
      <c r="HN41" s="50"/>
      <c r="HO41" s="50"/>
      <c r="HP41" s="264"/>
      <c r="HQ41" s="57"/>
      <c r="HR41" s="17"/>
      <c r="HS41" s="17"/>
    </row>
    <row r="42" spans="1:227" ht="12.5" x14ac:dyDescent="0.25">
      <c r="A42" s="54"/>
      <c r="B42" s="211"/>
      <c r="C42" s="55"/>
      <c r="D42" s="55"/>
      <c r="E42" s="264"/>
      <c r="F42" s="264"/>
      <c r="G42" s="17"/>
      <c r="H42" s="56"/>
      <c r="I42" s="50"/>
      <c r="J42" s="50"/>
      <c r="K42" s="50"/>
      <c r="L42" s="50"/>
      <c r="M42" s="50"/>
      <c r="N42" s="50"/>
      <c r="O42" s="264"/>
      <c r="P42" s="57"/>
      <c r="Q42" s="17"/>
      <c r="R42" s="17"/>
      <c r="S42" s="56"/>
      <c r="T42" s="50"/>
      <c r="U42" s="50"/>
      <c r="V42" s="50"/>
      <c r="W42" s="50"/>
      <c r="X42" s="50"/>
      <c r="Y42" s="50"/>
      <c r="Z42" s="264"/>
      <c r="AA42" s="57"/>
      <c r="AB42" s="17"/>
      <c r="AC42" s="17"/>
      <c r="AD42" s="56"/>
      <c r="AE42" s="50"/>
      <c r="AF42" s="50"/>
      <c r="AG42" s="50"/>
      <c r="AH42" s="50"/>
      <c r="AI42" s="50"/>
      <c r="AJ42" s="50"/>
      <c r="AK42" s="264"/>
      <c r="AL42" s="57"/>
      <c r="AM42" s="17"/>
      <c r="AN42" s="17"/>
      <c r="AO42" s="56"/>
      <c r="AP42" s="50"/>
      <c r="AQ42" s="50"/>
      <c r="AR42" s="50"/>
      <c r="AS42" s="50"/>
      <c r="AT42" s="50"/>
      <c r="AU42" s="50"/>
      <c r="AV42" s="264"/>
      <c r="AW42" s="57"/>
      <c r="AX42" s="17"/>
      <c r="AY42" s="17"/>
      <c r="AZ42" s="56"/>
      <c r="BA42" s="50"/>
      <c r="BB42" s="50"/>
      <c r="BC42" s="50"/>
      <c r="BD42" s="50"/>
      <c r="BE42" s="50"/>
      <c r="BF42" s="50"/>
      <c r="BG42" s="264"/>
      <c r="BH42" s="57"/>
      <c r="BI42" s="17"/>
      <c r="BJ42" s="17"/>
      <c r="BK42" s="56"/>
      <c r="BL42" s="50"/>
      <c r="BM42" s="50"/>
      <c r="BN42" s="50"/>
      <c r="BO42" s="50"/>
      <c r="BP42" s="50"/>
      <c r="BQ42" s="50"/>
      <c r="BR42" s="264"/>
      <c r="BS42" s="57"/>
      <c r="BT42" s="17"/>
      <c r="BU42" s="17"/>
      <c r="BV42" s="56"/>
      <c r="BW42" s="50"/>
      <c r="BX42" s="50"/>
      <c r="BY42" s="50"/>
      <c r="BZ42" s="50"/>
      <c r="CA42" s="50"/>
      <c r="CB42" s="50"/>
      <c r="CC42" s="264"/>
      <c r="CD42" s="57"/>
      <c r="CE42" s="17"/>
      <c r="CF42" s="17"/>
      <c r="CG42" s="56"/>
      <c r="CH42" s="50"/>
      <c r="CI42" s="50"/>
      <c r="CJ42" s="50"/>
      <c r="CK42" s="50"/>
      <c r="CL42" s="50"/>
      <c r="CM42" s="50"/>
      <c r="CN42" s="264"/>
      <c r="CO42" s="57"/>
      <c r="CP42" s="17"/>
      <c r="CQ42" s="17"/>
      <c r="CR42" s="56"/>
      <c r="CS42" s="50"/>
      <c r="CT42" s="50"/>
      <c r="CU42" s="50"/>
      <c r="CV42" s="50"/>
      <c r="CW42" s="50"/>
      <c r="CX42" s="50"/>
      <c r="CY42" s="264"/>
      <c r="CZ42" s="57"/>
      <c r="DA42" s="17"/>
      <c r="DB42" s="17"/>
      <c r="DC42" s="56"/>
      <c r="DD42" s="50"/>
      <c r="DE42" s="50"/>
      <c r="DF42" s="50"/>
      <c r="DG42" s="50"/>
      <c r="DH42" s="50"/>
      <c r="DI42" s="50"/>
      <c r="DJ42" s="264"/>
      <c r="DK42" s="57"/>
      <c r="DL42" s="17"/>
      <c r="DM42" s="17"/>
      <c r="DN42" s="56"/>
      <c r="DO42" s="50"/>
      <c r="DP42" s="50"/>
      <c r="DQ42" s="50"/>
      <c r="DR42" s="50"/>
      <c r="DS42" s="50"/>
      <c r="DT42" s="50"/>
      <c r="DU42" s="264"/>
      <c r="DV42" s="57"/>
      <c r="DW42" s="17"/>
      <c r="DX42" s="17"/>
      <c r="DY42" s="56"/>
      <c r="DZ42" s="50"/>
      <c r="EA42" s="50"/>
      <c r="EB42" s="50"/>
      <c r="EC42" s="50"/>
      <c r="ED42" s="50"/>
      <c r="EE42" s="50"/>
      <c r="EF42" s="264"/>
      <c r="EG42" s="57"/>
      <c r="EH42" s="17"/>
      <c r="EI42" s="17"/>
      <c r="EJ42" s="56"/>
      <c r="EK42" s="50"/>
      <c r="EL42" s="50"/>
      <c r="EM42" s="50"/>
      <c r="EN42" s="50"/>
      <c r="EO42" s="50"/>
      <c r="EP42" s="50"/>
      <c r="EQ42" s="264"/>
      <c r="ER42" s="57"/>
      <c r="ES42" s="17"/>
      <c r="ET42" s="17"/>
      <c r="EU42" s="56"/>
      <c r="EV42" s="50"/>
      <c r="EW42" s="50"/>
      <c r="EX42" s="50"/>
      <c r="EY42" s="50"/>
      <c r="EZ42" s="50"/>
      <c r="FA42" s="50"/>
      <c r="FB42" s="264"/>
      <c r="FC42" s="57"/>
      <c r="FD42" s="17"/>
      <c r="FE42" s="17"/>
      <c r="FF42" s="56"/>
      <c r="FG42" s="50"/>
      <c r="FH42" s="50"/>
      <c r="FI42" s="50"/>
      <c r="FJ42" s="50"/>
      <c r="FK42" s="50"/>
      <c r="FL42" s="50"/>
      <c r="FM42" s="264"/>
      <c r="FN42" s="57"/>
      <c r="FO42" s="17"/>
      <c r="FP42" s="17"/>
      <c r="FQ42" s="56"/>
      <c r="FR42" s="50"/>
      <c r="FS42" s="50"/>
      <c r="FT42" s="50"/>
      <c r="FU42" s="50"/>
      <c r="FV42" s="50"/>
      <c r="FW42" s="50"/>
      <c r="FX42" s="264"/>
      <c r="FY42" s="57"/>
      <c r="FZ42" s="17"/>
      <c r="GA42" s="17"/>
      <c r="GB42" s="56"/>
      <c r="GC42" s="50"/>
      <c r="GD42" s="50"/>
      <c r="GE42" s="50"/>
      <c r="GF42" s="50"/>
      <c r="GG42" s="50"/>
      <c r="GH42" s="50"/>
      <c r="GI42" s="264"/>
      <c r="GJ42" s="57"/>
      <c r="GK42" s="17"/>
      <c r="GL42" s="17"/>
      <c r="GM42" s="56"/>
      <c r="GN42" s="50"/>
      <c r="GO42" s="50"/>
      <c r="GP42" s="50"/>
      <c r="GQ42" s="50"/>
      <c r="GR42" s="50"/>
      <c r="GS42" s="50"/>
      <c r="GT42" s="264"/>
      <c r="GU42" s="57"/>
      <c r="GV42" s="17"/>
      <c r="GW42" s="17"/>
      <c r="GX42" s="56"/>
      <c r="GY42" s="50"/>
      <c r="GZ42" s="50"/>
      <c r="HA42" s="50"/>
      <c r="HB42" s="50"/>
      <c r="HC42" s="50"/>
      <c r="HD42" s="50"/>
      <c r="HE42" s="264"/>
      <c r="HF42" s="57"/>
      <c r="HG42" s="17"/>
      <c r="HH42" s="17"/>
      <c r="HI42" s="56"/>
      <c r="HJ42" s="50"/>
      <c r="HK42" s="50"/>
      <c r="HL42" s="50"/>
      <c r="HM42" s="50"/>
      <c r="HN42" s="50"/>
      <c r="HO42" s="50"/>
      <c r="HP42" s="264"/>
      <c r="HQ42" s="57"/>
      <c r="HR42" s="17"/>
      <c r="HS42" s="17"/>
    </row>
    <row r="43" spans="1:227" ht="12.5" x14ac:dyDescent="0.25">
      <c r="A43" s="54"/>
      <c r="B43" s="211"/>
      <c r="C43" s="55"/>
      <c r="D43" s="55"/>
      <c r="E43" s="264"/>
      <c r="F43" s="264"/>
      <c r="G43" s="17"/>
      <c r="H43" s="56"/>
      <c r="I43" s="50"/>
      <c r="J43" s="50"/>
      <c r="K43" s="50"/>
      <c r="L43" s="50"/>
      <c r="M43" s="50"/>
      <c r="N43" s="50"/>
      <c r="O43" s="264"/>
      <c r="P43" s="57"/>
      <c r="Q43" s="17"/>
      <c r="R43" s="17"/>
      <c r="S43" s="56"/>
      <c r="T43" s="50"/>
      <c r="U43" s="50"/>
      <c r="V43" s="50"/>
      <c r="W43" s="50"/>
      <c r="X43" s="50"/>
      <c r="Y43" s="50"/>
      <c r="Z43" s="264"/>
      <c r="AA43" s="57"/>
      <c r="AB43" s="17"/>
      <c r="AC43" s="17"/>
      <c r="AD43" s="56"/>
      <c r="AE43" s="50"/>
      <c r="AF43" s="50"/>
      <c r="AG43" s="50"/>
      <c r="AH43" s="50"/>
      <c r="AI43" s="50"/>
      <c r="AJ43" s="50"/>
      <c r="AK43" s="264"/>
      <c r="AL43" s="57"/>
      <c r="AM43" s="17"/>
      <c r="AN43" s="17"/>
      <c r="AO43" s="56"/>
      <c r="AP43" s="50"/>
      <c r="AQ43" s="50"/>
      <c r="AR43" s="50"/>
      <c r="AS43" s="50"/>
      <c r="AT43" s="50"/>
      <c r="AU43" s="50"/>
      <c r="AV43" s="264"/>
      <c r="AW43" s="57"/>
      <c r="AX43" s="17"/>
      <c r="AY43" s="17"/>
      <c r="AZ43" s="56"/>
      <c r="BA43" s="50"/>
      <c r="BB43" s="50"/>
      <c r="BC43" s="50"/>
      <c r="BD43" s="50"/>
      <c r="BE43" s="50"/>
      <c r="BF43" s="50"/>
      <c r="BG43" s="264"/>
      <c r="BH43" s="57"/>
      <c r="BI43" s="17"/>
      <c r="BJ43" s="17"/>
      <c r="BK43" s="56"/>
      <c r="BL43" s="50"/>
      <c r="BM43" s="50"/>
      <c r="BN43" s="50"/>
      <c r="BO43" s="50"/>
      <c r="BP43" s="50"/>
      <c r="BQ43" s="50"/>
      <c r="BR43" s="264"/>
      <c r="BS43" s="57"/>
      <c r="BT43" s="17"/>
      <c r="BU43" s="17"/>
      <c r="BV43" s="56"/>
      <c r="BW43" s="50"/>
      <c r="BX43" s="50"/>
      <c r="BY43" s="50"/>
      <c r="BZ43" s="50"/>
      <c r="CA43" s="50"/>
      <c r="CB43" s="50"/>
      <c r="CC43" s="264"/>
      <c r="CD43" s="57"/>
      <c r="CE43" s="17"/>
      <c r="CF43" s="17"/>
      <c r="CG43" s="56"/>
      <c r="CH43" s="50"/>
      <c r="CI43" s="50"/>
      <c r="CJ43" s="50"/>
      <c r="CK43" s="50"/>
      <c r="CL43" s="50"/>
      <c r="CM43" s="50"/>
      <c r="CN43" s="264"/>
      <c r="CO43" s="57"/>
      <c r="CP43" s="17"/>
      <c r="CQ43" s="17"/>
      <c r="CR43" s="56"/>
      <c r="CS43" s="50"/>
      <c r="CT43" s="50"/>
      <c r="CU43" s="50"/>
      <c r="CV43" s="50"/>
      <c r="CW43" s="50"/>
      <c r="CX43" s="50"/>
      <c r="CY43" s="264"/>
      <c r="CZ43" s="57"/>
      <c r="DA43" s="17"/>
      <c r="DB43" s="17"/>
      <c r="DC43" s="56"/>
      <c r="DD43" s="50"/>
      <c r="DE43" s="50"/>
      <c r="DF43" s="50"/>
      <c r="DG43" s="50"/>
      <c r="DH43" s="50"/>
      <c r="DI43" s="50"/>
      <c r="DJ43" s="264"/>
      <c r="DK43" s="57"/>
      <c r="DL43" s="17"/>
      <c r="DM43" s="17"/>
      <c r="DN43" s="56"/>
      <c r="DO43" s="50"/>
      <c r="DP43" s="50"/>
      <c r="DQ43" s="50"/>
      <c r="DR43" s="50"/>
      <c r="DS43" s="50"/>
      <c r="DT43" s="50"/>
      <c r="DU43" s="264"/>
      <c r="DV43" s="57"/>
      <c r="DW43" s="17"/>
      <c r="DX43" s="17"/>
      <c r="DY43" s="56"/>
      <c r="DZ43" s="50"/>
      <c r="EA43" s="50"/>
      <c r="EB43" s="50"/>
      <c r="EC43" s="50"/>
      <c r="ED43" s="50"/>
      <c r="EE43" s="50"/>
      <c r="EF43" s="264"/>
      <c r="EG43" s="57"/>
      <c r="EH43" s="17"/>
      <c r="EI43" s="17"/>
      <c r="EJ43" s="56"/>
      <c r="EK43" s="50"/>
      <c r="EL43" s="50"/>
      <c r="EM43" s="50"/>
      <c r="EN43" s="50"/>
      <c r="EO43" s="50"/>
      <c r="EP43" s="50"/>
      <c r="EQ43" s="264"/>
      <c r="ER43" s="57"/>
      <c r="ES43" s="17"/>
      <c r="ET43" s="17"/>
      <c r="EU43" s="56"/>
      <c r="EV43" s="50"/>
      <c r="EW43" s="50"/>
      <c r="EX43" s="50"/>
      <c r="EY43" s="50"/>
      <c r="EZ43" s="50"/>
      <c r="FA43" s="50"/>
      <c r="FB43" s="264"/>
      <c r="FC43" s="57"/>
      <c r="FD43" s="17"/>
      <c r="FE43" s="17"/>
      <c r="FF43" s="56"/>
      <c r="FG43" s="50"/>
      <c r="FH43" s="50"/>
      <c r="FI43" s="50"/>
      <c r="FJ43" s="50"/>
      <c r="FK43" s="50"/>
      <c r="FL43" s="50"/>
      <c r="FM43" s="264"/>
      <c r="FN43" s="57"/>
      <c r="FO43" s="17"/>
      <c r="FP43" s="17"/>
      <c r="FQ43" s="56"/>
      <c r="FR43" s="50"/>
      <c r="FS43" s="50"/>
      <c r="FT43" s="50"/>
      <c r="FU43" s="50"/>
      <c r="FV43" s="50"/>
      <c r="FW43" s="50"/>
      <c r="FX43" s="264"/>
      <c r="FY43" s="57"/>
      <c r="FZ43" s="17"/>
      <c r="GA43" s="17"/>
      <c r="GB43" s="56"/>
      <c r="GC43" s="50"/>
      <c r="GD43" s="50"/>
      <c r="GE43" s="50"/>
      <c r="GF43" s="50"/>
      <c r="GG43" s="50"/>
      <c r="GH43" s="50"/>
      <c r="GI43" s="264"/>
      <c r="GJ43" s="57"/>
      <c r="GK43" s="17"/>
      <c r="GL43" s="17"/>
      <c r="GM43" s="56"/>
      <c r="GN43" s="50"/>
      <c r="GO43" s="50"/>
      <c r="GP43" s="50"/>
      <c r="GQ43" s="50"/>
      <c r="GR43" s="50"/>
      <c r="GS43" s="50"/>
      <c r="GT43" s="264"/>
      <c r="GU43" s="57"/>
      <c r="GV43" s="17"/>
      <c r="GW43" s="17"/>
      <c r="GX43" s="56"/>
      <c r="GY43" s="50"/>
      <c r="GZ43" s="50"/>
      <c r="HA43" s="50"/>
      <c r="HB43" s="50"/>
      <c r="HC43" s="50"/>
      <c r="HD43" s="50"/>
      <c r="HE43" s="264"/>
      <c r="HF43" s="57"/>
      <c r="HG43" s="17"/>
      <c r="HH43" s="17"/>
      <c r="HI43" s="56"/>
      <c r="HJ43" s="50"/>
      <c r="HK43" s="50"/>
      <c r="HL43" s="50"/>
      <c r="HM43" s="50"/>
      <c r="HN43" s="50"/>
      <c r="HO43" s="50"/>
      <c r="HP43" s="264"/>
      <c r="HQ43" s="57"/>
      <c r="HR43" s="17"/>
      <c r="HS43" s="17"/>
    </row>
    <row r="44" spans="1:227" ht="12.5" x14ac:dyDescent="0.25">
      <c r="A44" s="54"/>
      <c r="B44" s="213"/>
      <c r="C44" s="55"/>
      <c r="D44" s="55"/>
      <c r="E44" s="264"/>
      <c r="F44" s="264"/>
      <c r="G44" s="17"/>
      <c r="H44" s="56"/>
      <c r="I44" s="50"/>
      <c r="J44" s="50"/>
      <c r="K44" s="50"/>
      <c r="L44" s="50"/>
      <c r="M44" s="50"/>
      <c r="N44" s="50"/>
      <c r="O44" s="264"/>
      <c r="P44" s="57"/>
      <c r="Q44" s="17"/>
      <c r="R44" s="17"/>
      <c r="S44" s="56"/>
      <c r="T44" s="50"/>
      <c r="U44" s="50"/>
      <c r="V44" s="50"/>
      <c r="W44" s="50"/>
      <c r="X44" s="50"/>
      <c r="Y44" s="50"/>
      <c r="Z44" s="264"/>
      <c r="AA44" s="57"/>
      <c r="AB44" s="17"/>
      <c r="AC44" s="17"/>
      <c r="AD44" s="56"/>
      <c r="AE44" s="50"/>
      <c r="AF44" s="50"/>
      <c r="AG44" s="50"/>
      <c r="AH44" s="50"/>
      <c r="AI44" s="50"/>
      <c r="AJ44" s="50"/>
      <c r="AK44" s="264"/>
      <c r="AL44" s="57"/>
      <c r="AM44" s="17"/>
      <c r="AN44" s="17"/>
      <c r="AO44" s="56"/>
      <c r="AP44" s="50"/>
      <c r="AQ44" s="50"/>
      <c r="AR44" s="50"/>
      <c r="AS44" s="50"/>
      <c r="AT44" s="50"/>
      <c r="AU44" s="50"/>
      <c r="AV44" s="264"/>
      <c r="AW44" s="57"/>
      <c r="AX44" s="17"/>
      <c r="AY44" s="17"/>
      <c r="AZ44" s="56"/>
      <c r="BA44" s="50"/>
      <c r="BB44" s="50"/>
      <c r="BC44" s="50"/>
      <c r="BD44" s="50"/>
      <c r="BE44" s="50"/>
      <c r="BF44" s="50"/>
      <c r="BG44" s="264"/>
      <c r="BH44" s="57"/>
      <c r="BI44" s="17"/>
      <c r="BJ44" s="17"/>
      <c r="BK44" s="56"/>
      <c r="BL44" s="50"/>
      <c r="BM44" s="50"/>
      <c r="BN44" s="50"/>
      <c r="BO44" s="50"/>
      <c r="BP44" s="50"/>
      <c r="BQ44" s="50"/>
      <c r="BR44" s="264"/>
      <c r="BS44" s="57"/>
      <c r="BT44" s="17"/>
      <c r="BU44" s="17"/>
      <c r="BV44" s="56"/>
      <c r="BW44" s="50"/>
      <c r="BX44" s="50"/>
      <c r="BY44" s="50"/>
      <c r="BZ44" s="50"/>
      <c r="CA44" s="50"/>
      <c r="CB44" s="50"/>
      <c r="CC44" s="264"/>
      <c r="CD44" s="57"/>
      <c r="CE44" s="17"/>
      <c r="CF44" s="17"/>
      <c r="CG44" s="56"/>
      <c r="CH44" s="50"/>
      <c r="CI44" s="50"/>
      <c r="CJ44" s="50"/>
      <c r="CK44" s="50"/>
      <c r="CL44" s="50"/>
      <c r="CM44" s="50"/>
      <c r="CN44" s="264"/>
      <c r="CO44" s="57"/>
      <c r="CP44" s="17"/>
      <c r="CQ44" s="17"/>
      <c r="CR44" s="56"/>
      <c r="CS44" s="50"/>
      <c r="CT44" s="50"/>
      <c r="CU44" s="50"/>
      <c r="CV44" s="50"/>
      <c r="CW44" s="50"/>
      <c r="CX44" s="50"/>
      <c r="CY44" s="264"/>
      <c r="CZ44" s="57"/>
      <c r="DA44" s="17"/>
      <c r="DB44" s="17"/>
      <c r="DC44" s="56"/>
      <c r="DD44" s="50"/>
      <c r="DE44" s="50"/>
      <c r="DF44" s="50"/>
      <c r="DG44" s="50"/>
      <c r="DH44" s="50"/>
      <c r="DI44" s="50"/>
      <c r="DJ44" s="264"/>
      <c r="DK44" s="57"/>
      <c r="DL44" s="17"/>
      <c r="DM44" s="17"/>
      <c r="DN44" s="56"/>
      <c r="DO44" s="50"/>
      <c r="DP44" s="50"/>
      <c r="DQ44" s="50"/>
      <c r="DR44" s="50"/>
      <c r="DS44" s="50"/>
      <c r="DT44" s="50"/>
      <c r="DU44" s="264"/>
      <c r="DV44" s="57"/>
      <c r="DW44" s="17"/>
      <c r="DX44" s="17"/>
      <c r="DY44" s="56"/>
      <c r="DZ44" s="50"/>
      <c r="EA44" s="50"/>
      <c r="EB44" s="50"/>
      <c r="EC44" s="50"/>
      <c r="ED44" s="50"/>
      <c r="EE44" s="50"/>
      <c r="EF44" s="264"/>
      <c r="EG44" s="57"/>
      <c r="EH44" s="17"/>
      <c r="EI44" s="17"/>
      <c r="EJ44" s="56"/>
      <c r="EK44" s="50"/>
      <c r="EL44" s="50"/>
      <c r="EM44" s="50"/>
      <c r="EN44" s="50"/>
      <c r="EO44" s="50"/>
      <c r="EP44" s="50"/>
      <c r="EQ44" s="264"/>
      <c r="ER44" s="57"/>
      <c r="ES44" s="17"/>
      <c r="ET44" s="17"/>
      <c r="EU44" s="56"/>
      <c r="EV44" s="50"/>
      <c r="EW44" s="50"/>
      <c r="EX44" s="50"/>
      <c r="EY44" s="50"/>
      <c r="EZ44" s="50"/>
      <c r="FA44" s="50"/>
      <c r="FB44" s="264"/>
      <c r="FC44" s="57"/>
      <c r="FD44" s="17"/>
      <c r="FE44" s="17"/>
      <c r="FF44" s="56"/>
      <c r="FG44" s="50"/>
      <c r="FH44" s="50"/>
      <c r="FI44" s="50"/>
      <c r="FJ44" s="50"/>
      <c r="FK44" s="50"/>
      <c r="FL44" s="50"/>
      <c r="FM44" s="264"/>
      <c r="FN44" s="57"/>
      <c r="FO44" s="17"/>
      <c r="FP44" s="17"/>
      <c r="FQ44" s="56"/>
      <c r="FR44" s="50"/>
      <c r="FS44" s="50"/>
      <c r="FT44" s="50"/>
      <c r="FU44" s="50"/>
      <c r="FV44" s="50"/>
      <c r="FW44" s="50"/>
      <c r="FX44" s="264"/>
      <c r="FY44" s="57"/>
      <c r="FZ44" s="17"/>
      <c r="GA44" s="17"/>
      <c r="GB44" s="56"/>
      <c r="GC44" s="50"/>
      <c r="GD44" s="50"/>
      <c r="GE44" s="50"/>
      <c r="GF44" s="50"/>
      <c r="GG44" s="50"/>
      <c r="GH44" s="50"/>
      <c r="GI44" s="264"/>
      <c r="GJ44" s="57"/>
      <c r="GK44" s="17"/>
      <c r="GL44" s="17"/>
      <c r="GM44" s="56"/>
      <c r="GN44" s="50"/>
      <c r="GO44" s="50"/>
      <c r="GP44" s="50"/>
      <c r="GQ44" s="50"/>
      <c r="GR44" s="50"/>
      <c r="GS44" s="50"/>
      <c r="GT44" s="264"/>
      <c r="GU44" s="57"/>
      <c r="GV44" s="17"/>
      <c r="GW44" s="17"/>
      <c r="GX44" s="56"/>
      <c r="GY44" s="50"/>
      <c r="GZ44" s="50"/>
      <c r="HA44" s="50"/>
      <c r="HB44" s="50"/>
      <c r="HC44" s="50"/>
      <c r="HD44" s="50"/>
      <c r="HE44" s="264"/>
      <c r="HF44" s="57"/>
      <c r="HG44" s="17"/>
      <c r="HH44" s="17"/>
      <c r="HI44" s="56"/>
      <c r="HJ44" s="50"/>
      <c r="HK44" s="50"/>
      <c r="HL44" s="50"/>
      <c r="HM44" s="50"/>
      <c r="HN44" s="50"/>
      <c r="HO44" s="50"/>
      <c r="HP44" s="264"/>
      <c r="HQ44" s="57"/>
      <c r="HR44" s="17"/>
      <c r="HS44" s="17"/>
    </row>
    <row r="45" spans="1:227" ht="12.5" x14ac:dyDescent="0.25">
      <c r="A45" s="54"/>
      <c r="B45" s="213"/>
      <c r="C45" s="55"/>
      <c r="D45" s="55"/>
      <c r="E45" s="264"/>
      <c r="F45" s="264"/>
      <c r="G45" s="17"/>
      <c r="H45" s="56"/>
      <c r="I45" s="50"/>
      <c r="J45" s="50"/>
      <c r="K45" s="50"/>
      <c r="L45" s="50"/>
      <c r="M45" s="50"/>
      <c r="N45" s="50"/>
      <c r="O45" s="264"/>
      <c r="P45" s="57"/>
      <c r="Q45" s="17"/>
      <c r="R45" s="17"/>
      <c r="S45" s="56"/>
      <c r="T45" s="50"/>
      <c r="U45" s="50"/>
      <c r="V45" s="50"/>
      <c r="W45" s="50"/>
      <c r="X45" s="50"/>
      <c r="Y45" s="50"/>
      <c r="Z45" s="264"/>
      <c r="AA45" s="57"/>
      <c r="AB45" s="17"/>
      <c r="AC45" s="17"/>
      <c r="AD45" s="56"/>
      <c r="AE45" s="50"/>
      <c r="AF45" s="50"/>
      <c r="AG45" s="50"/>
      <c r="AH45" s="50"/>
      <c r="AI45" s="50"/>
      <c r="AJ45" s="50"/>
      <c r="AK45" s="264"/>
      <c r="AL45" s="57"/>
      <c r="AM45" s="17"/>
      <c r="AN45" s="17"/>
      <c r="AO45" s="56"/>
      <c r="AP45" s="50"/>
      <c r="AQ45" s="50"/>
      <c r="AR45" s="50"/>
      <c r="AS45" s="50"/>
      <c r="AT45" s="50"/>
      <c r="AU45" s="50"/>
      <c r="AV45" s="264"/>
      <c r="AW45" s="57"/>
      <c r="AX45" s="17"/>
      <c r="AY45" s="17"/>
      <c r="AZ45" s="56"/>
      <c r="BA45" s="50"/>
      <c r="BB45" s="50"/>
      <c r="BC45" s="50"/>
      <c r="BD45" s="50"/>
      <c r="BE45" s="50"/>
      <c r="BF45" s="50"/>
      <c r="BG45" s="264"/>
      <c r="BH45" s="57"/>
      <c r="BI45" s="17"/>
      <c r="BJ45" s="17"/>
      <c r="BK45" s="56"/>
      <c r="BL45" s="50"/>
      <c r="BM45" s="50"/>
      <c r="BN45" s="50"/>
      <c r="BO45" s="50"/>
      <c r="BP45" s="50"/>
      <c r="BQ45" s="50"/>
      <c r="BR45" s="264"/>
      <c r="BS45" s="57"/>
      <c r="BT45" s="17"/>
      <c r="BU45" s="17"/>
      <c r="BV45" s="56"/>
      <c r="BW45" s="50"/>
      <c r="BX45" s="50"/>
      <c r="BY45" s="50"/>
      <c r="BZ45" s="50"/>
      <c r="CA45" s="50"/>
      <c r="CB45" s="50"/>
      <c r="CC45" s="264"/>
      <c r="CD45" s="57"/>
      <c r="CE45" s="17"/>
      <c r="CF45" s="17"/>
      <c r="CG45" s="56"/>
      <c r="CH45" s="50"/>
      <c r="CI45" s="50"/>
      <c r="CJ45" s="50"/>
      <c r="CK45" s="50"/>
      <c r="CL45" s="50"/>
      <c r="CM45" s="50"/>
      <c r="CN45" s="264"/>
      <c r="CO45" s="57"/>
      <c r="CP45" s="17"/>
      <c r="CQ45" s="17"/>
      <c r="CR45" s="56"/>
      <c r="CS45" s="50"/>
      <c r="CT45" s="50"/>
      <c r="CU45" s="50"/>
      <c r="CV45" s="50"/>
      <c r="CW45" s="50"/>
      <c r="CX45" s="50"/>
      <c r="CY45" s="264"/>
      <c r="CZ45" s="57"/>
      <c r="DA45" s="17"/>
      <c r="DB45" s="17"/>
      <c r="DC45" s="56"/>
      <c r="DD45" s="50"/>
      <c r="DE45" s="50"/>
      <c r="DF45" s="50"/>
      <c r="DG45" s="50"/>
      <c r="DH45" s="50"/>
      <c r="DI45" s="50"/>
      <c r="DJ45" s="264"/>
      <c r="DK45" s="57"/>
      <c r="DL45" s="17"/>
      <c r="DM45" s="17"/>
      <c r="DN45" s="56"/>
      <c r="DO45" s="50"/>
      <c r="DP45" s="50"/>
      <c r="DQ45" s="50"/>
      <c r="DR45" s="50"/>
      <c r="DS45" s="50"/>
      <c r="DT45" s="50"/>
      <c r="DU45" s="264"/>
      <c r="DV45" s="57"/>
      <c r="DW45" s="17"/>
      <c r="DX45" s="17"/>
      <c r="DY45" s="56"/>
      <c r="DZ45" s="50"/>
      <c r="EA45" s="50"/>
      <c r="EB45" s="50"/>
      <c r="EC45" s="50"/>
      <c r="ED45" s="50"/>
      <c r="EE45" s="50"/>
      <c r="EF45" s="264"/>
      <c r="EG45" s="57"/>
      <c r="EH45" s="17"/>
      <c r="EI45" s="17"/>
      <c r="EJ45" s="56"/>
      <c r="EK45" s="50"/>
      <c r="EL45" s="50"/>
      <c r="EM45" s="50"/>
      <c r="EN45" s="50"/>
      <c r="EO45" s="50"/>
      <c r="EP45" s="50"/>
      <c r="EQ45" s="264"/>
      <c r="ER45" s="57"/>
      <c r="ES45" s="17"/>
      <c r="ET45" s="17"/>
      <c r="EU45" s="56"/>
      <c r="EV45" s="50"/>
      <c r="EW45" s="50"/>
      <c r="EX45" s="50"/>
      <c r="EY45" s="50"/>
      <c r="EZ45" s="50"/>
      <c r="FA45" s="50"/>
      <c r="FB45" s="264"/>
      <c r="FC45" s="57"/>
      <c r="FD45" s="17"/>
      <c r="FE45" s="17"/>
      <c r="FF45" s="56"/>
      <c r="FG45" s="50"/>
      <c r="FH45" s="50"/>
      <c r="FI45" s="50"/>
      <c r="FJ45" s="50"/>
      <c r="FK45" s="50"/>
      <c r="FL45" s="50"/>
      <c r="FM45" s="264"/>
      <c r="FN45" s="57"/>
      <c r="FO45" s="17"/>
      <c r="FP45" s="17"/>
      <c r="FQ45" s="56"/>
      <c r="FR45" s="50"/>
      <c r="FS45" s="50"/>
      <c r="FT45" s="50"/>
      <c r="FU45" s="50"/>
      <c r="FV45" s="50"/>
      <c r="FW45" s="50"/>
      <c r="FX45" s="264"/>
      <c r="FY45" s="57"/>
      <c r="FZ45" s="17"/>
      <c r="GA45" s="17"/>
      <c r="GB45" s="56"/>
      <c r="GC45" s="50"/>
      <c r="GD45" s="50"/>
      <c r="GE45" s="50"/>
      <c r="GF45" s="50"/>
      <c r="GG45" s="50"/>
      <c r="GH45" s="50"/>
      <c r="GI45" s="264"/>
      <c r="GJ45" s="57"/>
      <c r="GK45" s="17"/>
      <c r="GL45" s="17"/>
      <c r="GM45" s="56"/>
      <c r="GN45" s="50"/>
      <c r="GO45" s="50"/>
      <c r="GP45" s="50"/>
      <c r="GQ45" s="50"/>
      <c r="GR45" s="50"/>
      <c r="GS45" s="50"/>
      <c r="GT45" s="264"/>
      <c r="GU45" s="57"/>
      <c r="GV45" s="17"/>
      <c r="GW45" s="17"/>
      <c r="GX45" s="56"/>
      <c r="GY45" s="50"/>
      <c r="GZ45" s="50"/>
      <c r="HA45" s="50"/>
      <c r="HB45" s="50"/>
      <c r="HC45" s="50"/>
      <c r="HD45" s="50"/>
      <c r="HE45" s="264"/>
      <c r="HF45" s="57"/>
      <c r="HG45" s="17"/>
      <c r="HH45" s="17"/>
      <c r="HI45" s="56"/>
      <c r="HJ45" s="50"/>
      <c r="HK45" s="50"/>
      <c r="HL45" s="50"/>
      <c r="HM45" s="50"/>
      <c r="HN45" s="50"/>
      <c r="HO45" s="50"/>
      <c r="HP45" s="264"/>
      <c r="HQ45" s="57"/>
      <c r="HR45" s="17"/>
      <c r="HS45" s="17"/>
    </row>
    <row r="46" spans="1:227" ht="12.5" x14ac:dyDescent="0.25">
      <c r="A46" s="54"/>
      <c r="B46" s="211"/>
      <c r="C46" s="55"/>
      <c r="D46" s="55"/>
      <c r="E46" s="264"/>
      <c r="F46" s="264"/>
      <c r="G46" s="17"/>
      <c r="H46" s="56"/>
      <c r="I46" s="50"/>
      <c r="J46" s="50"/>
      <c r="K46" s="50"/>
      <c r="L46" s="50"/>
      <c r="M46" s="50"/>
      <c r="N46" s="50"/>
      <c r="O46" s="264"/>
      <c r="P46" s="57"/>
      <c r="Q46" s="17"/>
      <c r="R46" s="17"/>
      <c r="S46" s="56"/>
      <c r="T46" s="50"/>
      <c r="U46" s="50"/>
      <c r="V46" s="50"/>
      <c r="W46" s="50"/>
      <c r="X46" s="50"/>
      <c r="Y46" s="50"/>
      <c r="Z46" s="264"/>
      <c r="AA46" s="57"/>
      <c r="AB46" s="17"/>
      <c r="AC46" s="17"/>
      <c r="AD46" s="56"/>
      <c r="AE46" s="50"/>
      <c r="AF46" s="50"/>
      <c r="AG46" s="50"/>
      <c r="AH46" s="50"/>
      <c r="AI46" s="50"/>
      <c r="AJ46" s="50"/>
      <c r="AK46" s="264"/>
      <c r="AL46" s="57"/>
      <c r="AM46" s="17"/>
      <c r="AN46" s="17"/>
      <c r="AO46" s="56"/>
      <c r="AP46" s="50"/>
      <c r="AQ46" s="50"/>
      <c r="AR46" s="50"/>
      <c r="AS46" s="50"/>
      <c r="AT46" s="50"/>
      <c r="AU46" s="50"/>
      <c r="AV46" s="264"/>
      <c r="AW46" s="57"/>
      <c r="AX46" s="17"/>
      <c r="AY46" s="17"/>
      <c r="AZ46" s="56"/>
      <c r="BA46" s="50"/>
      <c r="BB46" s="50"/>
      <c r="BC46" s="50"/>
      <c r="BD46" s="50"/>
      <c r="BE46" s="50"/>
      <c r="BF46" s="50"/>
      <c r="BG46" s="264"/>
      <c r="BH46" s="57"/>
      <c r="BI46" s="17"/>
      <c r="BJ46" s="17"/>
      <c r="BK46" s="56"/>
      <c r="BL46" s="50"/>
      <c r="BM46" s="50"/>
      <c r="BN46" s="50"/>
      <c r="BO46" s="50"/>
      <c r="BP46" s="50"/>
      <c r="BQ46" s="50"/>
      <c r="BR46" s="264"/>
      <c r="BS46" s="57"/>
      <c r="BT46" s="17"/>
      <c r="BU46" s="17"/>
      <c r="BV46" s="56"/>
      <c r="BW46" s="50"/>
      <c r="BX46" s="50"/>
      <c r="BY46" s="50"/>
      <c r="BZ46" s="50"/>
      <c r="CA46" s="50"/>
      <c r="CB46" s="50"/>
      <c r="CC46" s="264"/>
      <c r="CD46" s="57"/>
      <c r="CE46" s="17"/>
      <c r="CF46" s="17"/>
      <c r="CG46" s="56"/>
      <c r="CH46" s="50"/>
      <c r="CI46" s="50"/>
      <c r="CJ46" s="50"/>
      <c r="CK46" s="50"/>
      <c r="CL46" s="50"/>
      <c r="CM46" s="50"/>
      <c r="CN46" s="264"/>
      <c r="CO46" s="57"/>
      <c r="CP46" s="17"/>
      <c r="CQ46" s="17"/>
      <c r="CR46" s="56"/>
      <c r="CS46" s="50"/>
      <c r="CT46" s="50"/>
      <c r="CU46" s="50"/>
      <c r="CV46" s="50"/>
      <c r="CW46" s="50"/>
      <c r="CX46" s="50"/>
      <c r="CY46" s="264"/>
      <c r="CZ46" s="57"/>
      <c r="DA46" s="17"/>
      <c r="DB46" s="17"/>
      <c r="DC46" s="56"/>
      <c r="DD46" s="50"/>
      <c r="DE46" s="50"/>
      <c r="DF46" s="50"/>
      <c r="DG46" s="50"/>
      <c r="DH46" s="50"/>
      <c r="DI46" s="50"/>
      <c r="DJ46" s="264"/>
      <c r="DK46" s="57"/>
      <c r="DL46" s="17"/>
      <c r="DM46" s="17"/>
      <c r="DN46" s="56"/>
      <c r="DO46" s="50"/>
      <c r="DP46" s="50"/>
      <c r="DQ46" s="50"/>
      <c r="DR46" s="50"/>
      <c r="DS46" s="50"/>
      <c r="DT46" s="50"/>
      <c r="DU46" s="264"/>
      <c r="DV46" s="57"/>
      <c r="DW46" s="17"/>
      <c r="DX46" s="17"/>
      <c r="DY46" s="56"/>
      <c r="DZ46" s="50"/>
      <c r="EA46" s="50"/>
      <c r="EB46" s="50"/>
      <c r="EC46" s="50"/>
      <c r="ED46" s="50"/>
      <c r="EE46" s="50"/>
      <c r="EF46" s="264"/>
      <c r="EG46" s="57"/>
      <c r="EH46" s="17"/>
      <c r="EI46" s="17"/>
      <c r="EJ46" s="56"/>
      <c r="EK46" s="50"/>
      <c r="EL46" s="50"/>
      <c r="EM46" s="50"/>
      <c r="EN46" s="50"/>
      <c r="EO46" s="50"/>
      <c r="EP46" s="50"/>
      <c r="EQ46" s="264"/>
      <c r="ER46" s="57"/>
      <c r="ES46" s="17"/>
      <c r="ET46" s="17"/>
      <c r="EU46" s="56"/>
      <c r="EV46" s="50"/>
      <c r="EW46" s="50"/>
      <c r="EX46" s="50"/>
      <c r="EY46" s="50"/>
      <c r="EZ46" s="50"/>
      <c r="FA46" s="50"/>
      <c r="FB46" s="264"/>
      <c r="FC46" s="57"/>
      <c r="FD46" s="17"/>
      <c r="FE46" s="17"/>
      <c r="FF46" s="56"/>
      <c r="FG46" s="50"/>
      <c r="FH46" s="50"/>
      <c r="FI46" s="50"/>
      <c r="FJ46" s="50"/>
      <c r="FK46" s="50"/>
      <c r="FL46" s="50"/>
      <c r="FM46" s="264"/>
      <c r="FN46" s="57"/>
      <c r="FO46" s="17"/>
      <c r="FP46" s="17"/>
      <c r="FQ46" s="56"/>
      <c r="FR46" s="50"/>
      <c r="FS46" s="50"/>
      <c r="FT46" s="50"/>
      <c r="FU46" s="50"/>
      <c r="FV46" s="50"/>
      <c r="FW46" s="50"/>
      <c r="FX46" s="264"/>
      <c r="FY46" s="57"/>
      <c r="FZ46" s="17"/>
      <c r="GA46" s="17"/>
      <c r="GB46" s="56"/>
      <c r="GC46" s="50"/>
      <c r="GD46" s="50"/>
      <c r="GE46" s="50"/>
      <c r="GF46" s="50"/>
      <c r="GG46" s="50"/>
      <c r="GH46" s="50"/>
      <c r="GI46" s="264"/>
      <c r="GJ46" s="57"/>
      <c r="GK46" s="17"/>
      <c r="GL46" s="17"/>
      <c r="GM46" s="56"/>
      <c r="GN46" s="50"/>
      <c r="GO46" s="50"/>
      <c r="GP46" s="50"/>
      <c r="GQ46" s="50"/>
      <c r="GR46" s="50"/>
      <c r="GS46" s="50"/>
      <c r="GT46" s="264"/>
      <c r="GU46" s="57"/>
      <c r="GV46" s="17"/>
      <c r="GW46" s="17"/>
      <c r="GX46" s="56"/>
      <c r="GY46" s="50"/>
      <c r="GZ46" s="50"/>
      <c r="HA46" s="50"/>
      <c r="HB46" s="50"/>
      <c r="HC46" s="50"/>
      <c r="HD46" s="50"/>
      <c r="HE46" s="264"/>
      <c r="HF46" s="57"/>
      <c r="HG46" s="17"/>
      <c r="HH46" s="17"/>
      <c r="HI46" s="56"/>
      <c r="HJ46" s="50"/>
      <c r="HK46" s="50"/>
      <c r="HL46" s="50"/>
      <c r="HM46" s="50"/>
      <c r="HN46" s="50"/>
      <c r="HO46" s="50"/>
      <c r="HP46" s="264"/>
      <c r="HQ46" s="57"/>
      <c r="HR46" s="17"/>
      <c r="HS46" s="17"/>
    </row>
    <row r="47" spans="1:227" ht="12.5" x14ac:dyDescent="0.25">
      <c r="A47" s="54"/>
      <c r="B47" s="211"/>
      <c r="C47" s="55"/>
      <c r="D47" s="55"/>
      <c r="E47" s="264"/>
      <c r="F47" s="264"/>
      <c r="G47" s="17"/>
      <c r="H47" s="56"/>
      <c r="I47" s="50"/>
      <c r="J47" s="50"/>
      <c r="K47" s="50"/>
      <c r="L47" s="50"/>
      <c r="M47" s="50"/>
      <c r="N47" s="50"/>
      <c r="O47" s="264"/>
      <c r="P47" s="57"/>
      <c r="Q47" s="17"/>
      <c r="R47" s="17"/>
      <c r="S47" s="56"/>
      <c r="T47" s="50"/>
      <c r="U47" s="50"/>
      <c r="V47" s="50"/>
      <c r="W47" s="50"/>
      <c r="X47" s="50"/>
      <c r="Y47" s="50"/>
      <c r="Z47" s="264"/>
      <c r="AA47" s="57"/>
      <c r="AB47" s="17"/>
      <c r="AC47" s="17"/>
      <c r="AD47" s="56"/>
      <c r="AE47" s="50"/>
      <c r="AF47" s="50"/>
      <c r="AG47" s="50"/>
      <c r="AH47" s="50"/>
      <c r="AI47" s="50"/>
      <c r="AJ47" s="50"/>
      <c r="AK47" s="264"/>
      <c r="AL47" s="57"/>
      <c r="AM47" s="17"/>
      <c r="AN47" s="17"/>
      <c r="AO47" s="56"/>
      <c r="AP47" s="50"/>
      <c r="AQ47" s="50"/>
      <c r="AR47" s="50"/>
      <c r="AS47" s="50"/>
      <c r="AT47" s="50"/>
      <c r="AU47" s="50"/>
      <c r="AV47" s="264"/>
      <c r="AW47" s="57"/>
      <c r="AX47" s="17"/>
      <c r="AY47" s="17"/>
      <c r="AZ47" s="56"/>
      <c r="BA47" s="50"/>
      <c r="BB47" s="50"/>
      <c r="BC47" s="50"/>
      <c r="BD47" s="50"/>
      <c r="BE47" s="50"/>
      <c r="BF47" s="50"/>
      <c r="BG47" s="264"/>
      <c r="BH47" s="57"/>
      <c r="BI47" s="17"/>
      <c r="BJ47" s="17"/>
      <c r="BK47" s="56"/>
      <c r="BL47" s="50"/>
      <c r="BM47" s="50"/>
      <c r="BN47" s="50"/>
      <c r="BO47" s="50"/>
      <c r="BP47" s="50"/>
      <c r="BQ47" s="50"/>
      <c r="BR47" s="264"/>
      <c r="BS47" s="57"/>
      <c r="BT47" s="17"/>
      <c r="BU47" s="17"/>
      <c r="BV47" s="56"/>
      <c r="BW47" s="50"/>
      <c r="BX47" s="50"/>
      <c r="BY47" s="50"/>
      <c r="BZ47" s="50"/>
      <c r="CA47" s="50"/>
      <c r="CB47" s="50"/>
      <c r="CC47" s="264"/>
      <c r="CD47" s="57"/>
      <c r="CE47" s="17"/>
      <c r="CF47" s="17"/>
      <c r="CG47" s="56"/>
      <c r="CH47" s="50"/>
      <c r="CI47" s="50"/>
      <c r="CJ47" s="50"/>
      <c r="CK47" s="50"/>
      <c r="CL47" s="50"/>
      <c r="CM47" s="50"/>
      <c r="CN47" s="264"/>
      <c r="CO47" s="57"/>
      <c r="CP47" s="17"/>
      <c r="CQ47" s="17"/>
      <c r="CR47" s="56"/>
      <c r="CS47" s="50"/>
      <c r="CT47" s="50"/>
      <c r="CU47" s="50"/>
      <c r="CV47" s="50"/>
      <c r="CW47" s="50"/>
      <c r="CX47" s="50"/>
      <c r="CY47" s="264"/>
      <c r="CZ47" s="57"/>
      <c r="DA47" s="17"/>
      <c r="DB47" s="17"/>
      <c r="DC47" s="56"/>
      <c r="DD47" s="50"/>
      <c r="DE47" s="50"/>
      <c r="DF47" s="50"/>
      <c r="DG47" s="50"/>
      <c r="DH47" s="50"/>
      <c r="DI47" s="50"/>
      <c r="DJ47" s="264"/>
      <c r="DK47" s="57"/>
      <c r="DL47" s="17"/>
      <c r="DM47" s="17"/>
      <c r="DN47" s="56"/>
      <c r="DO47" s="50"/>
      <c r="DP47" s="50"/>
      <c r="DQ47" s="50"/>
      <c r="DR47" s="50"/>
      <c r="DS47" s="50"/>
      <c r="DT47" s="50"/>
      <c r="DU47" s="264"/>
      <c r="DV47" s="57"/>
      <c r="DW47" s="17"/>
      <c r="DX47" s="17"/>
      <c r="DY47" s="56"/>
      <c r="DZ47" s="50"/>
      <c r="EA47" s="50"/>
      <c r="EB47" s="50"/>
      <c r="EC47" s="50"/>
      <c r="ED47" s="50"/>
      <c r="EE47" s="50"/>
      <c r="EF47" s="264"/>
      <c r="EG47" s="57"/>
      <c r="EH47" s="17"/>
      <c r="EI47" s="17"/>
      <c r="EJ47" s="56"/>
      <c r="EK47" s="50"/>
      <c r="EL47" s="50"/>
      <c r="EM47" s="50"/>
      <c r="EN47" s="50"/>
      <c r="EO47" s="50"/>
      <c r="EP47" s="50"/>
      <c r="EQ47" s="264"/>
      <c r="ER47" s="57"/>
      <c r="ES47" s="17"/>
      <c r="ET47" s="17"/>
      <c r="EU47" s="56"/>
      <c r="EV47" s="50"/>
      <c r="EW47" s="50"/>
      <c r="EX47" s="50"/>
      <c r="EY47" s="50"/>
      <c r="EZ47" s="50"/>
      <c r="FA47" s="50"/>
      <c r="FB47" s="264"/>
      <c r="FC47" s="57"/>
      <c r="FD47" s="17"/>
      <c r="FE47" s="17"/>
      <c r="FF47" s="56"/>
      <c r="FG47" s="50"/>
      <c r="FH47" s="50"/>
      <c r="FI47" s="50"/>
      <c r="FJ47" s="50"/>
      <c r="FK47" s="50"/>
      <c r="FL47" s="50"/>
      <c r="FM47" s="264"/>
      <c r="FN47" s="57"/>
      <c r="FO47" s="17"/>
      <c r="FP47" s="17"/>
      <c r="FQ47" s="56"/>
      <c r="FR47" s="50"/>
      <c r="FS47" s="50"/>
      <c r="FT47" s="50"/>
      <c r="FU47" s="50"/>
      <c r="FV47" s="50"/>
      <c r="FW47" s="50"/>
      <c r="FX47" s="264"/>
      <c r="FY47" s="57"/>
      <c r="FZ47" s="17"/>
      <c r="GA47" s="17"/>
      <c r="GB47" s="56"/>
      <c r="GC47" s="50"/>
      <c r="GD47" s="50"/>
      <c r="GE47" s="50"/>
      <c r="GF47" s="50"/>
      <c r="GG47" s="50"/>
      <c r="GH47" s="50"/>
      <c r="GI47" s="264"/>
      <c r="GJ47" s="57"/>
      <c r="GK47" s="17"/>
      <c r="GL47" s="17"/>
      <c r="GM47" s="56"/>
      <c r="GN47" s="50"/>
      <c r="GO47" s="50"/>
      <c r="GP47" s="50"/>
      <c r="GQ47" s="50"/>
      <c r="GR47" s="50"/>
      <c r="GS47" s="50"/>
      <c r="GT47" s="264"/>
      <c r="GU47" s="57"/>
      <c r="GV47" s="17"/>
      <c r="GW47" s="17"/>
      <c r="GX47" s="56"/>
      <c r="GY47" s="50"/>
      <c r="GZ47" s="50"/>
      <c r="HA47" s="50"/>
      <c r="HB47" s="50"/>
      <c r="HC47" s="50"/>
      <c r="HD47" s="50"/>
      <c r="HE47" s="264"/>
      <c r="HF47" s="57"/>
      <c r="HG47" s="17"/>
      <c r="HH47" s="17"/>
      <c r="HI47" s="56"/>
      <c r="HJ47" s="50"/>
      <c r="HK47" s="50"/>
      <c r="HL47" s="50"/>
      <c r="HM47" s="50"/>
      <c r="HN47" s="50"/>
      <c r="HO47" s="50"/>
      <c r="HP47" s="264"/>
      <c r="HQ47" s="57"/>
      <c r="HR47" s="17"/>
      <c r="HS47" s="17"/>
    </row>
    <row r="48" spans="1:227" ht="12.5" x14ac:dyDescent="0.25">
      <c r="A48" s="54"/>
      <c r="B48" s="211"/>
      <c r="C48" s="55"/>
      <c r="D48" s="55"/>
      <c r="E48" s="264"/>
      <c r="F48" s="264"/>
      <c r="G48" s="17"/>
      <c r="H48" s="56"/>
      <c r="I48" s="50"/>
      <c r="J48" s="50"/>
      <c r="K48" s="50"/>
      <c r="L48" s="50"/>
      <c r="M48" s="50"/>
      <c r="N48" s="50"/>
      <c r="O48" s="264"/>
      <c r="P48" s="57"/>
      <c r="Q48" s="17"/>
      <c r="R48" s="17"/>
      <c r="S48" s="56"/>
      <c r="T48" s="50"/>
      <c r="U48" s="50"/>
      <c r="V48" s="50"/>
      <c r="W48" s="50"/>
      <c r="X48" s="50"/>
      <c r="Y48" s="50"/>
      <c r="Z48" s="264"/>
      <c r="AA48" s="57"/>
      <c r="AB48" s="17"/>
      <c r="AC48" s="17"/>
      <c r="AD48" s="56"/>
      <c r="AE48" s="50"/>
      <c r="AF48" s="50"/>
      <c r="AG48" s="50"/>
      <c r="AH48" s="50"/>
      <c r="AI48" s="50"/>
      <c r="AJ48" s="50"/>
      <c r="AK48" s="264"/>
      <c r="AL48" s="57"/>
      <c r="AM48" s="17"/>
      <c r="AN48" s="17"/>
      <c r="AO48" s="56"/>
      <c r="AP48" s="50"/>
      <c r="AQ48" s="50"/>
      <c r="AR48" s="50"/>
      <c r="AS48" s="50"/>
      <c r="AT48" s="50"/>
      <c r="AU48" s="50"/>
      <c r="AV48" s="264"/>
      <c r="AW48" s="57"/>
      <c r="AX48" s="17"/>
      <c r="AY48" s="17"/>
      <c r="AZ48" s="56"/>
      <c r="BA48" s="50"/>
      <c r="BB48" s="50"/>
      <c r="BC48" s="50"/>
      <c r="BD48" s="50"/>
      <c r="BE48" s="50"/>
      <c r="BF48" s="50"/>
      <c r="BG48" s="264"/>
      <c r="BH48" s="57"/>
      <c r="BI48" s="17"/>
      <c r="BJ48" s="17"/>
      <c r="BK48" s="56"/>
      <c r="BL48" s="50"/>
      <c r="BM48" s="50"/>
      <c r="BN48" s="50"/>
      <c r="BO48" s="50"/>
      <c r="BP48" s="50"/>
      <c r="BQ48" s="50"/>
      <c r="BR48" s="264"/>
      <c r="BS48" s="57"/>
      <c r="BT48" s="17"/>
      <c r="BU48" s="17"/>
      <c r="BV48" s="56"/>
      <c r="BW48" s="50"/>
      <c r="BX48" s="50"/>
      <c r="BY48" s="50"/>
      <c r="BZ48" s="50"/>
      <c r="CA48" s="50"/>
      <c r="CB48" s="50"/>
      <c r="CC48" s="264"/>
      <c r="CD48" s="57"/>
      <c r="CE48" s="17"/>
      <c r="CF48" s="17"/>
      <c r="CG48" s="56"/>
      <c r="CH48" s="50"/>
      <c r="CI48" s="50"/>
      <c r="CJ48" s="50"/>
      <c r="CK48" s="50"/>
      <c r="CL48" s="50"/>
      <c r="CM48" s="50"/>
      <c r="CN48" s="264"/>
      <c r="CO48" s="57"/>
      <c r="CP48" s="17"/>
      <c r="CQ48" s="17"/>
      <c r="CR48" s="56"/>
      <c r="CS48" s="50"/>
      <c r="CT48" s="50"/>
      <c r="CU48" s="50"/>
      <c r="CV48" s="50"/>
      <c r="CW48" s="50"/>
      <c r="CX48" s="50"/>
      <c r="CY48" s="264"/>
      <c r="CZ48" s="57"/>
      <c r="DA48" s="17"/>
      <c r="DB48" s="17"/>
      <c r="DC48" s="56"/>
      <c r="DD48" s="50"/>
      <c r="DE48" s="50"/>
      <c r="DF48" s="50"/>
      <c r="DG48" s="50"/>
      <c r="DH48" s="50"/>
      <c r="DI48" s="50"/>
      <c r="DJ48" s="264"/>
      <c r="DK48" s="57"/>
      <c r="DL48" s="17"/>
      <c r="DM48" s="17"/>
      <c r="DN48" s="56"/>
      <c r="DO48" s="50"/>
      <c r="DP48" s="50"/>
      <c r="DQ48" s="50"/>
      <c r="DR48" s="50"/>
      <c r="DS48" s="50"/>
      <c r="DT48" s="50"/>
      <c r="DU48" s="264"/>
      <c r="DV48" s="57"/>
      <c r="DW48" s="17"/>
      <c r="DX48" s="17"/>
      <c r="DY48" s="56"/>
      <c r="DZ48" s="50"/>
      <c r="EA48" s="50"/>
      <c r="EB48" s="50"/>
      <c r="EC48" s="50"/>
      <c r="ED48" s="50"/>
      <c r="EE48" s="50"/>
      <c r="EF48" s="264"/>
      <c r="EG48" s="57"/>
      <c r="EH48" s="17"/>
      <c r="EI48" s="17"/>
      <c r="EJ48" s="56"/>
      <c r="EK48" s="50"/>
      <c r="EL48" s="50"/>
      <c r="EM48" s="50"/>
      <c r="EN48" s="50"/>
      <c r="EO48" s="50"/>
      <c r="EP48" s="50"/>
      <c r="EQ48" s="264"/>
      <c r="ER48" s="57"/>
      <c r="ES48" s="17"/>
      <c r="ET48" s="17"/>
      <c r="EU48" s="56"/>
      <c r="EV48" s="50"/>
      <c r="EW48" s="50"/>
      <c r="EX48" s="50"/>
      <c r="EY48" s="50"/>
      <c r="EZ48" s="50"/>
      <c r="FA48" s="50"/>
      <c r="FB48" s="264"/>
      <c r="FC48" s="57"/>
      <c r="FD48" s="17"/>
      <c r="FE48" s="17"/>
      <c r="FF48" s="56"/>
      <c r="FG48" s="50"/>
      <c r="FH48" s="50"/>
      <c r="FI48" s="50"/>
      <c r="FJ48" s="50"/>
      <c r="FK48" s="50"/>
      <c r="FL48" s="50"/>
      <c r="FM48" s="264"/>
      <c r="FN48" s="57"/>
      <c r="FO48" s="17"/>
      <c r="FP48" s="17"/>
      <c r="FQ48" s="56"/>
      <c r="FR48" s="50"/>
      <c r="FS48" s="50"/>
      <c r="FT48" s="50"/>
      <c r="FU48" s="50"/>
      <c r="FV48" s="50"/>
      <c r="FW48" s="50"/>
      <c r="FX48" s="264"/>
      <c r="FY48" s="57"/>
      <c r="FZ48" s="17"/>
      <c r="GA48" s="17"/>
      <c r="GB48" s="56"/>
      <c r="GC48" s="50"/>
      <c r="GD48" s="50"/>
      <c r="GE48" s="50"/>
      <c r="GF48" s="50"/>
      <c r="GG48" s="50"/>
      <c r="GH48" s="50"/>
      <c r="GI48" s="264"/>
      <c r="GJ48" s="57"/>
      <c r="GK48" s="17"/>
      <c r="GL48" s="17"/>
      <c r="GM48" s="56"/>
      <c r="GN48" s="50"/>
      <c r="GO48" s="50"/>
      <c r="GP48" s="50"/>
      <c r="GQ48" s="50"/>
      <c r="GR48" s="50"/>
      <c r="GS48" s="50"/>
      <c r="GT48" s="264"/>
      <c r="GU48" s="57"/>
      <c r="GV48" s="17"/>
      <c r="GW48" s="17"/>
      <c r="GX48" s="56"/>
      <c r="GY48" s="50"/>
      <c r="GZ48" s="50"/>
      <c r="HA48" s="50"/>
      <c r="HB48" s="50"/>
      <c r="HC48" s="50"/>
      <c r="HD48" s="50"/>
      <c r="HE48" s="264"/>
      <c r="HF48" s="57"/>
      <c r="HG48" s="17"/>
      <c r="HH48" s="17"/>
      <c r="HI48" s="56"/>
      <c r="HJ48" s="50"/>
      <c r="HK48" s="50"/>
      <c r="HL48" s="50"/>
      <c r="HM48" s="50"/>
      <c r="HN48" s="50"/>
      <c r="HO48" s="50"/>
      <c r="HP48" s="264"/>
      <c r="HQ48" s="57"/>
      <c r="HR48" s="17"/>
      <c r="HS48" s="17"/>
    </row>
    <row r="49" spans="1:227" ht="12.5" x14ac:dyDescent="0.25">
      <c r="A49" s="54"/>
      <c r="B49" s="213"/>
      <c r="C49" s="55"/>
      <c r="D49" s="55"/>
      <c r="E49" s="264"/>
      <c r="F49" s="264"/>
      <c r="G49" s="17"/>
      <c r="H49" s="56"/>
      <c r="I49" s="50"/>
      <c r="J49" s="50"/>
      <c r="K49" s="50"/>
      <c r="L49" s="50"/>
      <c r="M49" s="50"/>
      <c r="N49" s="50"/>
      <c r="O49" s="264"/>
      <c r="P49" s="57"/>
      <c r="Q49" s="17"/>
      <c r="R49" s="17"/>
      <c r="S49" s="56"/>
      <c r="T49" s="50"/>
      <c r="U49" s="50"/>
      <c r="V49" s="50"/>
      <c r="W49" s="50"/>
      <c r="X49" s="50"/>
      <c r="Y49" s="50"/>
      <c r="Z49" s="264"/>
      <c r="AA49" s="57"/>
      <c r="AB49" s="17"/>
      <c r="AC49" s="17"/>
      <c r="AD49" s="56"/>
      <c r="AE49" s="50"/>
      <c r="AF49" s="50"/>
      <c r="AG49" s="50"/>
      <c r="AH49" s="50"/>
      <c r="AI49" s="50"/>
      <c r="AJ49" s="50"/>
      <c r="AK49" s="264"/>
      <c r="AL49" s="57"/>
      <c r="AM49" s="17"/>
      <c r="AN49" s="17"/>
      <c r="AO49" s="56"/>
      <c r="AP49" s="50"/>
      <c r="AQ49" s="50"/>
      <c r="AR49" s="50"/>
      <c r="AS49" s="50"/>
      <c r="AT49" s="50"/>
      <c r="AU49" s="50"/>
      <c r="AV49" s="264"/>
      <c r="AW49" s="57"/>
      <c r="AX49" s="17"/>
      <c r="AY49" s="17"/>
      <c r="AZ49" s="56"/>
      <c r="BA49" s="50"/>
      <c r="BB49" s="50"/>
      <c r="BC49" s="50"/>
      <c r="BD49" s="50"/>
      <c r="BE49" s="50"/>
      <c r="BF49" s="50"/>
      <c r="BG49" s="264"/>
      <c r="BH49" s="57"/>
      <c r="BI49" s="17"/>
      <c r="BJ49" s="17"/>
      <c r="BK49" s="56"/>
      <c r="BL49" s="50"/>
      <c r="BM49" s="50"/>
      <c r="BN49" s="50"/>
      <c r="BO49" s="50"/>
      <c r="BP49" s="50"/>
      <c r="BQ49" s="50"/>
      <c r="BR49" s="264"/>
      <c r="BS49" s="57"/>
      <c r="BT49" s="17"/>
      <c r="BU49" s="17"/>
      <c r="BV49" s="56"/>
      <c r="BW49" s="50"/>
      <c r="BX49" s="50"/>
      <c r="BY49" s="50"/>
      <c r="BZ49" s="50"/>
      <c r="CA49" s="50"/>
      <c r="CB49" s="50"/>
      <c r="CC49" s="264"/>
      <c r="CD49" s="57"/>
      <c r="CE49" s="17"/>
      <c r="CF49" s="17"/>
      <c r="CG49" s="56"/>
      <c r="CH49" s="50"/>
      <c r="CI49" s="50"/>
      <c r="CJ49" s="50"/>
      <c r="CK49" s="50"/>
      <c r="CL49" s="50"/>
      <c r="CM49" s="50"/>
      <c r="CN49" s="264"/>
      <c r="CO49" s="57"/>
      <c r="CP49" s="17"/>
      <c r="CQ49" s="17"/>
      <c r="CR49" s="56"/>
      <c r="CS49" s="50"/>
      <c r="CT49" s="50"/>
      <c r="CU49" s="50"/>
      <c r="CV49" s="50"/>
      <c r="CW49" s="50"/>
      <c r="CX49" s="50"/>
      <c r="CY49" s="264"/>
      <c r="CZ49" s="57"/>
      <c r="DA49" s="17"/>
      <c r="DB49" s="17"/>
      <c r="DC49" s="56"/>
      <c r="DD49" s="50"/>
      <c r="DE49" s="50"/>
      <c r="DF49" s="50"/>
      <c r="DG49" s="50"/>
      <c r="DH49" s="50"/>
      <c r="DI49" s="50"/>
      <c r="DJ49" s="264"/>
      <c r="DK49" s="57"/>
      <c r="DL49" s="17"/>
      <c r="DM49" s="17"/>
      <c r="DN49" s="56"/>
      <c r="DO49" s="50"/>
      <c r="DP49" s="50"/>
      <c r="DQ49" s="50"/>
      <c r="DR49" s="50"/>
      <c r="DS49" s="50"/>
      <c r="DT49" s="50"/>
      <c r="DU49" s="264"/>
      <c r="DV49" s="57"/>
      <c r="DW49" s="17"/>
      <c r="DX49" s="17"/>
      <c r="DY49" s="56"/>
      <c r="DZ49" s="50"/>
      <c r="EA49" s="50"/>
      <c r="EB49" s="50"/>
      <c r="EC49" s="50"/>
      <c r="ED49" s="50"/>
      <c r="EE49" s="50"/>
      <c r="EF49" s="264"/>
      <c r="EG49" s="57"/>
      <c r="EH49" s="17"/>
      <c r="EI49" s="17"/>
      <c r="EJ49" s="56"/>
      <c r="EK49" s="50"/>
      <c r="EL49" s="50"/>
      <c r="EM49" s="50"/>
      <c r="EN49" s="50"/>
      <c r="EO49" s="50"/>
      <c r="EP49" s="50"/>
      <c r="EQ49" s="264"/>
      <c r="ER49" s="57"/>
      <c r="ES49" s="17"/>
      <c r="ET49" s="17"/>
      <c r="EU49" s="56"/>
      <c r="EV49" s="50"/>
      <c r="EW49" s="50"/>
      <c r="EX49" s="50"/>
      <c r="EY49" s="50"/>
      <c r="EZ49" s="50"/>
      <c r="FA49" s="50"/>
      <c r="FB49" s="264"/>
      <c r="FC49" s="57"/>
      <c r="FD49" s="17"/>
      <c r="FE49" s="17"/>
      <c r="FF49" s="56"/>
      <c r="FG49" s="50"/>
      <c r="FH49" s="50"/>
      <c r="FI49" s="50"/>
      <c r="FJ49" s="50"/>
      <c r="FK49" s="50"/>
      <c r="FL49" s="50"/>
      <c r="FM49" s="264"/>
      <c r="FN49" s="57"/>
      <c r="FO49" s="17"/>
      <c r="FP49" s="17"/>
      <c r="FQ49" s="56"/>
      <c r="FR49" s="50"/>
      <c r="FS49" s="50"/>
      <c r="FT49" s="50"/>
      <c r="FU49" s="50"/>
      <c r="FV49" s="50"/>
      <c r="FW49" s="50"/>
      <c r="FX49" s="264"/>
      <c r="FY49" s="57"/>
      <c r="FZ49" s="17"/>
      <c r="GA49" s="17"/>
      <c r="GB49" s="56"/>
      <c r="GC49" s="50"/>
      <c r="GD49" s="50"/>
      <c r="GE49" s="50"/>
      <c r="GF49" s="50"/>
      <c r="GG49" s="50"/>
      <c r="GH49" s="50"/>
      <c r="GI49" s="264"/>
      <c r="GJ49" s="57"/>
      <c r="GK49" s="17"/>
      <c r="GL49" s="17"/>
      <c r="GM49" s="56"/>
      <c r="GN49" s="50"/>
      <c r="GO49" s="50"/>
      <c r="GP49" s="50"/>
      <c r="GQ49" s="50"/>
      <c r="GR49" s="50"/>
      <c r="GS49" s="50"/>
      <c r="GT49" s="264"/>
      <c r="GU49" s="57"/>
      <c r="GV49" s="17"/>
      <c r="GW49" s="17"/>
      <c r="GX49" s="56"/>
      <c r="GY49" s="50"/>
      <c r="GZ49" s="50"/>
      <c r="HA49" s="50"/>
      <c r="HB49" s="50"/>
      <c r="HC49" s="50"/>
      <c r="HD49" s="50"/>
      <c r="HE49" s="264"/>
      <c r="HF49" s="57"/>
      <c r="HG49" s="17"/>
      <c r="HH49" s="17"/>
      <c r="HI49" s="56"/>
      <c r="HJ49" s="50"/>
      <c r="HK49" s="50"/>
      <c r="HL49" s="50"/>
      <c r="HM49" s="50"/>
      <c r="HN49" s="50"/>
      <c r="HO49" s="50"/>
      <c r="HP49" s="264"/>
      <c r="HQ49" s="57"/>
      <c r="HR49" s="17"/>
      <c r="HS49" s="17"/>
    </row>
    <row r="50" spans="1:227" ht="12.5" x14ac:dyDescent="0.25">
      <c r="A50" s="54"/>
      <c r="B50" s="213"/>
      <c r="C50" s="55"/>
      <c r="D50" s="55"/>
      <c r="E50" s="264"/>
      <c r="F50" s="264"/>
      <c r="G50" s="17"/>
      <c r="H50" s="56"/>
      <c r="I50" s="50"/>
      <c r="J50" s="50"/>
      <c r="K50" s="50"/>
      <c r="L50" s="50"/>
      <c r="M50" s="50"/>
      <c r="N50" s="50"/>
      <c r="O50" s="264"/>
      <c r="P50" s="57"/>
      <c r="Q50" s="17"/>
      <c r="R50" s="17"/>
      <c r="S50" s="56"/>
      <c r="T50" s="50"/>
      <c r="U50" s="50"/>
      <c r="V50" s="50"/>
      <c r="W50" s="50"/>
      <c r="X50" s="50"/>
      <c r="Y50" s="50"/>
      <c r="Z50" s="264"/>
      <c r="AA50" s="57"/>
      <c r="AB50" s="17"/>
      <c r="AC50" s="17"/>
      <c r="AD50" s="56"/>
      <c r="AE50" s="50"/>
      <c r="AF50" s="50"/>
      <c r="AG50" s="50"/>
      <c r="AH50" s="50"/>
      <c r="AI50" s="50"/>
      <c r="AJ50" s="50"/>
      <c r="AK50" s="264"/>
      <c r="AL50" s="57"/>
      <c r="AM50" s="17"/>
      <c r="AN50" s="17"/>
      <c r="AO50" s="56"/>
      <c r="AP50" s="50"/>
      <c r="AQ50" s="50"/>
      <c r="AR50" s="50"/>
      <c r="AS50" s="50"/>
      <c r="AT50" s="50"/>
      <c r="AU50" s="50"/>
      <c r="AV50" s="264"/>
      <c r="AW50" s="57"/>
      <c r="AX50" s="17"/>
      <c r="AY50" s="17"/>
      <c r="AZ50" s="56"/>
      <c r="BA50" s="50"/>
      <c r="BB50" s="50"/>
      <c r="BC50" s="50"/>
      <c r="BD50" s="50"/>
      <c r="BE50" s="50"/>
      <c r="BF50" s="50"/>
      <c r="BG50" s="264"/>
      <c r="BH50" s="57"/>
      <c r="BI50" s="17"/>
      <c r="BJ50" s="17"/>
      <c r="BK50" s="56"/>
      <c r="BL50" s="50"/>
      <c r="BM50" s="50"/>
      <c r="BN50" s="50"/>
      <c r="BO50" s="50"/>
      <c r="BP50" s="50"/>
      <c r="BQ50" s="50"/>
      <c r="BR50" s="264"/>
      <c r="BS50" s="57"/>
      <c r="BT50" s="17"/>
      <c r="BU50" s="17"/>
      <c r="BV50" s="56"/>
      <c r="BW50" s="50"/>
      <c r="BX50" s="50"/>
      <c r="BY50" s="50"/>
      <c r="BZ50" s="50"/>
      <c r="CA50" s="50"/>
      <c r="CB50" s="50"/>
      <c r="CC50" s="264"/>
      <c r="CD50" s="57"/>
      <c r="CE50" s="17"/>
      <c r="CF50" s="17"/>
      <c r="CG50" s="56"/>
      <c r="CH50" s="50"/>
      <c r="CI50" s="50"/>
      <c r="CJ50" s="50"/>
      <c r="CK50" s="50"/>
      <c r="CL50" s="50"/>
      <c r="CM50" s="50"/>
      <c r="CN50" s="264"/>
      <c r="CO50" s="57"/>
      <c r="CP50" s="17"/>
      <c r="CQ50" s="17"/>
      <c r="CR50" s="56"/>
      <c r="CS50" s="50"/>
      <c r="CT50" s="50"/>
      <c r="CU50" s="50"/>
      <c r="CV50" s="50"/>
      <c r="CW50" s="50"/>
      <c r="CX50" s="50"/>
      <c r="CY50" s="264"/>
      <c r="CZ50" s="57"/>
      <c r="DA50" s="17"/>
      <c r="DB50" s="17"/>
      <c r="DC50" s="56"/>
      <c r="DD50" s="50"/>
      <c r="DE50" s="50"/>
      <c r="DF50" s="50"/>
      <c r="DG50" s="50"/>
      <c r="DH50" s="50"/>
      <c r="DI50" s="50"/>
      <c r="DJ50" s="264"/>
      <c r="DK50" s="57"/>
      <c r="DL50" s="17"/>
      <c r="DM50" s="17"/>
      <c r="DN50" s="56"/>
      <c r="DO50" s="50"/>
      <c r="DP50" s="50"/>
      <c r="DQ50" s="50"/>
      <c r="DR50" s="50"/>
      <c r="DS50" s="50"/>
      <c r="DT50" s="50"/>
      <c r="DU50" s="264"/>
      <c r="DV50" s="57"/>
      <c r="DW50" s="17"/>
      <c r="DX50" s="17"/>
      <c r="DY50" s="56"/>
      <c r="DZ50" s="50"/>
      <c r="EA50" s="50"/>
      <c r="EB50" s="50"/>
      <c r="EC50" s="50"/>
      <c r="ED50" s="50"/>
      <c r="EE50" s="50"/>
      <c r="EF50" s="264"/>
      <c r="EG50" s="57"/>
      <c r="EH50" s="17"/>
      <c r="EI50" s="17"/>
      <c r="EJ50" s="56"/>
      <c r="EK50" s="50"/>
      <c r="EL50" s="50"/>
      <c r="EM50" s="50"/>
      <c r="EN50" s="50"/>
      <c r="EO50" s="50"/>
      <c r="EP50" s="50"/>
      <c r="EQ50" s="264"/>
      <c r="ER50" s="57"/>
      <c r="ES50" s="17"/>
      <c r="ET50" s="17"/>
      <c r="EU50" s="56"/>
      <c r="EV50" s="50"/>
      <c r="EW50" s="50"/>
      <c r="EX50" s="50"/>
      <c r="EY50" s="50"/>
      <c r="EZ50" s="50"/>
      <c r="FA50" s="50"/>
      <c r="FB50" s="264"/>
      <c r="FC50" s="57"/>
      <c r="FD50" s="17"/>
      <c r="FE50" s="17"/>
      <c r="FF50" s="56"/>
      <c r="FG50" s="50"/>
      <c r="FH50" s="50"/>
      <c r="FI50" s="50"/>
      <c r="FJ50" s="50"/>
      <c r="FK50" s="50"/>
      <c r="FL50" s="50"/>
      <c r="FM50" s="264"/>
      <c r="FN50" s="57"/>
      <c r="FO50" s="17"/>
      <c r="FP50" s="17"/>
      <c r="FQ50" s="56"/>
      <c r="FR50" s="50"/>
      <c r="FS50" s="50"/>
      <c r="FT50" s="50"/>
      <c r="FU50" s="50"/>
      <c r="FV50" s="50"/>
      <c r="FW50" s="50"/>
      <c r="FX50" s="264"/>
      <c r="FY50" s="57"/>
      <c r="FZ50" s="17"/>
      <c r="GA50" s="17"/>
      <c r="GB50" s="56"/>
      <c r="GC50" s="50"/>
      <c r="GD50" s="50"/>
      <c r="GE50" s="50"/>
      <c r="GF50" s="50"/>
      <c r="GG50" s="50"/>
      <c r="GH50" s="50"/>
      <c r="GI50" s="264"/>
      <c r="GJ50" s="57"/>
      <c r="GK50" s="17"/>
      <c r="GL50" s="17"/>
      <c r="GM50" s="56"/>
      <c r="GN50" s="50"/>
      <c r="GO50" s="50"/>
      <c r="GP50" s="50"/>
      <c r="GQ50" s="50"/>
      <c r="GR50" s="50"/>
      <c r="GS50" s="50"/>
      <c r="GT50" s="264"/>
      <c r="GU50" s="57"/>
      <c r="GV50" s="17"/>
      <c r="GW50" s="17"/>
      <c r="GX50" s="56"/>
      <c r="GY50" s="50"/>
      <c r="GZ50" s="50"/>
      <c r="HA50" s="50"/>
      <c r="HB50" s="50"/>
      <c r="HC50" s="50"/>
      <c r="HD50" s="50"/>
      <c r="HE50" s="264"/>
      <c r="HF50" s="57"/>
      <c r="HG50" s="17"/>
      <c r="HH50" s="17"/>
      <c r="HI50" s="56"/>
      <c r="HJ50" s="50"/>
      <c r="HK50" s="50"/>
      <c r="HL50" s="50"/>
      <c r="HM50" s="50"/>
      <c r="HN50" s="50"/>
      <c r="HO50" s="50"/>
      <c r="HP50" s="264"/>
      <c r="HQ50" s="57"/>
      <c r="HR50" s="17"/>
      <c r="HS50" s="17"/>
    </row>
    <row r="51" spans="1:227" ht="12.5" x14ac:dyDescent="0.25">
      <c r="A51" s="54"/>
      <c r="B51" s="211"/>
      <c r="C51" s="55"/>
      <c r="D51" s="55"/>
      <c r="E51" s="264"/>
      <c r="F51" s="264"/>
      <c r="G51" s="17"/>
      <c r="H51" s="56"/>
      <c r="I51" s="50"/>
      <c r="J51" s="50"/>
      <c r="K51" s="50"/>
      <c r="L51" s="50"/>
      <c r="M51" s="50"/>
      <c r="N51" s="50"/>
      <c r="O51" s="264"/>
      <c r="P51" s="57"/>
      <c r="Q51" s="17"/>
      <c r="R51" s="17"/>
      <c r="S51" s="56"/>
      <c r="T51" s="50"/>
      <c r="U51" s="50"/>
      <c r="V51" s="50"/>
      <c r="W51" s="50"/>
      <c r="X51" s="50"/>
      <c r="Y51" s="50"/>
      <c r="Z51" s="264"/>
      <c r="AA51" s="57"/>
      <c r="AB51" s="17"/>
      <c r="AC51" s="17"/>
      <c r="AD51" s="56"/>
      <c r="AE51" s="50"/>
      <c r="AF51" s="50"/>
      <c r="AG51" s="50"/>
      <c r="AH51" s="50"/>
      <c r="AI51" s="50"/>
      <c r="AJ51" s="50"/>
      <c r="AK51" s="264"/>
      <c r="AL51" s="57"/>
      <c r="AM51" s="17"/>
      <c r="AN51" s="17"/>
      <c r="AO51" s="56"/>
      <c r="AP51" s="50"/>
      <c r="AQ51" s="50"/>
      <c r="AR51" s="50"/>
      <c r="AS51" s="50"/>
      <c r="AT51" s="50"/>
      <c r="AU51" s="50"/>
      <c r="AV51" s="264"/>
      <c r="AW51" s="57"/>
      <c r="AX51" s="17"/>
      <c r="AY51" s="17"/>
      <c r="AZ51" s="56"/>
      <c r="BA51" s="50"/>
      <c r="BB51" s="50"/>
      <c r="BC51" s="50"/>
      <c r="BD51" s="50"/>
      <c r="BE51" s="50"/>
      <c r="BF51" s="50"/>
      <c r="BG51" s="264"/>
      <c r="BH51" s="57"/>
      <c r="BI51" s="17"/>
      <c r="BJ51" s="17"/>
      <c r="BK51" s="56"/>
      <c r="BL51" s="50"/>
      <c r="BM51" s="50"/>
      <c r="BN51" s="50"/>
      <c r="BO51" s="50"/>
      <c r="BP51" s="50"/>
      <c r="BQ51" s="50"/>
      <c r="BR51" s="264"/>
      <c r="BS51" s="57"/>
      <c r="BT51" s="17"/>
      <c r="BU51" s="17"/>
      <c r="BV51" s="56"/>
      <c r="BW51" s="50"/>
      <c r="BX51" s="50"/>
      <c r="BY51" s="50"/>
      <c r="BZ51" s="50"/>
      <c r="CA51" s="50"/>
      <c r="CB51" s="50"/>
      <c r="CC51" s="264"/>
      <c r="CD51" s="57"/>
      <c r="CE51" s="17"/>
      <c r="CF51" s="17"/>
      <c r="CG51" s="56"/>
      <c r="CH51" s="50"/>
      <c r="CI51" s="50"/>
      <c r="CJ51" s="50"/>
      <c r="CK51" s="50"/>
      <c r="CL51" s="50"/>
      <c r="CM51" s="50"/>
      <c r="CN51" s="264"/>
      <c r="CO51" s="57"/>
      <c r="CP51" s="17"/>
      <c r="CQ51" s="17"/>
      <c r="CR51" s="56"/>
      <c r="CS51" s="50"/>
      <c r="CT51" s="50"/>
      <c r="CU51" s="50"/>
      <c r="CV51" s="50"/>
      <c r="CW51" s="50"/>
      <c r="CX51" s="50"/>
      <c r="CY51" s="264"/>
      <c r="CZ51" s="57"/>
      <c r="DA51" s="17"/>
      <c r="DB51" s="17"/>
      <c r="DC51" s="56"/>
      <c r="DD51" s="50"/>
      <c r="DE51" s="50"/>
      <c r="DF51" s="50"/>
      <c r="DG51" s="50"/>
      <c r="DH51" s="50"/>
      <c r="DI51" s="50"/>
      <c r="DJ51" s="264"/>
      <c r="DK51" s="57"/>
      <c r="DL51" s="17"/>
      <c r="DM51" s="17"/>
      <c r="DN51" s="56"/>
      <c r="DO51" s="50"/>
      <c r="DP51" s="50"/>
      <c r="DQ51" s="50"/>
      <c r="DR51" s="50"/>
      <c r="DS51" s="50"/>
      <c r="DT51" s="50"/>
      <c r="DU51" s="264"/>
      <c r="DV51" s="57"/>
      <c r="DW51" s="17"/>
      <c r="DX51" s="17"/>
      <c r="DY51" s="56"/>
      <c r="DZ51" s="50"/>
      <c r="EA51" s="50"/>
      <c r="EB51" s="50"/>
      <c r="EC51" s="50"/>
      <c r="ED51" s="50"/>
      <c r="EE51" s="50"/>
      <c r="EF51" s="264"/>
      <c r="EG51" s="57"/>
      <c r="EH51" s="17"/>
      <c r="EI51" s="17"/>
      <c r="EJ51" s="56"/>
      <c r="EK51" s="50"/>
      <c r="EL51" s="50"/>
      <c r="EM51" s="50"/>
      <c r="EN51" s="50"/>
      <c r="EO51" s="50"/>
      <c r="EP51" s="50"/>
      <c r="EQ51" s="264"/>
      <c r="ER51" s="57"/>
      <c r="ES51" s="17"/>
      <c r="ET51" s="17"/>
      <c r="EU51" s="56"/>
      <c r="EV51" s="50"/>
      <c r="EW51" s="50"/>
      <c r="EX51" s="50"/>
      <c r="EY51" s="50"/>
      <c r="EZ51" s="50"/>
      <c r="FA51" s="50"/>
      <c r="FB51" s="264"/>
      <c r="FC51" s="57"/>
      <c r="FD51" s="17"/>
      <c r="FE51" s="17"/>
      <c r="FF51" s="56"/>
      <c r="FG51" s="50"/>
      <c r="FH51" s="50"/>
      <c r="FI51" s="50"/>
      <c r="FJ51" s="50"/>
      <c r="FK51" s="50"/>
      <c r="FL51" s="50"/>
      <c r="FM51" s="264"/>
      <c r="FN51" s="57"/>
      <c r="FO51" s="17"/>
      <c r="FP51" s="17"/>
      <c r="FQ51" s="56"/>
      <c r="FR51" s="50"/>
      <c r="FS51" s="50"/>
      <c r="FT51" s="50"/>
      <c r="FU51" s="50"/>
      <c r="FV51" s="50"/>
      <c r="FW51" s="50"/>
      <c r="FX51" s="264"/>
      <c r="FY51" s="57"/>
      <c r="FZ51" s="17"/>
      <c r="GA51" s="17"/>
      <c r="GB51" s="56"/>
      <c r="GC51" s="50"/>
      <c r="GD51" s="50"/>
      <c r="GE51" s="50"/>
      <c r="GF51" s="50"/>
      <c r="GG51" s="50"/>
      <c r="GH51" s="50"/>
      <c r="GI51" s="264"/>
      <c r="GJ51" s="57"/>
      <c r="GK51" s="17"/>
      <c r="GL51" s="17"/>
      <c r="GM51" s="56"/>
      <c r="GN51" s="50"/>
      <c r="GO51" s="50"/>
      <c r="GP51" s="50"/>
      <c r="GQ51" s="50"/>
      <c r="GR51" s="50"/>
      <c r="GS51" s="50"/>
      <c r="GT51" s="264"/>
      <c r="GU51" s="57"/>
      <c r="GV51" s="17"/>
      <c r="GW51" s="17"/>
      <c r="GX51" s="56"/>
      <c r="GY51" s="50"/>
      <c r="GZ51" s="50"/>
      <c r="HA51" s="50"/>
      <c r="HB51" s="50"/>
      <c r="HC51" s="50"/>
      <c r="HD51" s="50"/>
      <c r="HE51" s="264"/>
      <c r="HF51" s="57"/>
      <c r="HG51" s="17"/>
      <c r="HH51" s="17"/>
      <c r="HI51" s="56"/>
      <c r="HJ51" s="50"/>
      <c r="HK51" s="50"/>
      <c r="HL51" s="50"/>
      <c r="HM51" s="50"/>
      <c r="HN51" s="50"/>
      <c r="HO51" s="50"/>
      <c r="HP51" s="264"/>
      <c r="HQ51" s="57"/>
      <c r="HR51" s="17"/>
      <c r="HS51" s="17"/>
    </row>
    <row r="52" spans="1:227" x14ac:dyDescent="0.25">
      <c r="A52" s="59"/>
      <c r="B52" s="215"/>
      <c r="C52" s="60"/>
      <c r="D52" s="60"/>
      <c r="E52" s="264"/>
      <c r="F52" s="264"/>
      <c r="G52" s="17"/>
      <c r="H52" s="56"/>
      <c r="I52" s="50"/>
      <c r="J52" s="50"/>
      <c r="K52" s="50"/>
      <c r="L52" s="50"/>
      <c r="M52" s="50"/>
      <c r="N52" s="50"/>
      <c r="O52" s="264"/>
      <c r="P52" s="57"/>
      <c r="Q52" s="17"/>
      <c r="R52" s="17"/>
      <c r="S52" s="56"/>
      <c r="T52" s="50"/>
      <c r="U52" s="50"/>
      <c r="V52" s="50"/>
      <c r="W52" s="50"/>
      <c r="X52" s="50"/>
      <c r="Y52" s="50"/>
      <c r="Z52" s="264"/>
      <c r="AA52" s="57"/>
      <c r="AB52" s="17"/>
      <c r="AC52" s="17"/>
      <c r="AD52" s="56"/>
      <c r="AE52" s="50"/>
      <c r="AF52" s="50"/>
      <c r="AG52" s="50"/>
      <c r="AH52" s="50"/>
      <c r="AI52" s="50"/>
      <c r="AJ52" s="50"/>
      <c r="AK52" s="264"/>
      <c r="AL52" s="57"/>
      <c r="AM52" s="17"/>
      <c r="AN52" s="17"/>
      <c r="AO52" s="56"/>
      <c r="AP52" s="50"/>
      <c r="AQ52" s="50"/>
      <c r="AR52" s="50"/>
      <c r="AS52" s="50"/>
      <c r="AT52" s="50"/>
      <c r="AU52" s="50"/>
      <c r="AV52" s="264"/>
      <c r="AW52" s="57"/>
      <c r="AX52" s="17"/>
      <c r="AY52" s="17"/>
      <c r="AZ52" s="56"/>
      <c r="BA52" s="50"/>
      <c r="BB52" s="50"/>
      <c r="BC52" s="50"/>
      <c r="BD52" s="50"/>
      <c r="BE52" s="50"/>
      <c r="BF52" s="50"/>
      <c r="BG52" s="264"/>
      <c r="BH52" s="57"/>
      <c r="BI52" s="17"/>
      <c r="BJ52" s="17"/>
      <c r="BK52" s="56"/>
      <c r="BL52" s="50"/>
      <c r="BM52" s="50"/>
      <c r="BN52" s="50"/>
      <c r="BO52" s="50"/>
      <c r="BP52" s="50"/>
      <c r="BQ52" s="50"/>
      <c r="BR52" s="264"/>
      <c r="BS52" s="57"/>
      <c r="BT52" s="17"/>
      <c r="BU52" s="17"/>
      <c r="BV52" s="56"/>
      <c r="BW52" s="50"/>
      <c r="BX52" s="50"/>
      <c r="BY52" s="50"/>
      <c r="BZ52" s="50"/>
      <c r="CA52" s="50"/>
      <c r="CB52" s="50"/>
      <c r="CC52" s="264"/>
      <c r="CD52" s="57"/>
      <c r="CE52" s="17"/>
      <c r="CF52" s="17"/>
      <c r="CG52" s="56"/>
      <c r="CH52" s="50"/>
      <c r="CI52" s="50"/>
      <c r="CJ52" s="50"/>
      <c r="CK52" s="50"/>
      <c r="CL52" s="50"/>
      <c r="CM52" s="50"/>
      <c r="CN52" s="264"/>
      <c r="CO52" s="57"/>
      <c r="CP52" s="17"/>
      <c r="CQ52" s="17"/>
      <c r="CR52" s="56"/>
      <c r="CS52" s="50"/>
      <c r="CT52" s="50"/>
      <c r="CU52" s="50"/>
      <c r="CV52" s="50"/>
      <c r="CW52" s="50"/>
      <c r="CX52" s="50"/>
      <c r="CY52" s="264"/>
      <c r="CZ52" s="57"/>
      <c r="DA52" s="17"/>
      <c r="DB52" s="17"/>
      <c r="DC52" s="56"/>
      <c r="DD52" s="50"/>
      <c r="DE52" s="50"/>
      <c r="DF52" s="50"/>
      <c r="DG52" s="50"/>
      <c r="DH52" s="50"/>
      <c r="DI52" s="50"/>
      <c r="DJ52" s="264"/>
      <c r="DK52" s="57"/>
      <c r="DL52" s="17"/>
      <c r="DM52" s="17"/>
      <c r="DN52" s="56"/>
      <c r="DO52" s="50"/>
      <c r="DP52" s="50"/>
      <c r="DQ52" s="50"/>
      <c r="DR52" s="50"/>
      <c r="DS52" s="50"/>
      <c r="DT52" s="50"/>
      <c r="DU52" s="264"/>
      <c r="DV52" s="57"/>
      <c r="DW52" s="17"/>
      <c r="DX52" s="17"/>
      <c r="DY52" s="56"/>
      <c r="DZ52" s="50"/>
      <c r="EA52" s="50"/>
      <c r="EB52" s="50"/>
      <c r="EC52" s="50"/>
      <c r="ED52" s="50"/>
      <c r="EE52" s="50"/>
      <c r="EF52" s="264"/>
      <c r="EG52" s="57"/>
      <c r="EH52" s="17"/>
      <c r="EI52" s="17"/>
      <c r="EJ52" s="56"/>
      <c r="EK52" s="50"/>
      <c r="EL52" s="50"/>
      <c r="EM52" s="50"/>
      <c r="EN52" s="50"/>
      <c r="EO52" s="50"/>
      <c r="EP52" s="50"/>
      <c r="EQ52" s="264"/>
      <c r="ER52" s="57"/>
      <c r="ES52" s="17"/>
      <c r="ET52" s="17"/>
      <c r="EU52" s="56"/>
      <c r="EV52" s="50"/>
      <c r="EW52" s="50"/>
      <c r="EX52" s="50"/>
      <c r="EY52" s="50"/>
      <c r="EZ52" s="50"/>
      <c r="FA52" s="50"/>
      <c r="FB52" s="264"/>
      <c r="FC52" s="57"/>
      <c r="FD52" s="17"/>
      <c r="FE52" s="17"/>
      <c r="FF52" s="56"/>
      <c r="FG52" s="50"/>
      <c r="FH52" s="50"/>
      <c r="FI52" s="50"/>
      <c r="FJ52" s="50"/>
      <c r="FK52" s="50"/>
      <c r="FL52" s="50"/>
      <c r="FM52" s="264"/>
      <c r="FN52" s="57"/>
      <c r="FO52" s="17"/>
      <c r="FP52" s="17"/>
      <c r="FQ52" s="56"/>
      <c r="FR52" s="50"/>
      <c r="FS52" s="50"/>
      <c r="FT52" s="50"/>
      <c r="FU52" s="50"/>
      <c r="FV52" s="50"/>
      <c r="FW52" s="50"/>
      <c r="FX52" s="264"/>
      <c r="FY52" s="57"/>
      <c r="FZ52" s="17"/>
      <c r="GA52" s="17"/>
      <c r="GB52" s="56"/>
      <c r="GC52" s="50"/>
      <c r="GD52" s="50"/>
      <c r="GE52" s="50"/>
      <c r="GF52" s="50"/>
      <c r="GG52" s="50"/>
      <c r="GH52" s="50"/>
      <c r="GI52" s="264"/>
      <c r="GJ52" s="57"/>
      <c r="GK52" s="17"/>
      <c r="GL52" s="17"/>
      <c r="GM52" s="56"/>
      <c r="GN52" s="50"/>
      <c r="GO52" s="50"/>
      <c r="GP52" s="50"/>
      <c r="GQ52" s="50"/>
      <c r="GR52" s="50"/>
      <c r="GS52" s="50"/>
      <c r="GT52" s="264"/>
      <c r="GU52" s="57"/>
      <c r="GV52" s="17"/>
      <c r="GW52" s="17"/>
      <c r="GX52" s="56"/>
      <c r="GY52" s="50"/>
      <c r="GZ52" s="50"/>
      <c r="HA52" s="50"/>
      <c r="HB52" s="50"/>
      <c r="HC52" s="50"/>
      <c r="HD52" s="50"/>
      <c r="HE52" s="264"/>
      <c r="HF52" s="57"/>
      <c r="HG52" s="17"/>
      <c r="HH52" s="17"/>
      <c r="HI52" s="56"/>
      <c r="HJ52" s="50"/>
      <c r="HK52" s="50"/>
      <c r="HL52" s="50"/>
      <c r="HM52" s="50"/>
      <c r="HN52" s="50"/>
      <c r="HO52" s="50"/>
      <c r="HP52" s="264"/>
      <c r="HQ52" s="57"/>
      <c r="HR52" s="17"/>
      <c r="HS52" s="17"/>
    </row>
    <row r="53" spans="1:227" x14ac:dyDescent="0.25">
      <c r="A53" s="59"/>
      <c r="B53" s="215"/>
      <c r="C53" s="60"/>
      <c r="D53" s="60"/>
      <c r="E53" s="264"/>
      <c r="F53" s="264"/>
      <c r="G53" s="17"/>
      <c r="H53" s="56"/>
      <c r="I53" s="50"/>
      <c r="J53" s="50"/>
      <c r="K53" s="50"/>
      <c r="L53" s="50"/>
      <c r="M53" s="50"/>
      <c r="N53" s="50"/>
      <c r="O53" s="264"/>
      <c r="P53" s="57"/>
      <c r="Q53" s="17"/>
      <c r="R53" s="17"/>
      <c r="S53" s="56"/>
      <c r="T53" s="50"/>
      <c r="U53" s="50"/>
      <c r="V53" s="50"/>
      <c r="W53" s="50"/>
      <c r="X53" s="50"/>
      <c r="Y53" s="50"/>
      <c r="Z53" s="264"/>
      <c r="AA53" s="57"/>
      <c r="AB53" s="17"/>
      <c r="AC53" s="17"/>
      <c r="AD53" s="56"/>
      <c r="AE53" s="50"/>
      <c r="AF53" s="50"/>
      <c r="AG53" s="50"/>
      <c r="AH53" s="50"/>
      <c r="AI53" s="50"/>
      <c r="AJ53" s="50"/>
      <c r="AK53" s="264"/>
      <c r="AL53" s="57"/>
      <c r="AM53" s="17"/>
      <c r="AN53" s="17"/>
      <c r="AO53" s="56"/>
      <c r="AP53" s="50"/>
      <c r="AQ53" s="50"/>
      <c r="AR53" s="50"/>
      <c r="AS53" s="50"/>
      <c r="AT53" s="50"/>
      <c r="AU53" s="50"/>
      <c r="AV53" s="264"/>
      <c r="AW53" s="57"/>
      <c r="AX53" s="17"/>
      <c r="AY53" s="17"/>
      <c r="AZ53" s="56"/>
      <c r="BA53" s="50"/>
      <c r="BB53" s="50"/>
      <c r="BC53" s="50"/>
      <c r="BD53" s="50"/>
      <c r="BE53" s="50"/>
      <c r="BF53" s="50"/>
      <c r="BG53" s="264"/>
      <c r="BH53" s="57"/>
      <c r="BI53" s="17"/>
      <c r="BJ53" s="17"/>
      <c r="BK53" s="56"/>
      <c r="BL53" s="50"/>
      <c r="BM53" s="50"/>
      <c r="BN53" s="50"/>
      <c r="BO53" s="50"/>
      <c r="BP53" s="50"/>
      <c r="BQ53" s="50"/>
      <c r="BR53" s="264"/>
      <c r="BS53" s="57"/>
      <c r="BT53" s="17"/>
      <c r="BU53" s="17"/>
      <c r="BV53" s="56"/>
      <c r="BW53" s="50"/>
      <c r="BX53" s="50"/>
      <c r="BY53" s="50"/>
      <c r="BZ53" s="50"/>
      <c r="CA53" s="50"/>
      <c r="CB53" s="50"/>
      <c r="CC53" s="264"/>
      <c r="CD53" s="57"/>
      <c r="CE53" s="17"/>
      <c r="CF53" s="17"/>
      <c r="CG53" s="56"/>
      <c r="CH53" s="50"/>
      <c r="CI53" s="50"/>
      <c r="CJ53" s="50"/>
      <c r="CK53" s="50"/>
      <c r="CL53" s="50"/>
      <c r="CM53" s="50"/>
      <c r="CN53" s="264"/>
      <c r="CO53" s="57"/>
      <c r="CP53" s="17"/>
      <c r="CQ53" s="17"/>
      <c r="CR53" s="56"/>
      <c r="CS53" s="50"/>
      <c r="CT53" s="50"/>
      <c r="CU53" s="50"/>
      <c r="CV53" s="50"/>
      <c r="CW53" s="50"/>
      <c r="CX53" s="50"/>
      <c r="CY53" s="264"/>
      <c r="CZ53" s="57"/>
      <c r="DA53" s="17"/>
      <c r="DB53" s="17"/>
      <c r="DC53" s="56"/>
      <c r="DD53" s="50"/>
      <c r="DE53" s="50"/>
      <c r="DF53" s="50"/>
      <c r="DG53" s="50"/>
      <c r="DH53" s="50"/>
      <c r="DI53" s="50"/>
      <c r="DJ53" s="264"/>
      <c r="DK53" s="57"/>
      <c r="DL53" s="17"/>
      <c r="DM53" s="17"/>
      <c r="DN53" s="56"/>
      <c r="DO53" s="50"/>
      <c r="DP53" s="50"/>
      <c r="DQ53" s="50"/>
      <c r="DR53" s="50"/>
      <c r="DS53" s="50"/>
      <c r="DT53" s="50"/>
      <c r="DU53" s="264"/>
      <c r="DV53" s="57"/>
      <c r="DW53" s="17"/>
      <c r="DX53" s="17"/>
      <c r="DY53" s="56"/>
      <c r="DZ53" s="50"/>
      <c r="EA53" s="50"/>
      <c r="EB53" s="50"/>
      <c r="EC53" s="50"/>
      <c r="ED53" s="50"/>
      <c r="EE53" s="50"/>
      <c r="EF53" s="264"/>
      <c r="EG53" s="57"/>
      <c r="EH53" s="17"/>
      <c r="EI53" s="17"/>
      <c r="EJ53" s="56"/>
      <c r="EK53" s="50"/>
      <c r="EL53" s="50"/>
      <c r="EM53" s="50"/>
      <c r="EN53" s="50"/>
      <c r="EO53" s="50"/>
      <c r="EP53" s="50"/>
      <c r="EQ53" s="264"/>
      <c r="ER53" s="57"/>
      <c r="ES53" s="17"/>
      <c r="ET53" s="17"/>
      <c r="EU53" s="56"/>
      <c r="EV53" s="50"/>
      <c r="EW53" s="50"/>
      <c r="EX53" s="50"/>
      <c r="EY53" s="50"/>
      <c r="EZ53" s="50"/>
      <c r="FA53" s="50"/>
      <c r="FB53" s="264"/>
      <c r="FC53" s="57"/>
      <c r="FD53" s="17"/>
      <c r="FE53" s="17"/>
      <c r="FF53" s="56"/>
      <c r="FG53" s="50"/>
      <c r="FH53" s="50"/>
      <c r="FI53" s="50"/>
      <c r="FJ53" s="50"/>
      <c r="FK53" s="50"/>
      <c r="FL53" s="50"/>
      <c r="FM53" s="264"/>
      <c r="FN53" s="57"/>
      <c r="FO53" s="17"/>
      <c r="FP53" s="17"/>
      <c r="FQ53" s="56"/>
      <c r="FR53" s="50"/>
      <c r="FS53" s="50"/>
      <c r="FT53" s="50"/>
      <c r="FU53" s="50"/>
      <c r="FV53" s="50"/>
      <c r="FW53" s="50"/>
      <c r="FX53" s="264"/>
      <c r="FY53" s="57"/>
      <c r="FZ53" s="17"/>
      <c r="GA53" s="17"/>
      <c r="GB53" s="56"/>
      <c r="GC53" s="50"/>
      <c r="GD53" s="50"/>
      <c r="GE53" s="50"/>
      <c r="GF53" s="50"/>
      <c r="GG53" s="50"/>
      <c r="GH53" s="50"/>
      <c r="GI53" s="264"/>
      <c r="GJ53" s="57"/>
      <c r="GK53" s="17"/>
      <c r="GL53" s="17"/>
      <c r="GM53" s="56"/>
      <c r="GN53" s="50"/>
      <c r="GO53" s="50"/>
      <c r="GP53" s="50"/>
      <c r="GQ53" s="50"/>
      <c r="GR53" s="50"/>
      <c r="GS53" s="50"/>
      <c r="GT53" s="264"/>
      <c r="GU53" s="57"/>
      <c r="GV53" s="17"/>
      <c r="GW53" s="17"/>
      <c r="GX53" s="56"/>
      <c r="GY53" s="50"/>
      <c r="GZ53" s="50"/>
      <c r="HA53" s="50"/>
      <c r="HB53" s="50"/>
      <c r="HC53" s="50"/>
      <c r="HD53" s="50"/>
      <c r="HE53" s="264"/>
      <c r="HF53" s="57"/>
      <c r="HG53" s="17"/>
      <c r="HH53" s="17"/>
      <c r="HI53" s="56"/>
      <c r="HJ53" s="50"/>
      <c r="HK53" s="50"/>
      <c r="HL53" s="50"/>
      <c r="HM53" s="50"/>
      <c r="HN53" s="50"/>
      <c r="HO53" s="50"/>
      <c r="HP53" s="264"/>
      <c r="HQ53" s="57"/>
      <c r="HR53" s="17"/>
      <c r="HS53" s="17"/>
    </row>
    <row r="54" spans="1:227" x14ac:dyDescent="0.25">
      <c r="A54" s="59"/>
      <c r="B54" s="215"/>
      <c r="C54" s="60"/>
      <c r="D54" s="60"/>
      <c r="E54" s="264"/>
      <c r="F54" s="264"/>
      <c r="G54" s="17"/>
      <c r="H54" s="56"/>
      <c r="I54" s="50"/>
      <c r="J54" s="50"/>
      <c r="K54" s="50"/>
      <c r="L54" s="50"/>
      <c r="M54" s="50"/>
      <c r="N54" s="50"/>
      <c r="O54" s="264"/>
      <c r="P54" s="57"/>
      <c r="Q54" s="17"/>
      <c r="R54" s="17"/>
      <c r="S54" s="56"/>
      <c r="T54" s="50"/>
      <c r="U54" s="50"/>
      <c r="V54" s="50"/>
      <c r="W54" s="50"/>
      <c r="X54" s="50"/>
      <c r="Y54" s="50"/>
      <c r="Z54" s="264"/>
      <c r="AA54" s="57"/>
      <c r="AB54" s="17"/>
      <c r="AC54" s="17"/>
      <c r="AD54" s="56"/>
      <c r="AE54" s="50"/>
      <c r="AF54" s="50"/>
      <c r="AG54" s="50"/>
      <c r="AH54" s="50"/>
      <c r="AI54" s="50"/>
      <c r="AJ54" s="50"/>
      <c r="AK54" s="264"/>
      <c r="AL54" s="57"/>
      <c r="AM54" s="17"/>
      <c r="AN54" s="17"/>
      <c r="AO54" s="56"/>
      <c r="AP54" s="50"/>
      <c r="AQ54" s="50"/>
      <c r="AR54" s="50"/>
      <c r="AS54" s="50"/>
      <c r="AT54" s="50"/>
      <c r="AU54" s="50"/>
      <c r="AV54" s="264"/>
      <c r="AW54" s="57"/>
      <c r="AX54" s="17"/>
      <c r="AY54" s="17"/>
      <c r="AZ54" s="56"/>
      <c r="BA54" s="50"/>
      <c r="BB54" s="50"/>
      <c r="BC54" s="50"/>
      <c r="BD54" s="50"/>
      <c r="BE54" s="50"/>
      <c r="BF54" s="50"/>
      <c r="BG54" s="264"/>
      <c r="BH54" s="57"/>
      <c r="BI54" s="17"/>
      <c r="BJ54" s="17"/>
      <c r="BK54" s="56"/>
      <c r="BL54" s="50"/>
      <c r="BM54" s="50"/>
      <c r="BN54" s="50"/>
      <c r="BO54" s="50"/>
      <c r="BP54" s="50"/>
      <c r="BQ54" s="50"/>
      <c r="BR54" s="264"/>
      <c r="BS54" s="57"/>
      <c r="BT54" s="17"/>
      <c r="BU54" s="17"/>
      <c r="BV54" s="56"/>
      <c r="BW54" s="50"/>
      <c r="BX54" s="50"/>
      <c r="BY54" s="50"/>
      <c r="BZ54" s="50"/>
      <c r="CA54" s="50"/>
      <c r="CB54" s="50"/>
      <c r="CC54" s="264"/>
      <c r="CD54" s="57"/>
      <c r="CE54" s="17"/>
      <c r="CF54" s="17"/>
      <c r="CG54" s="56"/>
      <c r="CH54" s="50"/>
      <c r="CI54" s="50"/>
      <c r="CJ54" s="50"/>
      <c r="CK54" s="50"/>
      <c r="CL54" s="50"/>
      <c r="CM54" s="50"/>
      <c r="CN54" s="264"/>
      <c r="CO54" s="57"/>
      <c r="CP54" s="17"/>
      <c r="CQ54" s="17"/>
      <c r="CR54" s="56"/>
      <c r="CS54" s="50"/>
      <c r="CT54" s="50"/>
      <c r="CU54" s="50"/>
      <c r="CV54" s="50"/>
      <c r="CW54" s="50"/>
      <c r="CX54" s="50"/>
      <c r="CY54" s="264"/>
      <c r="CZ54" s="57"/>
      <c r="DA54" s="17"/>
      <c r="DB54" s="17"/>
      <c r="DC54" s="56"/>
      <c r="DD54" s="50"/>
      <c r="DE54" s="50"/>
      <c r="DF54" s="50"/>
      <c r="DG54" s="50"/>
      <c r="DH54" s="50"/>
      <c r="DI54" s="50"/>
      <c r="DJ54" s="264"/>
      <c r="DK54" s="57"/>
      <c r="DL54" s="17"/>
      <c r="DM54" s="17"/>
      <c r="DN54" s="56"/>
      <c r="DO54" s="50"/>
      <c r="DP54" s="50"/>
      <c r="DQ54" s="50"/>
      <c r="DR54" s="50"/>
      <c r="DS54" s="50"/>
      <c r="DT54" s="50"/>
      <c r="DU54" s="264"/>
      <c r="DV54" s="57"/>
      <c r="DW54" s="17"/>
      <c r="DX54" s="17"/>
      <c r="DY54" s="56"/>
      <c r="DZ54" s="50"/>
      <c r="EA54" s="50"/>
      <c r="EB54" s="50"/>
      <c r="EC54" s="50"/>
      <c r="ED54" s="50"/>
      <c r="EE54" s="50"/>
      <c r="EF54" s="264"/>
      <c r="EG54" s="57"/>
      <c r="EH54" s="17"/>
      <c r="EI54" s="17"/>
      <c r="EJ54" s="56"/>
      <c r="EK54" s="50"/>
      <c r="EL54" s="50"/>
      <c r="EM54" s="50"/>
      <c r="EN54" s="50"/>
      <c r="EO54" s="50"/>
      <c r="EP54" s="50"/>
      <c r="EQ54" s="264"/>
      <c r="ER54" s="57"/>
      <c r="ES54" s="17"/>
      <c r="ET54" s="17"/>
      <c r="EU54" s="56"/>
      <c r="EV54" s="50"/>
      <c r="EW54" s="50"/>
      <c r="EX54" s="50"/>
      <c r="EY54" s="50"/>
      <c r="EZ54" s="50"/>
      <c r="FA54" s="50"/>
      <c r="FB54" s="264"/>
      <c r="FC54" s="57"/>
      <c r="FD54" s="17"/>
      <c r="FE54" s="17"/>
      <c r="FF54" s="56"/>
      <c r="FG54" s="50"/>
      <c r="FH54" s="50"/>
      <c r="FI54" s="50"/>
      <c r="FJ54" s="50"/>
      <c r="FK54" s="50"/>
      <c r="FL54" s="50"/>
      <c r="FM54" s="264"/>
      <c r="FN54" s="57"/>
      <c r="FO54" s="17"/>
      <c r="FP54" s="17"/>
      <c r="FQ54" s="56"/>
      <c r="FR54" s="50"/>
      <c r="FS54" s="50"/>
      <c r="FT54" s="50"/>
      <c r="FU54" s="50"/>
      <c r="FV54" s="50"/>
      <c r="FW54" s="50"/>
      <c r="FX54" s="264"/>
      <c r="FY54" s="57"/>
      <c r="FZ54" s="17"/>
      <c r="GA54" s="17"/>
      <c r="GB54" s="56"/>
      <c r="GC54" s="50"/>
      <c r="GD54" s="50"/>
      <c r="GE54" s="50"/>
      <c r="GF54" s="50"/>
      <c r="GG54" s="50"/>
      <c r="GH54" s="50"/>
      <c r="GI54" s="264"/>
      <c r="GJ54" s="57"/>
      <c r="GK54" s="17"/>
      <c r="GL54" s="17"/>
      <c r="GM54" s="56"/>
      <c r="GN54" s="50"/>
      <c r="GO54" s="50"/>
      <c r="GP54" s="50"/>
      <c r="GQ54" s="50"/>
      <c r="GR54" s="50"/>
      <c r="GS54" s="50"/>
      <c r="GT54" s="264"/>
      <c r="GU54" s="57"/>
      <c r="GV54" s="17"/>
      <c r="GW54" s="17"/>
      <c r="GX54" s="56"/>
      <c r="GY54" s="50"/>
      <c r="GZ54" s="50"/>
      <c r="HA54" s="50"/>
      <c r="HB54" s="50"/>
      <c r="HC54" s="50"/>
      <c r="HD54" s="50"/>
      <c r="HE54" s="264"/>
      <c r="HF54" s="57"/>
      <c r="HG54" s="17"/>
      <c r="HH54" s="17"/>
      <c r="HI54" s="56"/>
      <c r="HJ54" s="50"/>
      <c r="HK54" s="50"/>
      <c r="HL54" s="50"/>
      <c r="HM54" s="50"/>
      <c r="HN54" s="50"/>
      <c r="HO54" s="50"/>
      <c r="HP54" s="264"/>
      <c r="HQ54" s="57"/>
      <c r="HR54" s="17"/>
      <c r="HS54" s="17"/>
    </row>
    <row r="55" spans="1:227" x14ac:dyDescent="0.25">
      <c r="A55" s="59"/>
      <c r="B55" s="216"/>
      <c r="C55" s="60"/>
      <c r="D55" s="60"/>
      <c r="E55" s="264"/>
      <c r="F55" s="264"/>
      <c r="G55" s="17"/>
      <c r="H55" s="56"/>
      <c r="I55" s="50"/>
      <c r="J55" s="50"/>
      <c r="K55" s="50"/>
      <c r="L55" s="50"/>
      <c r="M55" s="50"/>
      <c r="N55" s="50"/>
      <c r="O55" s="264"/>
      <c r="P55" s="57"/>
      <c r="Q55" s="17"/>
      <c r="R55" s="17"/>
      <c r="S55" s="56"/>
      <c r="T55" s="50"/>
      <c r="U55" s="50"/>
      <c r="V55" s="50"/>
      <c r="W55" s="50"/>
      <c r="X55" s="50"/>
      <c r="Y55" s="50"/>
      <c r="Z55" s="264"/>
      <c r="AA55" s="57"/>
      <c r="AB55" s="17"/>
      <c r="AC55" s="17"/>
      <c r="AD55" s="56"/>
      <c r="AE55" s="50"/>
      <c r="AF55" s="50"/>
      <c r="AG55" s="50"/>
      <c r="AH55" s="50"/>
      <c r="AI55" s="50"/>
      <c r="AJ55" s="50"/>
      <c r="AK55" s="264"/>
      <c r="AL55" s="57"/>
      <c r="AM55" s="17"/>
      <c r="AN55" s="17"/>
      <c r="AO55" s="56"/>
      <c r="AP55" s="50"/>
      <c r="AQ55" s="50"/>
      <c r="AR55" s="50"/>
      <c r="AS55" s="50"/>
      <c r="AT55" s="50"/>
      <c r="AU55" s="50"/>
      <c r="AV55" s="264"/>
      <c r="AW55" s="57"/>
      <c r="AX55" s="17"/>
      <c r="AY55" s="17"/>
      <c r="AZ55" s="56"/>
      <c r="BA55" s="50"/>
      <c r="BB55" s="50"/>
      <c r="BC55" s="50"/>
      <c r="BD55" s="50"/>
      <c r="BE55" s="50"/>
      <c r="BF55" s="50"/>
      <c r="BG55" s="264"/>
      <c r="BH55" s="57"/>
      <c r="BI55" s="17"/>
      <c r="BJ55" s="17"/>
      <c r="BK55" s="56"/>
      <c r="BL55" s="50"/>
      <c r="BM55" s="50"/>
      <c r="BN55" s="50"/>
      <c r="BO55" s="50"/>
      <c r="BP55" s="50"/>
      <c r="BQ55" s="50"/>
      <c r="BR55" s="264"/>
      <c r="BS55" s="57"/>
      <c r="BT55" s="17"/>
      <c r="BU55" s="17"/>
      <c r="BV55" s="56"/>
      <c r="BW55" s="50"/>
      <c r="BX55" s="50"/>
      <c r="BY55" s="50"/>
      <c r="BZ55" s="50"/>
      <c r="CA55" s="50"/>
      <c r="CB55" s="50"/>
      <c r="CC55" s="264"/>
      <c r="CD55" s="57"/>
      <c r="CE55" s="17"/>
      <c r="CF55" s="17"/>
      <c r="CG55" s="56"/>
      <c r="CH55" s="50"/>
      <c r="CI55" s="50"/>
      <c r="CJ55" s="50"/>
      <c r="CK55" s="50"/>
      <c r="CL55" s="50"/>
      <c r="CM55" s="50"/>
      <c r="CN55" s="264"/>
      <c r="CO55" s="57"/>
      <c r="CP55" s="17"/>
      <c r="CQ55" s="17"/>
      <c r="CR55" s="56"/>
      <c r="CS55" s="50"/>
      <c r="CT55" s="50"/>
      <c r="CU55" s="50"/>
      <c r="CV55" s="50"/>
      <c r="CW55" s="50"/>
      <c r="CX55" s="50"/>
      <c r="CY55" s="264"/>
      <c r="CZ55" s="57"/>
      <c r="DA55" s="17"/>
      <c r="DB55" s="17"/>
      <c r="DC55" s="56"/>
      <c r="DD55" s="50"/>
      <c r="DE55" s="50"/>
      <c r="DF55" s="50"/>
      <c r="DG55" s="50"/>
      <c r="DH55" s="50"/>
      <c r="DI55" s="50"/>
      <c r="DJ55" s="264"/>
      <c r="DK55" s="57"/>
      <c r="DL55" s="17"/>
      <c r="DM55" s="17"/>
      <c r="DN55" s="56"/>
      <c r="DO55" s="50"/>
      <c r="DP55" s="50"/>
      <c r="DQ55" s="50"/>
      <c r="DR55" s="50"/>
      <c r="DS55" s="50"/>
      <c r="DT55" s="50"/>
      <c r="DU55" s="264"/>
      <c r="DV55" s="57"/>
      <c r="DW55" s="17"/>
      <c r="DX55" s="17"/>
      <c r="DY55" s="56"/>
      <c r="DZ55" s="50"/>
      <c r="EA55" s="50"/>
      <c r="EB55" s="50"/>
      <c r="EC55" s="50"/>
      <c r="ED55" s="50"/>
      <c r="EE55" s="50"/>
      <c r="EF55" s="264"/>
      <c r="EG55" s="57"/>
      <c r="EH55" s="17"/>
      <c r="EI55" s="17"/>
      <c r="EJ55" s="56"/>
      <c r="EK55" s="50"/>
      <c r="EL55" s="50"/>
      <c r="EM55" s="50"/>
      <c r="EN55" s="50"/>
      <c r="EO55" s="50"/>
      <c r="EP55" s="50"/>
      <c r="EQ55" s="264"/>
      <c r="ER55" s="57"/>
      <c r="ES55" s="17"/>
      <c r="ET55" s="17"/>
      <c r="EU55" s="56"/>
      <c r="EV55" s="50"/>
      <c r="EW55" s="50"/>
      <c r="EX55" s="50"/>
      <c r="EY55" s="50"/>
      <c r="EZ55" s="50"/>
      <c r="FA55" s="50"/>
      <c r="FB55" s="264"/>
      <c r="FC55" s="57"/>
      <c r="FD55" s="17"/>
      <c r="FE55" s="17"/>
      <c r="FF55" s="56"/>
      <c r="FG55" s="50"/>
      <c r="FH55" s="50"/>
      <c r="FI55" s="50"/>
      <c r="FJ55" s="50"/>
      <c r="FK55" s="50"/>
      <c r="FL55" s="50"/>
      <c r="FM55" s="264"/>
      <c r="FN55" s="57"/>
      <c r="FO55" s="17"/>
      <c r="FP55" s="17"/>
      <c r="FQ55" s="56"/>
      <c r="FR55" s="50"/>
      <c r="FS55" s="50"/>
      <c r="FT55" s="50"/>
      <c r="FU55" s="50"/>
      <c r="FV55" s="50"/>
      <c r="FW55" s="50"/>
      <c r="FX55" s="264"/>
      <c r="FY55" s="57"/>
      <c r="FZ55" s="17"/>
      <c r="GA55" s="17"/>
      <c r="GB55" s="56"/>
      <c r="GC55" s="50"/>
      <c r="GD55" s="50"/>
      <c r="GE55" s="50"/>
      <c r="GF55" s="50"/>
      <c r="GG55" s="50"/>
      <c r="GH55" s="50"/>
      <c r="GI55" s="264"/>
      <c r="GJ55" s="57"/>
      <c r="GK55" s="17"/>
      <c r="GL55" s="17"/>
      <c r="GM55" s="56"/>
      <c r="GN55" s="50"/>
      <c r="GO55" s="50"/>
      <c r="GP55" s="50"/>
      <c r="GQ55" s="50"/>
      <c r="GR55" s="50"/>
      <c r="GS55" s="50"/>
      <c r="GT55" s="264"/>
      <c r="GU55" s="57"/>
      <c r="GV55" s="17"/>
      <c r="GW55" s="17"/>
      <c r="GX55" s="56"/>
      <c r="GY55" s="50"/>
      <c r="GZ55" s="50"/>
      <c r="HA55" s="50"/>
      <c r="HB55" s="50"/>
      <c r="HC55" s="50"/>
      <c r="HD55" s="50"/>
      <c r="HE55" s="264"/>
      <c r="HF55" s="57"/>
      <c r="HG55" s="17"/>
      <c r="HH55" s="17"/>
      <c r="HI55" s="56"/>
      <c r="HJ55" s="50"/>
      <c r="HK55" s="50"/>
      <c r="HL55" s="50"/>
      <c r="HM55" s="50"/>
      <c r="HN55" s="50"/>
      <c r="HO55" s="50"/>
      <c r="HP55" s="264"/>
      <c r="HQ55" s="57"/>
      <c r="HR55" s="17"/>
      <c r="HS55" s="17"/>
    </row>
    <row r="56" spans="1:227" x14ac:dyDescent="0.25">
      <c r="A56" s="59"/>
      <c r="B56" s="216"/>
      <c r="C56" s="60"/>
      <c r="D56" s="60"/>
      <c r="E56" s="264"/>
      <c r="F56" s="264"/>
      <c r="G56" s="17"/>
      <c r="H56" s="56"/>
      <c r="I56" s="50"/>
      <c r="J56" s="50"/>
      <c r="K56" s="50"/>
      <c r="L56" s="50"/>
      <c r="M56" s="50"/>
      <c r="N56" s="50"/>
      <c r="O56" s="264"/>
      <c r="P56" s="57"/>
      <c r="Q56" s="17"/>
      <c r="R56" s="17"/>
      <c r="S56" s="56"/>
      <c r="T56" s="50"/>
      <c r="U56" s="50"/>
      <c r="V56" s="50"/>
      <c r="W56" s="50"/>
      <c r="X56" s="50"/>
      <c r="Y56" s="50"/>
      <c r="Z56" s="264"/>
      <c r="AA56" s="57"/>
      <c r="AB56" s="17"/>
      <c r="AC56" s="17"/>
      <c r="AD56" s="56"/>
      <c r="AE56" s="50"/>
      <c r="AF56" s="50"/>
      <c r="AG56" s="50"/>
      <c r="AH56" s="50"/>
      <c r="AI56" s="50"/>
      <c r="AJ56" s="50"/>
      <c r="AK56" s="264"/>
      <c r="AL56" s="57"/>
      <c r="AM56" s="17"/>
      <c r="AN56" s="17"/>
      <c r="AO56" s="56"/>
      <c r="AP56" s="50"/>
      <c r="AQ56" s="50"/>
      <c r="AR56" s="50"/>
      <c r="AS56" s="50"/>
      <c r="AT56" s="50"/>
      <c r="AU56" s="50"/>
      <c r="AV56" s="264"/>
      <c r="AW56" s="57"/>
      <c r="AX56" s="17"/>
      <c r="AY56" s="17"/>
      <c r="AZ56" s="56"/>
      <c r="BA56" s="50"/>
      <c r="BB56" s="50"/>
      <c r="BC56" s="50"/>
      <c r="BD56" s="50"/>
      <c r="BE56" s="50"/>
      <c r="BF56" s="50"/>
      <c r="BG56" s="264"/>
      <c r="BH56" s="57"/>
      <c r="BI56" s="17"/>
      <c r="BJ56" s="17"/>
      <c r="BK56" s="56"/>
      <c r="BL56" s="50"/>
      <c r="BM56" s="50"/>
      <c r="BN56" s="50"/>
      <c r="BO56" s="50"/>
      <c r="BP56" s="50"/>
      <c r="BQ56" s="50"/>
      <c r="BR56" s="264"/>
      <c r="BS56" s="57"/>
      <c r="BT56" s="17"/>
      <c r="BU56" s="17"/>
      <c r="BV56" s="56"/>
      <c r="BW56" s="50"/>
      <c r="BX56" s="50"/>
      <c r="BY56" s="50"/>
      <c r="BZ56" s="50"/>
      <c r="CA56" s="50"/>
      <c r="CB56" s="50"/>
      <c r="CC56" s="264"/>
      <c r="CD56" s="57"/>
      <c r="CE56" s="17"/>
      <c r="CF56" s="17"/>
      <c r="CG56" s="56"/>
      <c r="CH56" s="50"/>
      <c r="CI56" s="50"/>
      <c r="CJ56" s="50"/>
      <c r="CK56" s="50"/>
      <c r="CL56" s="50"/>
      <c r="CM56" s="50"/>
      <c r="CN56" s="264"/>
      <c r="CO56" s="57"/>
      <c r="CP56" s="17"/>
      <c r="CQ56" s="17"/>
      <c r="CR56" s="56"/>
      <c r="CS56" s="50"/>
      <c r="CT56" s="50"/>
      <c r="CU56" s="50"/>
      <c r="CV56" s="50"/>
      <c r="CW56" s="50"/>
      <c r="CX56" s="50"/>
      <c r="CY56" s="264"/>
      <c r="CZ56" s="57"/>
      <c r="DA56" s="17"/>
      <c r="DB56" s="17"/>
      <c r="DC56" s="56"/>
      <c r="DD56" s="50"/>
      <c r="DE56" s="50"/>
      <c r="DF56" s="50"/>
      <c r="DG56" s="50"/>
      <c r="DH56" s="50"/>
      <c r="DI56" s="50"/>
      <c r="DJ56" s="264"/>
      <c r="DK56" s="57"/>
      <c r="DL56" s="17"/>
      <c r="DM56" s="17"/>
      <c r="DN56" s="56"/>
      <c r="DO56" s="50"/>
      <c r="DP56" s="50"/>
      <c r="DQ56" s="50"/>
      <c r="DR56" s="50"/>
      <c r="DS56" s="50"/>
      <c r="DT56" s="50"/>
      <c r="DU56" s="264"/>
      <c r="DV56" s="57"/>
      <c r="DW56" s="17"/>
      <c r="DX56" s="17"/>
      <c r="DY56" s="56"/>
      <c r="DZ56" s="50"/>
      <c r="EA56" s="50"/>
      <c r="EB56" s="50"/>
      <c r="EC56" s="50"/>
      <c r="ED56" s="50"/>
      <c r="EE56" s="50"/>
      <c r="EF56" s="264"/>
      <c r="EG56" s="57"/>
      <c r="EH56" s="17"/>
      <c r="EI56" s="17"/>
      <c r="EJ56" s="56"/>
      <c r="EK56" s="50"/>
      <c r="EL56" s="50"/>
      <c r="EM56" s="50"/>
      <c r="EN56" s="50"/>
      <c r="EO56" s="50"/>
      <c r="EP56" s="50"/>
      <c r="EQ56" s="264"/>
      <c r="ER56" s="57"/>
      <c r="ES56" s="17"/>
      <c r="ET56" s="17"/>
      <c r="EU56" s="56"/>
      <c r="EV56" s="50"/>
      <c r="EW56" s="50"/>
      <c r="EX56" s="50"/>
      <c r="EY56" s="50"/>
      <c r="EZ56" s="50"/>
      <c r="FA56" s="50"/>
      <c r="FB56" s="264"/>
      <c r="FC56" s="57"/>
      <c r="FD56" s="17"/>
      <c r="FE56" s="17"/>
      <c r="FF56" s="56"/>
      <c r="FG56" s="50"/>
      <c r="FH56" s="50"/>
      <c r="FI56" s="50"/>
      <c r="FJ56" s="50"/>
      <c r="FK56" s="50"/>
      <c r="FL56" s="50"/>
      <c r="FM56" s="264"/>
      <c r="FN56" s="57"/>
      <c r="FO56" s="17"/>
      <c r="FP56" s="17"/>
      <c r="FQ56" s="56"/>
      <c r="FR56" s="50"/>
      <c r="FS56" s="50"/>
      <c r="FT56" s="50"/>
      <c r="FU56" s="50"/>
      <c r="FV56" s="50"/>
      <c r="FW56" s="50"/>
      <c r="FX56" s="264"/>
      <c r="FY56" s="57"/>
      <c r="FZ56" s="17"/>
      <c r="GA56" s="17"/>
      <c r="GB56" s="56"/>
      <c r="GC56" s="50"/>
      <c r="GD56" s="50"/>
      <c r="GE56" s="50"/>
      <c r="GF56" s="50"/>
      <c r="GG56" s="50"/>
      <c r="GH56" s="50"/>
      <c r="GI56" s="264"/>
      <c r="GJ56" s="57"/>
      <c r="GK56" s="17"/>
      <c r="GL56" s="17"/>
      <c r="GM56" s="56"/>
      <c r="GN56" s="50"/>
      <c r="GO56" s="50"/>
      <c r="GP56" s="50"/>
      <c r="GQ56" s="50"/>
      <c r="GR56" s="50"/>
      <c r="GS56" s="50"/>
      <c r="GT56" s="264"/>
      <c r="GU56" s="57"/>
      <c r="GV56" s="17"/>
      <c r="GW56" s="17"/>
      <c r="GX56" s="56"/>
      <c r="GY56" s="50"/>
      <c r="GZ56" s="50"/>
      <c r="HA56" s="50"/>
      <c r="HB56" s="50"/>
      <c r="HC56" s="50"/>
      <c r="HD56" s="50"/>
      <c r="HE56" s="264"/>
      <c r="HF56" s="57"/>
      <c r="HG56" s="17"/>
      <c r="HH56" s="17"/>
      <c r="HI56" s="56"/>
      <c r="HJ56" s="50"/>
      <c r="HK56" s="50"/>
      <c r="HL56" s="50"/>
      <c r="HM56" s="50"/>
      <c r="HN56" s="50"/>
      <c r="HO56" s="50"/>
      <c r="HP56" s="264"/>
      <c r="HQ56" s="57"/>
      <c r="HR56" s="17"/>
      <c r="HS56" s="17"/>
    </row>
    <row r="57" spans="1:227" x14ac:dyDescent="0.25">
      <c r="A57" s="59"/>
      <c r="B57" s="215"/>
      <c r="C57" s="60"/>
      <c r="D57" s="60"/>
      <c r="E57" s="264"/>
      <c r="F57" s="264"/>
      <c r="G57" s="17"/>
      <c r="H57" s="56"/>
      <c r="I57" s="50"/>
      <c r="J57" s="50"/>
      <c r="K57" s="50"/>
      <c r="L57" s="50"/>
      <c r="M57" s="50"/>
      <c r="N57" s="50"/>
      <c r="O57" s="264"/>
      <c r="P57" s="57"/>
      <c r="Q57" s="17"/>
      <c r="R57" s="17"/>
      <c r="S57" s="56"/>
      <c r="T57" s="50"/>
      <c r="U57" s="50"/>
      <c r="V57" s="50"/>
      <c r="W57" s="50"/>
      <c r="X57" s="50"/>
      <c r="Y57" s="50"/>
      <c r="Z57" s="264"/>
      <c r="AA57" s="57"/>
      <c r="AB57" s="17"/>
      <c r="AC57" s="17"/>
      <c r="AD57" s="56"/>
      <c r="AE57" s="50"/>
      <c r="AF57" s="50"/>
      <c r="AG57" s="50"/>
      <c r="AH57" s="50"/>
      <c r="AI57" s="50"/>
      <c r="AJ57" s="50"/>
      <c r="AK57" s="264"/>
      <c r="AL57" s="57"/>
      <c r="AM57" s="17"/>
      <c r="AN57" s="17"/>
      <c r="AO57" s="56"/>
      <c r="AP57" s="50"/>
      <c r="AQ57" s="50"/>
      <c r="AR57" s="50"/>
      <c r="AS57" s="50"/>
      <c r="AT57" s="50"/>
      <c r="AU57" s="50"/>
      <c r="AV57" s="264"/>
      <c r="AW57" s="57"/>
      <c r="AX57" s="17"/>
      <c r="AY57" s="17"/>
      <c r="AZ57" s="56"/>
      <c r="BA57" s="50"/>
      <c r="BB57" s="50"/>
      <c r="BC57" s="50"/>
      <c r="BD57" s="50"/>
      <c r="BE57" s="50"/>
      <c r="BF57" s="50"/>
      <c r="BG57" s="264"/>
      <c r="BH57" s="57"/>
      <c r="BI57" s="17"/>
      <c r="BJ57" s="17"/>
      <c r="BK57" s="56"/>
      <c r="BL57" s="50"/>
      <c r="BM57" s="50"/>
      <c r="BN57" s="50"/>
      <c r="BO57" s="50"/>
      <c r="BP57" s="50"/>
      <c r="BQ57" s="50"/>
      <c r="BR57" s="264"/>
      <c r="BS57" s="57"/>
      <c r="BT57" s="17"/>
      <c r="BU57" s="17"/>
      <c r="BV57" s="56"/>
      <c r="BW57" s="50"/>
      <c r="BX57" s="50"/>
      <c r="BY57" s="50"/>
      <c r="BZ57" s="50"/>
      <c r="CA57" s="50"/>
      <c r="CB57" s="50"/>
      <c r="CC57" s="264"/>
      <c r="CD57" s="57"/>
      <c r="CE57" s="17"/>
      <c r="CF57" s="17"/>
      <c r="CG57" s="56"/>
      <c r="CH57" s="50"/>
      <c r="CI57" s="50"/>
      <c r="CJ57" s="50"/>
      <c r="CK57" s="50"/>
      <c r="CL57" s="50"/>
      <c r="CM57" s="50"/>
      <c r="CN57" s="264"/>
      <c r="CO57" s="57"/>
      <c r="CP57" s="17"/>
      <c r="CQ57" s="17"/>
      <c r="CR57" s="56"/>
      <c r="CS57" s="50"/>
      <c r="CT57" s="50"/>
      <c r="CU57" s="50"/>
      <c r="CV57" s="50"/>
      <c r="CW57" s="50"/>
      <c r="CX57" s="50"/>
      <c r="CY57" s="264"/>
      <c r="CZ57" s="57"/>
      <c r="DA57" s="17"/>
      <c r="DB57" s="17"/>
      <c r="DC57" s="56"/>
      <c r="DD57" s="50"/>
      <c r="DE57" s="50"/>
      <c r="DF57" s="50"/>
      <c r="DG57" s="50"/>
      <c r="DH57" s="50"/>
      <c r="DI57" s="50"/>
      <c r="DJ57" s="264"/>
      <c r="DK57" s="57"/>
      <c r="DL57" s="17"/>
      <c r="DM57" s="17"/>
      <c r="DN57" s="56"/>
      <c r="DO57" s="50"/>
      <c r="DP57" s="50"/>
      <c r="DQ57" s="50"/>
      <c r="DR57" s="50"/>
      <c r="DS57" s="50"/>
      <c r="DT57" s="50"/>
      <c r="DU57" s="264"/>
      <c r="DV57" s="57"/>
      <c r="DW57" s="17"/>
      <c r="DX57" s="17"/>
      <c r="DY57" s="56"/>
      <c r="DZ57" s="50"/>
      <c r="EA57" s="50"/>
      <c r="EB57" s="50"/>
      <c r="EC57" s="50"/>
      <c r="ED57" s="50"/>
      <c r="EE57" s="50"/>
      <c r="EF57" s="264"/>
      <c r="EG57" s="57"/>
      <c r="EH57" s="17"/>
      <c r="EI57" s="17"/>
      <c r="EJ57" s="56"/>
      <c r="EK57" s="50"/>
      <c r="EL57" s="50"/>
      <c r="EM57" s="50"/>
      <c r="EN57" s="50"/>
      <c r="EO57" s="50"/>
      <c r="EP57" s="50"/>
      <c r="EQ57" s="264"/>
      <c r="ER57" s="57"/>
      <c r="ES57" s="17"/>
      <c r="ET57" s="17"/>
      <c r="EU57" s="56"/>
      <c r="EV57" s="50"/>
      <c r="EW57" s="50"/>
      <c r="EX57" s="50"/>
      <c r="EY57" s="50"/>
      <c r="EZ57" s="50"/>
      <c r="FA57" s="50"/>
      <c r="FB57" s="264"/>
      <c r="FC57" s="57"/>
      <c r="FD57" s="17"/>
      <c r="FE57" s="17"/>
      <c r="FF57" s="56"/>
      <c r="FG57" s="50"/>
      <c r="FH57" s="50"/>
      <c r="FI57" s="50"/>
      <c r="FJ57" s="50"/>
      <c r="FK57" s="50"/>
      <c r="FL57" s="50"/>
      <c r="FM57" s="264"/>
      <c r="FN57" s="57"/>
      <c r="FO57" s="17"/>
      <c r="FP57" s="17"/>
      <c r="FQ57" s="56"/>
      <c r="FR57" s="50"/>
      <c r="FS57" s="50"/>
      <c r="FT57" s="50"/>
      <c r="FU57" s="50"/>
      <c r="FV57" s="50"/>
      <c r="FW57" s="50"/>
      <c r="FX57" s="264"/>
      <c r="FY57" s="57"/>
      <c r="FZ57" s="17"/>
      <c r="GA57" s="17"/>
      <c r="GB57" s="56"/>
      <c r="GC57" s="50"/>
      <c r="GD57" s="50"/>
      <c r="GE57" s="50"/>
      <c r="GF57" s="50"/>
      <c r="GG57" s="50"/>
      <c r="GH57" s="50"/>
      <c r="GI57" s="264"/>
      <c r="GJ57" s="57"/>
      <c r="GK57" s="17"/>
      <c r="GL57" s="17"/>
      <c r="GM57" s="56"/>
      <c r="GN57" s="50"/>
      <c r="GO57" s="50"/>
      <c r="GP57" s="50"/>
      <c r="GQ57" s="50"/>
      <c r="GR57" s="50"/>
      <c r="GS57" s="50"/>
      <c r="GT57" s="264"/>
      <c r="GU57" s="57"/>
      <c r="GV57" s="17"/>
      <c r="GW57" s="17"/>
      <c r="GX57" s="56"/>
      <c r="GY57" s="50"/>
      <c r="GZ57" s="50"/>
      <c r="HA57" s="50"/>
      <c r="HB57" s="50"/>
      <c r="HC57" s="50"/>
      <c r="HD57" s="50"/>
      <c r="HE57" s="264"/>
      <c r="HF57" s="57"/>
      <c r="HG57" s="17"/>
      <c r="HH57" s="17"/>
      <c r="HI57" s="56"/>
      <c r="HJ57" s="50"/>
      <c r="HK57" s="50"/>
      <c r="HL57" s="50"/>
      <c r="HM57" s="50"/>
      <c r="HN57" s="50"/>
      <c r="HO57" s="50"/>
      <c r="HP57" s="264"/>
      <c r="HQ57" s="57"/>
      <c r="HR57" s="17"/>
      <c r="HS57" s="17"/>
    </row>
    <row r="58" spans="1:227" x14ac:dyDescent="0.25">
      <c r="A58" s="59"/>
      <c r="B58" s="215"/>
      <c r="C58" s="60"/>
      <c r="D58" s="60"/>
      <c r="E58" s="264"/>
      <c r="F58" s="264"/>
      <c r="G58" s="17"/>
      <c r="H58" s="56"/>
      <c r="I58" s="50"/>
      <c r="J58" s="50"/>
      <c r="K58" s="50"/>
      <c r="L58" s="50"/>
      <c r="M58" s="50"/>
      <c r="N58" s="50"/>
      <c r="O58" s="264"/>
      <c r="P58" s="57"/>
      <c r="Q58" s="17"/>
      <c r="R58" s="17"/>
      <c r="S58" s="56"/>
      <c r="T58" s="50"/>
      <c r="U58" s="50"/>
      <c r="V58" s="50"/>
      <c r="W58" s="50"/>
      <c r="X58" s="50"/>
      <c r="Y58" s="50"/>
      <c r="Z58" s="264"/>
      <c r="AA58" s="57"/>
      <c r="AB58" s="17"/>
      <c r="AC58" s="17"/>
      <c r="AD58" s="56"/>
      <c r="AE58" s="50"/>
      <c r="AF58" s="50"/>
      <c r="AG58" s="50"/>
      <c r="AH58" s="50"/>
      <c r="AI58" s="50"/>
      <c r="AJ58" s="50"/>
      <c r="AK58" s="264"/>
      <c r="AL58" s="57"/>
      <c r="AM58" s="17"/>
      <c r="AN58" s="17"/>
      <c r="AO58" s="56"/>
      <c r="AP58" s="50"/>
      <c r="AQ58" s="50"/>
      <c r="AR58" s="50"/>
      <c r="AS58" s="50"/>
      <c r="AT58" s="50"/>
      <c r="AU58" s="50"/>
      <c r="AV58" s="264"/>
      <c r="AW58" s="57"/>
      <c r="AX58" s="17"/>
      <c r="AY58" s="17"/>
      <c r="AZ58" s="56"/>
      <c r="BA58" s="50"/>
      <c r="BB58" s="50"/>
      <c r="BC58" s="50"/>
      <c r="BD58" s="50"/>
      <c r="BE58" s="50"/>
      <c r="BF58" s="50"/>
      <c r="BG58" s="264"/>
      <c r="BH58" s="57"/>
      <c r="BI58" s="17"/>
      <c r="BJ58" s="17"/>
      <c r="BK58" s="56"/>
      <c r="BL58" s="50"/>
      <c r="BM58" s="50"/>
      <c r="BN58" s="50"/>
      <c r="BO58" s="50"/>
      <c r="BP58" s="50"/>
      <c r="BQ58" s="50"/>
      <c r="BR58" s="264"/>
      <c r="BS58" s="57"/>
      <c r="BT58" s="17"/>
      <c r="BU58" s="17"/>
      <c r="BV58" s="56"/>
      <c r="BW58" s="50"/>
      <c r="BX58" s="50"/>
      <c r="BY58" s="50"/>
      <c r="BZ58" s="50"/>
      <c r="CA58" s="50"/>
      <c r="CB58" s="50"/>
      <c r="CC58" s="264"/>
      <c r="CD58" s="57"/>
      <c r="CE58" s="17"/>
      <c r="CF58" s="17"/>
      <c r="CG58" s="56"/>
      <c r="CH58" s="50"/>
      <c r="CI58" s="50"/>
      <c r="CJ58" s="50"/>
      <c r="CK58" s="50"/>
      <c r="CL58" s="50"/>
      <c r="CM58" s="50"/>
      <c r="CN58" s="264"/>
      <c r="CO58" s="57"/>
      <c r="CP58" s="17"/>
      <c r="CQ58" s="17"/>
      <c r="CR58" s="56"/>
      <c r="CS58" s="50"/>
      <c r="CT58" s="50"/>
      <c r="CU58" s="50"/>
      <c r="CV58" s="50"/>
      <c r="CW58" s="50"/>
      <c r="CX58" s="50"/>
      <c r="CY58" s="264"/>
      <c r="CZ58" s="57"/>
      <c r="DA58" s="17"/>
      <c r="DB58" s="17"/>
      <c r="DC58" s="56"/>
      <c r="DD58" s="50"/>
      <c r="DE58" s="50"/>
      <c r="DF58" s="50"/>
      <c r="DG58" s="50"/>
      <c r="DH58" s="50"/>
      <c r="DI58" s="50"/>
      <c r="DJ58" s="264"/>
      <c r="DK58" s="57"/>
      <c r="DL58" s="17"/>
      <c r="DM58" s="17"/>
      <c r="DN58" s="56"/>
      <c r="DO58" s="50"/>
      <c r="DP58" s="50"/>
      <c r="DQ58" s="50"/>
      <c r="DR58" s="50"/>
      <c r="DS58" s="50"/>
      <c r="DT58" s="50"/>
      <c r="DU58" s="264"/>
      <c r="DV58" s="57"/>
      <c r="DW58" s="17"/>
      <c r="DX58" s="17"/>
      <c r="DY58" s="56"/>
      <c r="DZ58" s="50"/>
      <c r="EA58" s="50"/>
      <c r="EB58" s="50"/>
      <c r="EC58" s="50"/>
      <c r="ED58" s="50"/>
      <c r="EE58" s="50"/>
      <c r="EF58" s="264"/>
      <c r="EG58" s="57"/>
      <c r="EH58" s="17"/>
      <c r="EI58" s="17"/>
      <c r="EJ58" s="56"/>
      <c r="EK58" s="50"/>
      <c r="EL58" s="50"/>
      <c r="EM58" s="50"/>
      <c r="EN58" s="50"/>
      <c r="EO58" s="50"/>
      <c r="EP58" s="50"/>
      <c r="EQ58" s="264"/>
      <c r="ER58" s="57"/>
      <c r="ES58" s="17"/>
      <c r="ET58" s="17"/>
      <c r="EU58" s="56"/>
      <c r="EV58" s="50"/>
      <c r="EW58" s="50"/>
      <c r="EX58" s="50"/>
      <c r="EY58" s="50"/>
      <c r="EZ58" s="50"/>
      <c r="FA58" s="50"/>
      <c r="FB58" s="264"/>
      <c r="FC58" s="57"/>
      <c r="FD58" s="17"/>
      <c r="FE58" s="17"/>
      <c r="FF58" s="56"/>
      <c r="FG58" s="50"/>
      <c r="FH58" s="50"/>
      <c r="FI58" s="50"/>
      <c r="FJ58" s="50"/>
      <c r="FK58" s="50"/>
      <c r="FL58" s="50"/>
      <c r="FM58" s="264"/>
      <c r="FN58" s="57"/>
      <c r="FO58" s="17"/>
      <c r="FP58" s="17"/>
      <c r="FQ58" s="56"/>
      <c r="FR58" s="50"/>
      <c r="FS58" s="50"/>
      <c r="FT58" s="50"/>
      <c r="FU58" s="50"/>
      <c r="FV58" s="50"/>
      <c r="FW58" s="50"/>
      <c r="FX58" s="264"/>
      <c r="FY58" s="57"/>
      <c r="FZ58" s="17"/>
      <c r="GA58" s="17"/>
      <c r="GB58" s="56"/>
      <c r="GC58" s="50"/>
      <c r="GD58" s="50"/>
      <c r="GE58" s="50"/>
      <c r="GF58" s="50"/>
      <c r="GG58" s="50"/>
      <c r="GH58" s="50"/>
      <c r="GI58" s="264"/>
      <c r="GJ58" s="57"/>
      <c r="GK58" s="17"/>
      <c r="GL58" s="17"/>
      <c r="GM58" s="56"/>
      <c r="GN58" s="50"/>
      <c r="GO58" s="50"/>
      <c r="GP58" s="50"/>
      <c r="GQ58" s="50"/>
      <c r="GR58" s="50"/>
      <c r="GS58" s="50"/>
      <c r="GT58" s="264"/>
      <c r="GU58" s="57"/>
      <c r="GV58" s="17"/>
      <c r="GW58" s="17"/>
      <c r="GX58" s="56"/>
      <c r="GY58" s="50"/>
      <c r="GZ58" s="50"/>
      <c r="HA58" s="50"/>
      <c r="HB58" s="50"/>
      <c r="HC58" s="50"/>
      <c r="HD58" s="50"/>
      <c r="HE58" s="264"/>
      <c r="HF58" s="57"/>
      <c r="HG58" s="17"/>
      <c r="HH58" s="17"/>
      <c r="HI58" s="56"/>
      <c r="HJ58" s="50"/>
      <c r="HK58" s="50"/>
      <c r="HL58" s="50"/>
      <c r="HM58" s="50"/>
      <c r="HN58" s="50"/>
      <c r="HO58" s="50"/>
      <c r="HP58" s="264"/>
      <c r="HQ58" s="57"/>
      <c r="HR58" s="17"/>
      <c r="HS58" s="17"/>
    </row>
    <row r="59" spans="1:227" x14ac:dyDescent="0.25">
      <c r="A59" s="59"/>
      <c r="B59" s="215"/>
      <c r="C59" s="60"/>
      <c r="D59" s="60"/>
      <c r="E59" s="264"/>
      <c r="F59" s="264"/>
      <c r="G59" s="17"/>
      <c r="H59" s="56"/>
      <c r="I59" s="50"/>
      <c r="J59" s="50"/>
      <c r="K59" s="50"/>
      <c r="L59" s="50"/>
      <c r="M59" s="50"/>
      <c r="N59" s="50"/>
      <c r="O59" s="264"/>
      <c r="P59" s="57"/>
      <c r="Q59" s="17"/>
      <c r="R59" s="17"/>
      <c r="S59" s="56"/>
      <c r="T59" s="50"/>
      <c r="U59" s="50"/>
      <c r="V59" s="50"/>
      <c r="W59" s="50"/>
      <c r="X59" s="50"/>
      <c r="Y59" s="50"/>
      <c r="Z59" s="264"/>
      <c r="AA59" s="57"/>
      <c r="AB59" s="17"/>
      <c r="AC59" s="17"/>
      <c r="AD59" s="56"/>
      <c r="AE59" s="50"/>
      <c r="AF59" s="50"/>
      <c r="AG59" s="50"/>
      <c r="AH59" s="50"/>
      <c r="AI59" s="50"/>
      <c r="AJ59" s="50"/>
      <c r="AK59" s="264"/>
      <c r="AL59" s="57"/>
      <c r="AM59" s="17"/>
      <c r="AN59" s="17"/>
      <c r="AO59" s="56"/>
      <c r="AP59" s="50"/>
      <c r="AQ59" s="50"/>
      <c r="AR59" s="50"/>
      <c r="AS59" s="50"/>
      <c r="AT59" s="50"/>
      <c r="AU59" s="50"/>
      <c r="AV59" s="264"/>
      <c r="AW59" s="57"/>
      <c r="AX59" s="17"/>
      <c r="AY59" s="17"/>
      <c r="AZ59" s="56"/>
      <c r="BA59" s="50"/>
      <c r="BB59" s="50"/>
      <c r="BC59" s="50"/>
      <c r="BD59" s="50"/>
      <c r="BE59" s="50"/>
      <c r="BF59" s="50"/>
      <c r="BG59" s="264"/>
      <c r="BH59" s="57"/>
      <c r="BI59" s="17"/>
      <c r="BJ59" s="17"/>
      <c r="BK59" s="56"/>
      <c r="BL59" s="50"/>
      <c r="BM59" s="50"/>
      <c r="BN59" s="50"/>
      <c r="BO59" s="50"/>
      <c r="BP59" s="50"/>
      <c r="BQ59" s="50"/>
      <c r="BR59" s="264"/>
      <c r="BS59" s="57"/>
      <c r="BT59" s="17"/>
      <c r="BU59" s="17"/>
      <c r="BV59" s="56"/>
      <c r="BW59" s="50"/>
      <c r="BX59" s="50"/>
      <c r="BY59" s="50"/>
      <c r="BZ59" s="50"/>
      <c r="CA59" s="50"/>
      <c r="CB59" s="50"/>
      <c r="CC59" s="264"/>
      <c r="CD59" s="57"/>
      <c r="CE59" s="17"/>
      <c r="CF59" s="17"/>
      <c r="CG59" s="56"/>
      <c r="CH59" s="50"/>
      <c r="CI59" s="50"/>
      <c r="CJ59" s="50"/>
      <c r="CK59" s="50"/>
      <c r="CL59" s="50"/>
      <c r="CM59" s="50"/>
      <c r="CN59" s="264"/>
      <c r="CO59" s="57"/>
      <c r="CP59" s="17"/>
      <c r="CQ59" s="17"/>
      <c r="CR59" s="56"/>
      <c r="CS59" s="50"/>
      <c r="CT59" s="50"/>
      <c r="CU59" s="50"/>
      <c r="CV59" s="50"/>
      <c r="CW59" s="50"/>
      <c r="CX59" s="50"/>
      <c r="CY59" s="264"/>
      <c r="CZ59" s="57"/>
      <c r="DA59" s="17"/>
      <c r="DB59" s="17"/>
      <c r="DC59" s="56"/>
      <c r="DD59" s="50"/>
      <c r="DE59" s="50"/>
      <c r="DF59" s="50"/>
      <c r="DG59" s="50"/>
      <c r="DH59" s="50"/>
      <c r="DI59" s="50"/>
      <c r="DJ59" s="264"/>
      <c r="DK59" s="57"/>
      <c r="DL59" s="17"/>
      <c r="DM59" s="17"/>
      <c r="DN59" s="56"/>
      <c r="DO59" s="50"/>
      <c r="DP59" s="50"/>
      <c r="DQ59" s="50"/>
      <c r="DR59" s="50"/>
      <c r="DS59" s="50"/>
      <c r="DT59" s="50"/>
      <c r="DU59" s="264"/>
      <c r="DV59" s="57"/>
      <c r="DW59" s="17"/>
      <c r="DX59" s="17"/>
      <c r="DY59" s="56"/>
      <c r="DZ59" s="50"/>
      <c r="EA59" s="50"/>
      <c r="EB59" s="50"/>
      <c r="EC59" s="50"/>
      <c r="ED59" s="50"/>
      <c r="EE59" s="50"/>
      <c r="EF59" s="264"/>
      <c r="EG59" s="57"/>
      <c r="EH59" s="17"/>
      <c r="EI59" s="17"/>
      <c r="EJ59" s="56"/>
      <c r="EK59" s="50"/>
      <c r="EL59" s="50"/>
      <c r="EM59" s="50"/>
      <c r="EN59" s="50"/>
      <c r="EO59" s="50"/>
      <c r="EP59" s="50"/>
      <c r="EQ59" s="264"/>
      <c r="ER59" s="57"/>
      <c r="ES59" s="17"/>
      <c r="ET59" s="17"/>
      <c r="EU59" s="56"/>
      <c r="EV59" s="50"/>
      <c r="EW59" s="50"/>
      <c r="EX59" s="50"/>
      <c r="EY59" s="50"/>
      <c r="EZ59" s="50"/>
      <c r="FA59" s="50"/>
      <c r="FB59" s="264"/>
      <c r="FC59" s="57"/>
      <c r="FD59" s="17"/>
      <c r="FE59" s="17"/>
      <c r="FF59" s="56"/>
      <c r="FG59" s="50"/>
      <c r="FH59" s="50"/>
      <c r="FI59" s="50"/>
      <c r="FJ59" s="50"/>
      <c r="FK59" s="50"/>
      <c r="FL59" s="50"/>
      <c r="FM59" s="264"/>
      <c r="FN59" s="57"/>
      <c r="FO59" s="17"/>
      <c r="FP59" s="17"/>
      <c r="FQ59" s="56"/>
      <c r="FR59" s="50"/>
      <c r="FS59" s="50"/>
      <c r="FT59" s="50"/>
      <c r="FU59" s="50"/>
      <c r="FV59" s="50"/>
      <c r="FW59" s="50"/>
      <c r="FX59" s="264"/>
      <c r="FY59" s="57"/>
      <c r="FZ59" s="17"/>
      <c r="GA59" s="17"/>
      <c r="GB59" s="56"/>
      <c r="GC59" s="50"/>
      <c r="GD59" s="50"/>
      <c r="GE59" s="50"/>
      <c r="GF59" s="50"/>
      <c r="GG59" s="50"/>
      <c r="GH59" s="50"/>
      <c r="GI59" s="264"/>
      <c r="GJ59" s="57"/>
      <c r="GK59" s="17"/>
      <c r="GL59" s="17"/>
      <c r="GM59" s="56"/>
      <c r="GN59" s="50"/>
      <c r="GO59" s="50"/>
      <c r="GP59" s="50"/>
      <c r="GQ59" s="50"/>
      <c r="GR59" s="50"/>
      <c r="GS59" s="50"/>
      <c r="GT59" s="264"/>
      <c r="GU59" s="57"/>
      <c r="GV59" s="17"/>
      <c r="GW59" s="17"/>
      <c r="GX59" s="56"/>
      <c r="GY59" s="50"/>
      <c r="GZ59" s="50"/>
      <c r="HA59" s="50"/>
      <c r="HB59" s="50"/>
      <c r="HC59" s="50"/>
      <c r="HD59" s="50"/>
      <c r="HE59" s="264"/>
      <c r="HF59" s="57"/>
      <c r="HG59" s="17"/>
      <c r="HH59" s="17"/>
      <c r="HI59" s="56"/>
      <c r="HJ59" s="50"/>
      <c r="HK59" s="50"/>
      <c r="HL59" s="50"/>
      <c r="HM59" s="50"/>
      <c r="HN59" s="50"/>
      <c r="HO59" s="50"/>
      <c r="HP59" s="264"/>
      <c r="HQ59" s="57"/>
      <c r="HR59" s="17"/>
      <c r="HS59" s="17"/>
    </row>
    <row r="60" spans="1:227" x14ac:dyDescent="0.25">
      <c r="A60" s="59"/>
      <c r="B60" s="216"/>
      <c r="C60" s="60"/>
      <c r="D60" s="60"/>
      <c r="E60" s="264"/>
      <c r="F60" s="264"/>
      <c r="G60" s="17"/>
      <c r="H60" s="56"/>
      <c r="I60" s="50"/>
      <c r="J60" s="50"/>
      <c r="K60" s="50"/>
      <c r="L60" s="50"/>
      <c r="M60" s="50"/>
      <c r="N60" s="50"/>
      <c r="O60" s="264"/>
      <c r="P60" s="57"/>
      <c r="Q60" s="17"/>
      <c r="R60" s="17"/>
      <c r="S60" s="56"/>
      <c r="T60" s="50"/>
      <c r="U60" s="50"/>
      <c r="V60" s="50"/>
      <c r="W60" s="50"/>
      <c r="X60" s="50"/>
      <c r="Y60" s="50"/>
      <c r="Z60" s="264"/>
      <c r="AA60" s="57"/>
      <c r="AB60" s="17"/>
      <c r="AC60" s="17"/>
      <c r="AD60" s="56"/>
      <c r="AE60" s="50"/>
      <c r="AF60" s="50"/>
      <c r="AG60" s="50"/>
      <c r="AH60" s="50"/>
      <c r="AI60" s="50"/>
      <c r="AJ60" s="50"/>
      <c r="AK60" s="264"/>
      <c r="AL60" s="57"/>
      <c r="AM60" s="17"/>
      <c r="AN60" s="17"/>
      <c r="AO60" s="56"/>
      <c r="AP60" s="50"/>
      <c r="AQ60" s="50"/>
      <c r="AR60" s="50"/>
      <c r="AS60" s="50"/>
      <c r="AT60" s="50"/>
      <c r="AU60" s="50"/>
      <c r="AV60" s="264"/>
      <c r="AW60" s="57"/>
      <c r="AX60" s="17"/>
      <c r="AY60" s="17"/>
      <c r="AZ60" s="56"/>
      <c r="BA60" s="50"/>
      <c r="BB60" s="50"/>
      <c r="BC60" s="50"/>
      <c r="BD60" s="50"/>
      <c r="BE60" s="50"/>
      <c r="BF60" s="50"/>
      <c r="BG60" s="264"/>
      <c r="BH60" s="57"/>
      <c r="BI60" s="17"/>
      <c r="BJ60" s="17"/>
      <c r="BK60" s="56"/>
      <c r="BL60" s="50"/>
      <c r="BM60" s="50"/>
      <c r="BN60" s="50"/>
      <c r="BO60" s="50"/>
      <c r="BP60" s="50"/>
      <c r="BQ60" s="50"/>
      <c r="BR60" s="264"/>
      <c r="BS60" s="57"/>
      <c r="BT60" s="17"/>
      <c r="BU60" s="17"/>
      <c r="BV60" s="56"/>
      <c r="BW60" s="50"/>
      <c r="BX60" s="50"/>
      <c r="BY60" s="50"/>
      <c r="BZ60" s="50"/>
      <c r="CA60" s="50"/>
      <c r="CB60" s="50"/>
      <c r="CC60" s="264"/>
      <c r="CD60" s="57"/>
      <c r="CE60" s="17"/>
      <c r="CF60" s="17"/>
      <c r="CG60" s="56"/>
      <c r="CH60" s="50"/>
      <c r="CI60" s="50"/>
      <c r="CJ60" s="50"/>
      <c r="CK60" s="50"/>
      <c r="CL60" s="50"/>
      <c r="CM60" s="50"/>
      <c r="CN60" s="264"/>
      <c r="CO60" s="57"/>
      <c r="CP60" s="17"/>
      <c r="CQ60" s="17"/>
      <c r="CR60" s="56"/>
      <c r="CS60" s="50"/>
      <c r="CT60" s="50"/>
      <c r="CU60" s="50"/>
      <c r="CV60" s="50"/>
      <c r="CW60" s="50"/>
      <c r="CX60" s="50"/>
      <c r="CY60" s="264"/>
      <c r="CZ60" s="57"/>
      <c r="DA60" s="17"/>
      <c r="DB60" s="17"/>
      <c r="DC60" s="56"/>
      <c r="DD60" s="50"/>
      <c r="DE60" s="50"/>
      <c r="DF60" s="50"/>
      <c r="DG60" s="50"/>
      <c r="DH60" s="50"/>
      <c r="DI60" s="50"/>
      <c r="DJ60" s="264"/>
      <c r="DK60" s="57"/>
      <c r="DL60" s="17"/>
      <c r="DM60" s="17"/>
      <c r="DN60" s="56"/>
      <c r="DO60" s="50"/>
      <c r="DP60" s="50"/>
      <c r="DQ60" s="50"/>
      <c r="DR60" s="50"/>
      <c r="DS60" s="50"/>
      <c r="DT60" s="50"/>
      <c r="DU60" s="264"/>
      <c r="DV60" s="57"/>
      <c r="DW60" s="17"/>
      <c r="DX60" s="17"/>
      <c r="DY60" s="56"/>
      <c r="DZ60" s="50"/>
      <c r="EA60" s="50"/>
      <c r="EB60" s="50"/>
      <c r="EC60" s="50"/>
      <c r="ED60" s="50"/>
      <c r="EE60" s="50"/>
      <c r="EF60" s="264"/>
      <c r="EG60" s="57"/>
      <c r="EH60" s="17"/>
      <c r="EI60" s="17"/>
      <c r="EJ60" s="56"/>
      <c r="EK60" s="50"/>
      <c r="EL60" s="50"/>
      <c r="EM60" s="50"/>
      <c r="EN60" s="50"/>
      <c r="EO60" s="50"/>
      <c r="EP60" s="50"/>
      <c r="EQ60" s="264"/>
      <c r="ER60" s="57"/>
      <c r="ES60" s="17"/>
      <c r="ET60" s="17"/>
      <c r="EU60" s="56"/>
      <c r="EV60" s="50"/>
      <c r="EW60" s="50"/>
      <c r="EX60" s="50"/>
      <c r="EY60" s="50"/>
      <c r="EZ60" s="50"/>
      <c r="FA60" s="50"/>
      <c r="FB60" s="264"/>
      <c r="FC60" s="57"/>
      <c r="FD60" s="17"/>
      <c r="FE60" s="17"/>
      <c r="FF60" s="56"/>
      <c r="FG60" s="50"/>
      <c r="FH60" s="50"/>
      <c r="FI60" s="50"/>
      <c r="FJ60" s="50"/>
      <c r="FK60" s="50"/>
      <c r="FL60" s="50"/>
      <c r="FM60" s="264"/>
      <c r="FN60" s="57"/>
      <c r="FO60" s="17"/>
      <c r="FP60" s="17"/>
      <c r="FQ60" s="56"/>
      <c r="FR60" s="50"/>
      <c r="FS60" s="50"/>
      <c r="FT60" s="50"/>
      <c r="FU60" s="50"/>
      <c r="FV60" s="50"/>
      <c r="FW60" s="50"/>
      <c r="FX60" s="264"/>
      <c r="FY60" s="57"/>
      <c r="FZ60" s="17"/>
      <c r="GA60" s="17"/>
      <c r="GB60" s="56"/>
      <c r="GC60" s="50"/>
      <c r="GD60" s="50"/>
      <c r="GE60" s="50"/>
      <c r="GF60" s="50"/>
      <c r="GG60" s="50"/>
      <c r="GH60" s="50"/>
      <c r="GI60" s="264"/>
      <c r="GJ60" s="57"/>
      <c r="GK60" s="17"/>
      <c r="GL60" s="17"/>
      <c r="GM60" s="56"/>
      <c r="GN60" s="50"/>
      <c r="GO60" s="50"/>
      <c r="GP60" s="50"/>
      <c r="GQ60" s="50"/>
      <c r="GR60" s="50"/>
      <c r="GS60" s="50"/>
      <c r="GT60" s="264"/>
      <c r="GU60" s="57"/>
      <c r="GV60" s="17"/>
      <c r="GW60" s="17"/>
      <c r="GX60" s="56"/>
      <c r="GY60" s="50"/>
      <c r="GZ60" s="50"/>
      <c r="HA60" s="50"/>
      <c r="HB60" s="50"/>
      <c r="HC60" s="50"/>
      <c r="HD60" s="50"/>
      <c r="HE60" s="264"/>
      <c r="HF60" s="57"/>
      <c r="HG60" s="17"/>
      <c r="HH60" s="17"/>
      <c r="HI60" s="56"/>
      <c r="HJ60" s="50"/>
      <c r="HK60" s="50"/>
      <c r="HL60" s="50"/>
      <c r="HM60" s="50"/>
      <c r="HN60" s="50"/>
      <c r="HO60" s="50"/>
      <c r="HP60" s="264"/>
      <c r="HQ60" s="57"/>
      <c r="HR60" s="17"/>
      <c r="HS60" s="17"/>
    </row>
    <row r="61" spans="1:227" x14ac:dyDescent="0.25">
      <c r="A61" s="59"/>
      <c r="B61" s="216"/>
      <c r="C61" s="60"/>
      <c r="D61" s="60"/>
      <c r="E61" s="264"/>
      <c r="F61" s="264"/>
      <c r="G61" s="17"/>
      <c r="H61" s="56"/>
      <c r="I61" s="50"/>
      <c r="J61" s="50"/>
      <c r="K61" s="50"/>
      <c r="L61" s="50"/>
      <c r="M61" s="50"/>
      <c r="N61" s="50"/>
      <c r="O61" s="264"/>
      <c r="P61" s="57"/>
      <c r="Q61" s="17"/>
      <c r="R61" s="17"/>
      <c r="S61" s="56"/>
      <c r="T61" s="50"/>
      <c r="U61" s="50"/>
      <c r="V61" s="50"/>
      <c r="W61" s="50"/>
      <c r="X61" s="50"/>
      <c r="Y61" s="50"/>
      <c r="Z61" s="264"/>
      <c r="AA61" s="57"/>
      <c r="AB61" s="17"/>
      <c r="AC61" s="17"/>
      <c r="AD61" s="56"/>
      <c r="AE61" s="50"/>
      <c r="AF61" s="50"/>
      <c r="AG61" s="50"/>
      <c r="AH61" s="50"/>
      <c r="AI61" s="50"/>
      <c r="AJ61" s="50"/>
      <c r="AK61" s="264"/>
      <c r="AL61" s="57"/>
      <c r="AM61" s="17"/>
      <c r="AN61" s="17"/>
      <c r="AO61" s="56"/>
      <c r="AP61" s="50"/>
      <c r="AQ61" s="50"/>
      <c r="AR61" s="50"/>
      <c r="AS61" s="50"/>
      <c r="AT61" s="50"/>
      <c r="AU61" s="50"/>
      <c r="AV61" s="264"/>
      <c r="AW61" s="57"/>
      <c r="AX61" s="17"/>
      <c r="AY61" s="17"/>
      <c r="AZ61" s="56"/>
      <c r="BA61" s="50"/>
      <c r="BB61" s="50"/>
      <c r="BC61" s="50"/>
      <c r="BD61" s="50"/>
      <c r="BE61" s="50"/>
      <c r="BF61" s="50"/>
      <c r="BG61" s="264"/>
      <c r="BH61" s="57"/>
      <c r="BI61" s="17"/>
      <c r="BJ61" s="17"/>
      <c r="BK61" s="56"/>
      <c r="BL61" s="50"/>
      <c r="BM61" s="50"/>
      <c r="BN61" s="50"/>
      <c r="BO61" s="50"/>
      <c r="BP61" s="50"/>
      <c r="BQ61" s="50"/>
      <c r="BR61" s="264"/>
      <c r="BS61" s="57"/>
      <c r="BT61" s="17"/>
      <c r="BU61" s="17"/>
      <c r="BV61" s="56"/>
      <c r="BW61" s="50"/>
      <c r="BX61" s="50"/>
      <c r="BY61" s="50"/>
      <c r="BZ61" s="50"/>
      <c r="CA61" s="50"/>
      <c r="CB61" s="50"/>
      <c r="CC61" s="264"/>
      <c r="CD61" s="57"/>
      <c r="CE61" s="17"/>
      <c r="CF61" s="17"/>
      <c r="CG61" s="56"/>
      <c r="CH61" s="50"/>
      <c r="CI61" s="50"/>
      <c r="CJ61" s="50"/>
      <c r="CK61" s="50"/>
      <c r="CL61" s="50"/>
      <c r="CM61" s="50"/>
      <c r="CN61" s="264"/>
      <c r="CO61" s="57"/>
      <c r="CP61" s="17"/>
      <c r="CQ61" s="17"/>
      <c r="CR61" s="56"/>
      <c r="CS61" s="50"/>
      <c r="CT61" s="50"/>
      <c r="CU61" s="50"/>
      <c r="CV61" s="50"/>
      <c r="CW61" s="50"/>
      <c r="CX61" s="50"/>
      <c r="CY61" s="264"/>
      <c r="CZ61" s="57"/>
      <c r="DA61" s="17"/>
      <c r="DB61" s="17"/>
      <c r="DC61" s="56"/>
      <c r="DD61" s="50"/>
      <c r="DE61" s="50"/>
      <c r="DF61" s="50"/>
      <c r="DG61" s="50"/>
      <c r="DH61" s="50"/>
      <c r="DI61" s="50"/>
      <c r="DJ61" s="264"/>
      <c r="DK61" s="57"/>
      <c r="DL61" s="17"/>
      <c r="DM61" s="17"/>
      <c r="DN61" s="56"/>
      <c r="DO61" s="50"/>
      <c r="DP61" s="50"/>
      <c r="DQ61" s="50"/>
      <c r="DR61" s="50"/>
      <c r="DS61" s="50"/>
      <c r="DT61" s="50"/>
      <c r="DU61" s="264"/>
      <c r="DV61" s="57"/>
      <c r="DW61" s="17"/>
      <c r="DX61" s="17"/>
      <c r="DY61" s="56"/>
      <c r="DZ61" s="50"/>
      <c r="EA61" s="50"/>
      <c r="EB61" s="50"/>
      <c r="EC61" s="50"/>
      <c r="ED61" s="50"/>
      <c r="EE61" s="50"/>
      <c r="EF61" s="264"/>
      <c r="EG61" s="57"/>
      <c r="EH61" s="17"/>
      <c r="EI61" s="17"/>
      <c r="EJ61" s="56"/>
      <c r="EK61" s="50"/>
      <c r="EL61" s="50"/>
      <c r="EM61" s="50"/>
      <c r="EN61" s="50"/>
      <c r="EO61" s="50"/>
      <c r="EP61" s="50"/>
      <c r="EQ61" s="264"/>
      <c r="ER61" s="57"/>
      <c r="ES61" s="17"/>
      <c r="ET61" s="17"/>
      <c r="EU61" s="56"/>
      <c r="EV61" s="50"/>
      <c r="EW61" s="50"/>
      <c r="EX61" s="50"/>
      <c r="EY61" s="50"/>
      <c r="EZ61" s="50"/>
      <c r="FA61" s="50"/>
      <c r="FB61" s="264"/>
      <c r="FC61" s="57"/>
      <c r="FD61" s="17"/>
      <c r="FE61" s="17"/>
      <c r="FF61" s="56"/>
      <c r="FG61" s="50"/>
      <c r="FH61" s="50"/>
      <c r="FI61" s="50"/>
      <c r="FJ61" s="50"/>
      <c r="FK61" s="50"/>
      <c r="FL61" s="50"/>
      <c r="FM61" s="264"/>
      <c r="FN61" s="57"/>
      <c r="FO61" s="17"/>
      <c r="FP61" s="17"/>
      <c r="FQ61" s="56"/>
      <c r="FR61" s="50"/>
      <c r="FS61" s="50"/>
      <c r="FT61" s="50"/>
      <c r="FU61" s="50"/>
      <c r="FV61" s="50"/>
      <c r="FW61" s="50"/>
      <c r="FX61" s="264"/>
      <c r="FY61" s="57"/>
      <c r="FZ61" s="17"/>
      <c r="GA61" s="17"/>
      <c r="GB61" s="56"/>
      <c r="GC61" s="50"/>
      <c r="GD61" s="50"/>
      <c r="GE61" s="50"/>
      <c r="GF61" s="50"/>
      <c r="GG61" s="50"/>
      <c r="GH61" s="50"/>
      <c r="GI61" s="264"/>
      <c r="GJ61" s="57"/>
      <c r="GK61" s="17"/>
      <c r="GL61" s="17"/>
      <c r="GM61" s="56"/>
      <c r="GN61" s="50"/>
      <c r="GO61" s="50"/>
      <c r="GP61" s="50"/>
      <c r="GQ61" s="50"/>
      <c r="GR61" s="50"/>
      <c r="GS61" s="50"/>
      <c r="GT61" s="264"/>
      <c r="GU61" s="57"/>
      <c r="GV61" s="17"/>
      <c r="GW61" s="17"/>
      <c r="GX61" s="56"/>
      <c r="GY61" s="50"/>
      <c r="GZ61" s="50"/>
      <c r="HA61" s="50"/>
      <c r="HB61" s="50"/>
      <c r="HC61" s="50"/>
      <c r="HD61" s="50"/>
      <c r="HE61" s="264"/>
      <c r="HF61" s="57"/>
      <c r="HG61" s="17"/>
      <c r="HH61" s="17"/>
      <c r="HI61" s="56"/>
      <c r="HJ61" s="50"/>
      <c r="HK61" s="50"/>
      <c r="HL61" s="50"/>
      <c r="HM61" s="50"/>
      <c r="HN61" s="50"/>
      <c r="HO61" s="50"/>
      <c r="HP61" s="264"/>
      <c r="HQ61" s="57"/>
      <c r="HR61" s="17"/>
      <c r="HS61" s="17"/>
    </row>
    <row r="62" spans="1:227" x14ac:dyDescent="0.25">
      <c r="A62" s="59"/>
      <c r="B62" s="215"/>
      <c r="C62" s="60"/>
      <c r="D62" s="60"/>
      <c r="E62" s="264"/>
      <c r="F62" s="264"/>
      <c r="G62" s="17"/>
      <c r="H62" s="56"/>
      <c r="I62" s="50"/>
      <c r="J62" s="50"/>
      <c r="K62" s="50"/>
      <c r="L62" s="50"/>
      <c r="M62" s="50"/>
      <c r="N62" s="50"/>
      <c r="O62" s="264"/>
      <c r="P62" s="57"/>
      <c r="Q62" s="17"/>
      <c r="R62" s="17"/>
      <c r="S62" s="56"/>
      <c r="T62" s="50"/>
      <c r="U62" s="50"/>
      <c r="V62" s="50"/>
      <c r="W62" s="50"/>
      <c r="X62" s="50"/>
      <c r="Y62" s="50"/>
      <c r="Z62" s="264"/>
      <c r="AA62" s="57"/>
      <c r="AB62" s="17"/>
      <c r="AC62" s="17"/>
      <c r="AD62" s="56"/>
      <c r="AE62" s="50"/>
      <c r="AF62" s="50"/>
      <c r="AG62" s="50"/>
      <c r="AH62" s="50"/>
      <c r="AI62" s="50"/>
      <c r="AJ62" s="50"/>
      <c r="AK62" s="264"/>
      <c r="AL62" s="57"/>
      <c r="AM62" s="17"/>
      <c r="AN62" s="17"/>
      <c r="AO62" s="56"/>
      <c r="AP62" s="50"/>
      <c r="AQ62" s="50"/>
      <c r="AR62" s="50"/>
      <c r="AS62" s="50"/>
      <c r="AT62" s="50"/>
      <c r="AU62" s="50"/>
      <c r="AV62" s="264"/>
      <c r="AW62" s="57"/>
      <c r="AX62" s="17"/>
      <c r="AY62" s="17"/>
      <c r="AZ62" s="56"/>
      <c r="BA62" s="50"/>
      <c r="BB62" s="50"/>
      <c r="BC62" s="50"/>
      <c r="BD62" s="50"/>
      <c r="BE62" s="50"/>
      <c r="BF62" s="50"/>
      <c r="BG62" s="264"/>
      <c r="BH62" s="57"/>
      <c r="BI62" s="17"/>
      <c r="BJ62" s="17"/>
      <c r="BK62" s="56"/>
      <c r="BL62" s="50"/>
      <c r="BM62" s="50"/>
      <c r="BN62" s="50"/>
      <c r="BO62" s="50"/>
      <c r="BP62" s="50"/>
      <c r="BQ62" s="50"/>
      <c r="BR62" s="264"/>
      <c r="BS62" s="57"/>
      <c r="BT62" s="17"/>
      <c r="BU62" s="17"/>
      <c r="BV62" s="56"/>
      <c r="BW62" s="50"/>
      <c r="BX62" s="50"/>
      <c r="BY62" s="50"/>
      <c r="BZ62" s="50"/>
      <c r="CA62" s="50"/>
      <c r="CB62" s="50"/>
      <c r="CC62" s="264"/>
      <c r="CD62" s="57"/>
      <c r="CE62" s="17"/>
      <c r="CF62" s="17"/>
      <c r="CG62" s="56"/>
      <c r="CH62" s="50"/>
      <c r="CI62" s="50"/>
      <c r="CJ62" s="50"/>
      <c r="CK62" s="50"/>
      <c r="CL62" s="50"/>
      <c r="CM62" s="50"/>
      <c r="CN62" s="264"/>
      <c r="CO62" s="57"/>
      <c r="CP62" s="17"/>
      <c r="CQ62" s="17"/>
      <c r="CR62" s="56"/>
      <c r="CS62" s="50"/>
      <c r="CT62" s="50"/>
      <c r="CU62" s="50"/>
      <c r="CV62" s="50"/>
      <c r="CW62" s="50"/>
      <c r="CX62" s="50"/>
      <c r="CY62" s="264"/>
      <c r="CZ62" s="57"/>
      <c r="DA62" s="17"/>
      <c r="DB62" s="17"/>
      <c r="DC62" s="56"/>
      <c r="DD62" s="50"/>
      <c r="DE62" s="50"/>
      <c r="DF62" s="50"/>
      <c r="DG62" s="50"/>
      <c r="DH62" s="50"/>
      <c r="DI62" s="50"/>
      <c r="DJ62" s="264"/>
      <c r="DK62" s="57"/>
      <c r="DL62" s="17"/>
      <c r="DM62" s="17"/>
      <c r="DN62" s="56"/>
      <c r="DO62" s="50"/>
      <c r="DP62" s="50"/>
      <c r="DQ62" s="50"/>
      <c r="DR62" s="50"/>
      <c r="DS62" s="50"/>
      <c r="DT62" s="50"/>
      <c r="DU62" s="264"/>
      <c r="DV62" s="57"/>
      <c r="DW62" s="17"/>
      <c r="DX62" s="17"/>
      <c r="DY62" s="56"/>
      <c r="DZ62" s="50"/>
      <c r="EA62" s="50"/>
      <c r="EB62" s="50"/>
      <c r="EC62" s="50"/>
      <c r="ED62" s="50"/>
      <c r="EE62" s="50"/>
      <c r="EF62" s="264"/>
      <c r="EG62" s="57"/>
      <c r="EH62" s="17"/>
      <c r="EI62" s="17"/>
      <c r="EJ62" s="56"/>
      <c r="EK62" s="50"/>
      <c r="EL62" s="50"/>
      <c r="EM62" s="50"/>
      <c r="EN62" s="50"/>
      <c r="EO62" s="50"/>
      <c r="EP62" s="50"/>
      <c r="EQ62" s="264"/>
      <c r="ER62" s="57"/>
      <c r="ES62" s="17"/>
      <c r="ET62" s="17"/>
      <c r="EU62" s="56"/>
      <c r="EV62" s="50"/>
      <c r="EW62" s="50"/>
      <c r="EX62" s="50"/>
      <c r="EY62" s="50"/>
      <c r="EZ62" s="50"/>
      <c r="FA62" s="50"/>
      <c r="FB62" s="264"/>
      <c r="FC62" s="57"/>
      <c r="FD62" s="17"/>
      <c r="FE62" s="17"/>
      <c r="FF62" s="56"/>
      <c r="FG62" s="50"/>
      <c r="FH62" s="50"/>
      <c r="FI62" s="50"/>
      <c r="FJ62" s="50"/>
      <c r="FK62" s="50"/>
      <c r="FL62" s="50"/>
      <c r="FM62" s="264"/>
      <c r="FN62" s="57"/>
      <c r="FO62" s="17"/>
      <c r="FP62" s="17"/>
      <c r="FQ62" s="56"/>
      <c r="FR62" s="50"/>
      <c r="FS62" s="50"/>
      <c r="FT62" s="50"/>
      <c r="FU62" s="50"/>
      <c r="FV62" s="50"/>
      <c r="FW62" s="50"/>
      <c r="FX62" s="264"/>
      <c r="FY62" s="57"/>
      <c r="FZ62" s="17"/>
      <c r="GA62" s="17"/>
      <c r="GB62" s="56"/>
      <c r="GC62" s="50"/>
      <c r="GD62" s="50"/>
      <c r="GE62" s="50"/>
      <c r="GF62" s="50"/>
      <c r="GG62" s="50"/>
      <c r="GH62" s="50"/>
      <c r="GI62" s="264"/>
      <c r="GJ62" s="57"/>
      <c r="GK62" s="17"/>
      <c r="GL62" s="17"/>
      <c r="GM62" s="56"/>
      <c r="GN62" s="50"/>
      <c r="GO62" s="50"/>
      <c r="GP62" s="50"/>
      <c r="GQ62" s="50"/>
      <c r="GR62" s="50"/>
      <c r="GS62" s="50"/>
      <c r="GT62" s="264"/>
      <c r="GU62" s="57"/>
      <c r="GV62" s="17"/>
      <c r="GW62" s="17"/>
      <c r="GX62" s="56"/>
      <c r="GY62" s="50"/>
      <c r="GZ62" s="50"/>
      <c r="HA62" s="50"/>
      <c r="HB62" s="50"/>
      <c r="HC62" s="50"/>
      <c r="HD62" s="50"/>
      <c r="HE62" s="264"/>
      <c r="HF62" s="57"/>
      <c r="HG62" s="17"/>
      <c r="HH62" s="17"/>
      <c r="HI62" s="56"/>
      <c r="HJ62" s="50"/>
      <c r="HK62" s="50"/>
      <c r="HL62" s="50"/>
      <c r="HM62" s="50"/>
      <c r="HN62" s="50"/>
      <c r="HO62" s="50"/>
      <c r="HP62" s="264"/>
      <c r="HQ62" s="57"/>
      <c r="HR62" s="17"/>
      <c r="HS62" s="17"/>
    </row>
    <row r="63" spans="1:227" x14ac:dyDescent="0.25">
      <c r="A63" s="59"/>
      <c r="B63" s="215"/>
      <c r="C63" s="60"/>
      <c r="D63" s="60"/>
      <c r="E63" s="264"/>
      <c r="F63" s="264"/>
      <c r="G63" s="17"/>
      <c r="H63" s="56"/>
      <c r="I63" s="50"/>
      <c r="J63" s="50"/>
      <c r="K63" s="50"/>
      <c r="L63" s="50"/>
      <c r="M63" s="50"/>
      <c r="N63" s="50"/>
      <c r="O63" s="264"/>
      <c r="P63" s="57"/>
      <c r="Q63" s="17"/>
      <c r="R63" s="17"/>
      <c r="S63" s="56"/>
      <c r="T63" s="50"/>
      <c r="U63" s="50"/>
      <c r="V63" s="50"/>
      <c r="W63" s="50"/>
      <c r="X63" s="50"/>
      <c r="Y63" s="50"/>
      <c r="Z63" s="264"/>
      <c r="AA63" s="57"/>
      <c r="AB63" s="17"/>
      <c r="AC63" s="17"/>
      <c r="AD63" s="56"/>
      <c r="AE63" s="50"/>
      <c r="AF63" s="50"/>
      <c r="AG63" s="50"/>
      <c r="AH63" s="50"/>
      <c r="AI63" s="50"/>
      <c r="AJ63" s="50"/>
      <c r="AK63" s="264"/>
      <c r="AL63" s="57"/>
      <c r="AM63" s="17"/>
      <c r="AN63" s="17"/>
      <c r="AO63" s="56"/>
      <c r="AP63" s="50"/>
      <c r="AQ63" s="50"/>
      <c r="AR63" s="50"/>
      <c r="AS63" s="50"/>
      <c r="AT63" s="50"/>
      <c r="AU63" s="50"/>
      <c r="AV63" s="264"/>
      <c r="AW63" s="57"/>
      <c r="AX63" s="17"/>
      <c r="AY63" s="17"/>
      <c r="AZ63" s="56"/>
      <c r="BA63" s="50"/>
      <c r="BB63" s="50"/>
      <c r="BC63" s="50"/>
      <c r="BD63" s="50"/>
      <c r="BE63" s="50"/>
      <c r="BF63" s="50"/>
      <c r="BG63" s="264"/>
      <c r="BH63" s="57"/>
      <c r="BI63" s="17"/>
      <c r="BJ63" s="17"/>
      <c r="BK63" s="56"/>
      <c r="BL63" s="50"/>
      <c r="BM63" s="50"/>
      <c r="BN63" s="50"/>
      <c r="BO63" s="50"/>
      <c r="BP63" s="50"/>
      <c r="BQ63" s="50"/>
      <c r="BR63" s="264"/>
      <c r="BS63" s="57"/>
      <c r="BT63" s="17"/>
      <c r="BU63" s="17"/>
      <c r="BV63" s="56"/>
      <c r="BW63" s="50"/>
      <c r="BX63" s="50"/>
      <c r="BY63" s="50"/>
      <c r="BZ63" s="50"/>
      <c r="CA63" s="50"/>
      <c r="CB63" s="50"/>
      <c r="CC63" s="264"/>
      <c r="CD63" s="57"/>
      <c r="CE63" s="17"/>
      <c r="CF63" s="17"/>
      <c r="CG63" s="56"/>
      <c r="CH63" s="50"/>
      <c r="CI63" s="50"/>
      <c r="CJ63" s="50"/>
      <c r="CK63" s="50"/>
      <c r="CL63" s="50"/>
      <c r="CM63" s="50"/>
      <c r="CN63" s="264"/>
      <c r="CO63" s="57"/>
      <c r="CP63" s="17"/>
      <c r="CQ63" s="17"/>
      <c r="CR63" s="56"/>
      <c r="CS63" s="50"/>
      <c r="CT63" s="50"/>
      <c r="CU63" s="50"/>
      <c r="CV63" s="50"/>
      <c r="CW63" s="50"/>
      <c r="CX63" s="50"/>
      <c r="CY63" s="264"/>
      <c r="CZ63" s="57"/>
      <c r="DA63" s="17"/>
      <c r="DB63" s="17"/>
      <c r="DC63" s="56"/>
      <c r="DD63" s="50"/>
      <c r="DE63" s="50"/>
      <c r="DF63" s="50"/>
      <c r="DG63" s="50"/>
      <c r="DH63" s="50"/>
      <c r="DI63" s="50"/>
      <c r="DJ63" s="264"/>
      <c r="DK63" s="57"/>
      <c r="DL63" s="17"/>
      <c r="DM63" s="17"/>
      <c r="DN63" s="56"/>
      <c r="DO63" s="50"/>
      <c r="DP63" s="50"/>
      <c r="DQ63" s="50"/>
      <c r="DR63" s="50"/>
      <c r="DS63" s="50"/>
      <c r="DT63" s="50"/>
      <c r="DU63" s="264"/>
      <c r="DV63" s="57"/>
      <c r="DW63" s="17"/>
      <c r="DX63" s="17"/>
      <c r="DY63" s="56"/>
      <c r="DZ63" s="50"/>
      <c r="EA63" s="50"/>
      <c r="EB63" s="50"/>
      <c r="EC63" s="50"/>
      <c r="ED63" s="50"/>
      <c r="EE63" s="50"/>
      <c r="EF63" s="264"/>
      <c r="EG63" s="57"/>
      <c r="EH63" s="17"/>
      <c r="EI63" s="17"/>
      <c r="EJ63" s="56"/>
      <c r="EK63" s="50"/>
      <c r="EL63" s="50"/>
      <c r="EM63" s="50"/>
      <c r="EN63" s="50"/>
      <c r="EO63" s="50"/>
      <c r="EP63" s="50"/>
      <c r="EQ63" s="264"/>
      <c r="ER63" s="57"/>
      <c r="ES63" s="17"/>
      <c r="ET63" s="17"/>
      <c r="EU63" s="56"/>
      <c r="EV63" s="50"/>
      <c r="EW63" s="50"/>
      <c r="EX63" s="50"/>
      <c r="EY63" s="50"/>
      <c r="EZ63" s="50"/>
      <c r="FA63" s="50"/>
      <c r="FB63" s="264"/>
      <c r="FC63" s="57"/>
      <c r="FD63" s="17"/>
      <c r="FE63" s="17"/>
      <c r="FF63" s="56"/>
      <c r="FG63" s="50"/>
      <c r="FH63" s="50"/>
      <c r="FI63" s="50"/>
      <c r="FJ63" s="50"/>
      <c r="FK63" s="50"/>
      <c r="FL63" s="50"/>
      <c r="FM63" s="264"/>
      <c r="FN63" s="57"/>
      <c r="FO63" s="17"/>
      <c r="FP63" s="17"/>
      <c r="FQ63" s="56"/>
      <c r="FR63" s="50"/>
      <c r="FS63" s="50"/>
      <c r="FT63" s="50"/>
      <c r="FU63" s="50"/>
      <c r="FV63" s="50"/>
      <c r="FW63" s="50"/>
      <c r="FX63" s="264"/>
      <c r="FY63" s="57"/>
      <c r="FZ63" s="17"/>
      <c r="GA63" s="17"/>
      <c r="GB63" s="56"/>
      <c r="GC63" s="50"/>
      <c r="GD63" s="50"/>
      <c r="GE63" s="50"/>
      <c r="GF63" s="50"/>
      <c r="GG63" s="50"/>
      <c r="GH63" s="50"/>
      <c r="GI63" s="264"/>
      <c r="GJ63" s="57"/>
      <c r="GK63" s="17"/>
      <c r="GL63" s="17"/>
      <c r="GM63" s="56"/>
      <c r="GN63" s="50"/>
      <c r="GO63" s="50"/>
      <c r="GP63" s="50"/>
      <c r="GQ63" s="50"/>
      <c r="GR63" s="50"/>
      <c r="GS63" s="50"/>
      <c r="GT63" s="264"/>
      <c r="GU63" s="57"/>
      <c r="GV63" s="17"/>
      <c r="GW63" s="17"/>
      <c r="GX63" s="56"/>
      <c r="GY63" s="50"/>
      <c r="GZ63" s="50"/>
      <c r="HA63" s="50"/>
      <c r="HB63" s="50"/>
      <c r="HC63" s="50"/>
      <c r="HD63" s="50"/>
      <c r="HE63" s="264"/>
      <c r="HF63" s="57"/>
      <c r="HG63" s="17"/>
      <c r="HH63" s="17"/>
      <c r="HI63" s="56"/>
      <c r="HJ63" s="50"/>
      <c r="HK63" s="50"/>
      <c r="HL63" s="50"/>
      <c r="HM63" s="50"/>
      <c r="HN63" s="50"/>
      <c r="HO63" s="50"/>
      <c r="HP63" s="264"/>
      <c r="HQ63" s="57"/>
      <c r="HR63" s="17"/>
      <c r="HS63" s="17"/>
    </row>
    <row r="64" spans="1:227" x14ac:dyDescent="0.25">
      <c r="A64" s="59"/>
      <c r="B64" s="215"/>
      <c r="C64" s="60"/>
      <c r="D64" s="60"/>
      <c r="E64" s="264"/>
      <c r="F64" s="264"/>
      <c r="G64" s="17"/>
      <c r="H64" s="56"/>
      <c r="I64" s="50"/>
      <c r="J64" s="50"/>
      <c r="K64" s="50"/>
      <c r="L64" s="50"/>
      <c r="M64" s="50"/>
      <c r="N64" s="50"/>
      <c r="O64" s="264"/>
      <c r="P64" s="57"/>
      <c r="Q64" s="17"/>
      <c r="R64" s="17"/>
      <c r="S64" s="56"/>
      <c r="T64" s="50"/>
      <c r="U64" s="50"/>
      <c r="V64" s="50"/>
      <c r="W64" s="50"/>
      <c r="X64" s="50"/>
      <c r="Y64" s="50"/>
      <c r="Z64" s="264"/>
      <c r="AA64" s="57"/>
      <c r="AB64" s="17"/>
      <c r="AC64" s="17"/>
      <c r="AD64" s="56"/>
      <c r="AE64" s="50"/>
      <c r="AF64" s="50"/>
      <c r="AG64" s="50"/>
      <c r="AH64" s="50"/>
      <c r="AI64" s="50"/>
      <c r="AJ64" s="50"/>
      <c r="AK64" s="264"/>
      <c r="AL64" s="57"/>
      <c r="AM64" s="17"/>
      <c r="AN64" s="17"/>
      <c r="AO64" s="56"/>
      <c r="AP64" s="50"/>
      <c r="AQ64" s="50"/>
      <c r="AR64" s="50"/>
      <c r="AS64" s="50"/>
      <c r="AT64" s="50"/>
      <c r="AU64" s="50"/>
      <c r="AV64" s="264"/>
      <c r="AW64" s="57"/>
      <c r="AX64" s="17"/>
      <c r="AY64" s="17"/>
      <c r="AZ64" s="56"/>
      <c r="BA64" s="50"/>
      <c r="BB64" s="50"/>
      <c r="BC64" s="50"/>
      <c r="BD64" s="50"/>
      <c r="BE64" s="50"/>
      <c r="BF64" s="50"/>
      <c r="BG64" s="264"/>
      <c r="BH64" s="57"/>
      <c r="BI64" s="17"/>
      <c r="BJ64" s="17"/>
      <c r="BK64" s="56"/>
      <c r="BL64" s="50"/>
      <c r="BM64" s="50"/>
      <c r="BN64" s="50"/>
      <c r="BO64" s="50"/>
      <c r="BP64" s="50"/>
      <c r="BQ64" s="50"/>
      <c r="BR64" s="264"/>
      <c r="BS64" s="57"/>
      <c r="BT64" s="17"/>
      <c r="BU64" s="17"/>
      <c r="BV64" s="56"/>
      <c r="BW64" s="50"/>
      <c r="BX64" s="50"/>
      <c r="BY64" s="50"/>
      <c r="BZ64" s="50"/>
      <c r="CA64" s="50"/>
      <c r="CB64" s="50"/>
      <c r="CC64" s="264"/>
      <c r="CD64" s="57"/>
      <c r="CE64" s="17"/>
      <c r="CF64" s="17"/>
      <c r="CG64" s="56"/>
      <c r="CH64" s="50"/>
      <c r="CI64" s="50"/>
      <c r="CJ64" s="50"/>
      <c r="CK64" s="50"/>
      <c r="CL64" s="50"/>
      <c r="CM64" s="50"/>
      <c r="CN64" s="264"/>
      <c r="CO64" s="57"/>
      <c r="CP64" s="17"/>
      <c r="CQ64" s="17"/>
      <c r="CR64" s="56"/>
      <c r="CS64" s="50"/>
      <c r="CT64" s="50"/>
      <c r="CU64" s="50"/>
      <c r="CV64" s="50"/>
      <c r="CW64" s="50"/>
      <c r="CX64" s="50"/>
      <c r="CY64" s="264"/>
      <c r="CZ64" s="57"/>
      <c r="DA64" s="17"/>
      <c r="DB64" s="17"/>
      <c r="DC64" s="56"/>
      <c r="DD64" s="50"/>
      <c r="DE64" s="50"/>
      <c r="DF64" s="50"/>
      <c r="DG64" s="50"/>
      <c r="DH64" s="50"/>
      <c r="DI64" s="50"/>
      <c r="DJ64" s="264"/>
      <c r="DK64" s="57"/>
      <c r="DL64" s="17"/>
      <c r="DM64" s="17"/>
      <c r="DN64" s="56"/>
      <c r="DO64" s="50"/>
      <c r="DP64" s="50"/>
      <c r="DQ64" s="50"/>
      <c r="DR64" s="50"/>
      <c r="DS64" s="50"/>
      <c r="DT64" s="50"/>
      <c r="DU64" s="264"/>
      <c r="DV64" s="57"/>
      <c r="DW64" s="17"/>
      <c r="DX64" s="17"/>
      <c r="DY64" s="56"/>
      <c r="DZ64" s="50"/>
      <c r="EA64" s="50"/>
      <c r="EB64" s="50"/>
      <c r="EC64" s="50"/>
      <c r="ED64" s="50"/>
      <c r="EE64" s="50"/>
      <c r="EF64" s="264"/>
      <c r="EG64" s="57"/>
      <c r="EH64" s="17"/>
      <c r="EI64" s="17"/>
      <c r="EJ64" s="56"/>
      <c r="EK64" s="50"/>
      <c r="EL64" s="50"/>
      <c r="EM64" s="50"/>
      <c r="EN64" s="50"/>
      <c r="EO64" s="50"/>
      <c r="EP64" s="50"/>
      <c r="EQ64" s="264"/>
      <c r="ER64" s="57"/>
      <c r="ES64" s="17"/>
      <c r="ET64" s="17"/>
      <c r="EU64" s="56"/>
      <c r="EV64" s="50"/>
      <c r="EW64" s="50"/>
      <c r="EX64" s="50"/>
      <c r="EY64" s="50"/>
      <c r="EZ64" s="50"/>
      <c r="FA64" s="50"/>
      <c r="FB64" s="264"/>
      <c r="FC64" s="57"/>
      <c r="FD64" s="17"/>
      <c r="FE64" s="17"/>
      <c r="FF64" s="56"/>
      <c r="FG64" s="50"/>
      <c r="FH64" s="50"/>
      <c r="FI64" s="50"/>
      <c r="FJ64" s="50"/>
      <c r="FK64" s="50"/>
      <c r="FL64" s="50"/>
      <c r="FM64" s="264"/>
      <c r="FN64" s="57"/>
      <c r="FO64" s="17"/>
      <c r="FP64" s="17"/>
      <c r="FQ64" s="56"/>
      <c r="FR64" s="50"/>
      <c r="FS64" s="50"/>
      <c r="FT64" s="50"/>
      <c r="FU64" s="50"/>
      <c r="FV64" s="50"/>
      <c r="FW64" s="50"/>
      <c r="FX64" s="264"/>
      <c r="FY64" s="57"/>
      <c r="FZ64" s="17"/>
      <c r="GA64" s="17"/>
      <c r="GB64" s="56"/>
      <c r="GC64" s="50"/>
      <c r="GD64" s="50"/>
      <c r="GE64" s="50"/>
      <c r="GF64" s="50"/>
      <c r="GG64" s="50"/>
      <c r="GH64" s="50"/>
      <c r="GI64" s="264"/>
      <c r="GJ64" s="57"/>
      <c r="GK64" s="17"/>
      <c r="GL64" s="17"/>
      <c r="GM64" s="56"/>
      <c r="GN64" s="50"/>
      <c r="GO64" s="50"/>
      <c r="GP64" s="50"/>
      <c r="GQ64" s="50"/>
      <c r="GR64" s="50"/>
      <c r="GS64" s="50"/>
      <c r="GT64" s="264"/>
      <c r="GU64" s="57"/>
      <c r="GV64" s="17"/>
      <c r="GW64" s="17"/>
      <c r="GX64" s="56"/>
      <c r="GY64" s="50"/>
      <c r="GZ64" s="50"/>
      <c r="HA64" s="50"/>
      <c r="HB64" s="50"/>
      <c r="HC64" s="50"/>
      <c r="HD64" s="50"/>
      <c r="HE64" s="264"/>
      <c r="HF64" s="57"/>
      <c r="HG64" s="17"/>
      <c r="HH64" s="17"/>
      <c r="HI64" s="56"/>
      <c r="HJ64" s="50"/>
      <c r="HK64" s="50"/>
      <c r="HL64" s="50"/>
      <c r="HM64" s="50"/>
      <c r="HN64" s="50"/>
      <c r="HO64" s="50"/>
      <c r="HP64" s="264"/>
      <c r="HQ64" s="57"/>
      <c r="HR64" s="17"/>
      <c r="HS64" s="17"/>
    </row>
    <row r="65" spans="1:227" x14ac:dyDescent="0.25">
      <c r="A65" s="59"/>
      <c r="B65" s="216"/>
      <c r="C65" s="60"/>
      <c r="D65" s="60"/>
      <c r="E65" s="264"/>
      <c r="F65" s="264"/>
      <c r="G65" s="17"/>
      <c r="H65" s="56"/>
      <c r="I65" s="50"/>
      <c r="J65" s="50"/>
      <c r="K65" s="50"/>
      <c r="L65" s="50"/>
      <c r="M65" s="50"/>
      <c r="N65" s="50"/>
      <c r="O65" s="264"/>
      <c r="P65" s="57"/>
      <c r="Q65" s="17"/>
      <c r="R65" s="17"/>
      <c r="S65" s="56"/>
      <c r="T65" s="50"/>
      <c r="U65" s="50"/>
      <c r="V65" s="50"/>
      <c r="W65" s="50"/>
      <c r="X65" s="50"/>
      <c r="Y65" s="50"/>
      <c r="Z65" s="264"/>
      <c r="AA65" s="57"/>
      <c r="AB65" s="17"/>
      <c r="AC65" s="17"/>
      <c r="AD65" s="56"/>
      <c r="AE65" s="50"/>
      <c r="AF65" s="50"/>
      <c r="AG65" s="50"/>
      <c r="AH65" s="50"/>
      <c r="AI65" s="50"/>
      <c r="AJ65" s="50"/>
      <c r="AK65" s="264"/>
      <c r="AL65" s="57"/>
      <c r="AM65" s="17"/>
      <c r="AN65" s="17"/>
      <c r="AO65" s="56"/>
      <c r="AP65" s="50"/>
      <c r="AQ65" s="50"/>
      <c r="AR65" s="50"/>
      <c r="AS65" s="50"/>
      <c r="AT65" s="50"/>
      <c r="AU65" s="50"/>
      <c r="AV65" s="264"/>
      <c r="AW65" s="57"/>
      <c r="AX65" s="17"/>
      <c r="AY65" s="17"/>
      <c r="AZ65" s="56"/>
      <c r="BA65" s="50"/>
      <c r="BB65" s="50"/>
      <c r="BC65" s="50"/>
      <c r="BD65" s="50"/>
      <c r="BE65" s="50"/>
      <c r="BF65" s="50"/>
      <c r="BG65" s="264"/>
      <c r="BH65" s="57"/>
      <c r="BI65" s="17"/>
      <c r="BJ65" s="17"/>
      <c r="BK65" s="56"/>
      <c r="BL65" s="50"/>
      <c r="BM65" s="50"/>
      <c r="BN65" s="50"/>
      <c r="BO65" s="50"/>
      <c r="BP65" s="50"/>
      <c r="BQ65" s="50"/>
      <c r="BR65" s="264"/>
      <c r="BS65" s="57"/>
      <c r="BT65" s="17"/>
      <c r="BU65" s="17"/>
      <c r="BV65" s="56"/>
      <c r="BW65" s="50"/>
      <c r="BX65" s="50"/>
      <c r="BY65" s="50"/>
      <c r="BZ65" s="50"/>
      <c r="CA65" s="50"/>
      <c r="CB65" s="50"/>
      <c r="CC65" s="264"/>
      <c r="CD65" s="57"/>
      <c r="CE65" s="17"/>
      <c r="CF65" s="17"/>
      <c r="CG65" s="56"/>
      <c r="CH65" s="50"/>
      <c r="CI65" s="50"/>
      <c r="CJ65" s="50"/>
      <c r="CK65" s="50"/>
      <c r="CL65" s="50"/>
      <c r="CM65" s="50"/>
      <c r="CN65" s="264"/>
      <c r="CO65" s="57"/>
      <c r="CP65" s="17"/>
      <c r="CQ65" s="17"/>
      <c r="CR65" s="56"/>
      <c r="CS65" s="50"/>
      <c r="CT65" s="50"/>
      <c r="CU65" s="50"/>
      <c r="CV65" s="50"/>
      <c r="CW65" s="50"/>
      <c r="CX65" s="50"/>
      <c r="CY65" s="264"/>
      <c r="CZ65" s="57"/>
      <c r="DA65" s="17"/>
      <c r="DB65" s="17"/>
      <c r="DC65" s="56"/>
      <c r="DD65" s="50"/>
      <c r="DE65" s="50"/>
      <c r="DF65" s="50"/>
      <c r="DG65" s="50"/>
      <c r="DH65" s="50"/>
      <c r="DI65" s="50"/>
      <c r="DJ65" s="264"/>
      <c r="DK65" s="57"/>
      <c r="DL65" s="17"/>
      <c r="DM65" s="17"/>
      <c r="DN65" s="56"/>
      <c r="DO65" s="50"/>
      <c r="DP65" s="50"/>
      <c r="DQ65" s="50"/>
      <c r="DR65" s="50"/>
      <c r="DS65" s="50"/>
      <c r="DT65" s="50"/>
      <c r="DU65" s="264"/>
      <c r="DV65" s="57"/>
      <c r="DW65" s="17"/>
      <c r="DX65" s="17"/>
      <c r="DY65" s="56"/>
      <c r="DZ65" s="50"/>
      <c r="EA65" s="50"/>
      <c r="EB65" s="50"/>
      <c r="EC65" s="50"/>
      <c r="ED65" s="50"/>
      <c r="EE65" s="50"/>
      <c r="EF65" s="264"/>
      <c r="EG65" s="57"/>
      <c r="EH65" s="17"/>
      <c r="EI65" s="17"/>
      <c r="EJ65" s="56"/>
      <c r="EK65" s="50"/>
      <c r="EL65" s="50"/>
      <c r="EM65" s="50"/>
      <c r="EN65" s="50"/>
      <c r="EO65" s="50"/>
      <c r="EP65" s="50"/>
      <c r="EQ65" s="264"/>
      <c r="ER65" s="57"/>
      <c r="ES65" s="17"/>
      <c r="ET65" s="17"/>
      <c r="EU65" s="56"/>
      <c r="EV65" s="50"/>
      <c r="EW65" s="50"/>
      <c r="EX65" s="50"/>
      <c r="EY65" s="50"/>
      <c r="EZ65" s="50"/>
      <c r="FA65" s="50"/>
      <c r="FB65" s="264"/>
      <c r="FC65" s="57"/>
      <c r="FD65" s="17"/>
      <c r="FE65" s="17"/>
      <c r="FF65" s="56"/>
      <c r="FG65" s="50"/>
      <c r="FH65" s="50"/>
      <c r="FI65" s="50"/>
      <c r="FJ65" s="50"/>
      <c r="FK65" s="50"/>
      <c r="FL65" s="50"/>
      <c r="FM65" s="264"/>
      <c r="FN65" s="57"/>
      <c r="FO65" s="17"/>
      <c r="FP65" s="17"/>
      <c r="FQ65" s="56"/>
      <c r="FR65" s="50"/>
      <c r="FS65" s="50"/>
      <c r="FT65" s="50"/>
      <c r="FU65" s="50"/>
      <c r="FV65" s="50"/>
      <c r="FW65" s="50"/>
      <c r="FX65" s="264"/>
      <c r="FY65" s="57"/>
      <c r="FZ65" s="17"/>
      <c r="GA65" s="17"/>
      <c r="GB65" s="56"/>
      <c r="GC65" s="50"/>
      <c r="GD65" s="50"/>
      <c r="GE65" s="50"/>
      <c r="GF65" s="50"/>
      <c r="GG65" s="50"/>
      <c r="GH65" s="50"/>
      <c r="GI65" s="264"/>
      <c r="GJ65" s="57"/>
      <c r="GK65" s="17"/>
      <c r="GL65" s="17"/>
      <c r="GM65" s="56"/>
      <c r="GN65" s="50"/>
      <c r="GO65" s="50"/>
      <c r="GP65" s="50"/>
      <c r="GQ65" s="50"/>
      <c r="GR65" s="50"/>
      <c r="GS65" s="50"/>
      <c r="GT65" s="264"/>
      <c r="GU65" s="57"/>
      <c r="GV65" s="17"/>
      <c r="GW65" s="17"/>
      <c r="GX65" s="56"/>
      <c r="GY65" s="50"/>
      <c r="GZ65" s="50"/>
      <c r="HA65" s="50"/>
      <c r="HB65" s="50"/>
      <c r="HC65" s="50"/>
      <c r="HD65" s="50"/>
      <c r="HE65" s="264"/>
      <c r="HF65" s="57"/>
      <c r="HG65" s="17"/>
      <c r="HH65" s="17"/>
      <c r="HI65" s="56"/>
      <c r="HJ65" s="50"/>
      <c r="HK65" s="50"/>
      <c r="HL65" s="50"/>
      <c r="HM65" s="50"/>
      <c r="HN65" s="50"/>
      <c r="HO65" s="50"/>
      <c r="HP65" s="264"/>
      <c r="HQ65" s="57"/>
      <c r="HR65" s="17"/>
      <c r="HS65" s="17"/>
    </row>
    <row r="66" spans="1:227" x14ac:dyDescent="0.25">
      <c r="A66" s="59"/>
      <c r="B66" s="215"/>
      <c r="C66" s="60"/>
      <c r="D66" s="60"/>
      <c r="E66" s="264"/>
      <c r="F66" s="264"/>
      <c r="G66" s="17"/>
      <c r="H66" s="56"/>
      <c r="I66" s="50"/>
      <c r="J66" s="50"/>
      <c r="K66" s="50"/>
      <c r="L66" s="50"/>
      <c r="M66" s="50"/>
      <c r="N66" s="50"/>
      <c r="O66" s="264"/>
      <c r="P66" s="57"/>
      <c r="Q66" s="17"/>
      <c r="R66" s="17"/>
      <c r="S66" s="56"/>
      <c r="T66" s="50"/>
      <c r="U66" s="50"/>
      <c r="V66" s="50"/>
      <c r="W66" s="50"/>
      <c r="X66" s="50"/>
      <c r="Y66" s="50"/>
      <c r="Z66" s="264"/>
      <c r="AA66" s="57"/>
      <c r="AB66" s="17"/>
      <c r="AC66" s="17"/>
      <c r="AD66" s="56"/>
      <c r="AE66" s="50"/>
      <c r="AF66" s="50"/>
      <c r="AG66" s="50"/>
      <c r="AH66" s="50"/>
      <c r="AI66" s="50"/>
      <c r="AJ66" s="50"/>
      <c r="AK66" s="264"/>
      <c r="AL66" s="57"/>
      <c r="AM66" s="17"/>
      <c r="AN66" s="17"/>
      <c r="AO66" s="56"/>
      <c r="AP66" s="50"/>
      <c r="AQ66" s="50"/>
      <c r="AR66" s="50"/>
      <c r="AS66" s="50"/>
      <c r="AT66" s="50"/>
      <c r="AU66" s="50"/>
      <c r="AV66" s="264"/>
      <c r="AW66" s="57"/>
      <c r="AX66" s="17"/>
      <c r="AY66" s="17"/>
      <c r="AZ66" s="56"/>
      <c r="BA66" s="50"/>
      <c r="BB66" s="50"/>
      <c r="BC66" s="50"/>
      <c r="BD66" s="50"/>
      <c r="BE66" s="50"/>
      <c r="BF66" s="50"/>
      <c r="BG66" s="264"/>
      <c r="BH66" s="57"/>
      <c r="BI66" s="17"/>
      <c r="BJ66" s="17"/>
      <c r="BK66" s="56"/>
      <c r="BL66" s="50"/>
      <c r="BM66" s="50"/>
      <c r="BN66" s="50"/>
      <c r="BO66" s="50"/>
      <c r="BP66" s="50"/>
      <c r="BQ66" s="50"/>
      <c r="BR66" s="264"/>
      <c r="BS66" s="57"/>
      <c r="BT66" s="17"/>
      <c r="BU66" s="17"/>
      <c r="BV66" s="56"/>
      <c r="BW66" s="50"/>
      <c r="BX66" s="50"/>
      <c r="BY66" s="50"/>
      <c r="BZ66" s="50"/>
      <c r="CA66" s="50"/>
      <c r="CB66" s="50"/>
      <c r="CC66" s="264"/>
      <c r="CD66" s="57"/>
      <c r="CE66" s="17"/>
      <c r="CF66" s="17"/>
      <c r="CG66" s="56"/>
      <c r="CH66" s="50"/>
      <c r="CI66" s="50"/>
      <c r="CJ66" s="50"/>
      <c r="CK66" s="50"/>
      <c r="CL66" s="50"/>
      <c r="CM66" s="50"/>
      <c r="CN66" s="264"/>
      <c r="CO66" s="57"/>
      <c r="CP66" s="17"/>
      <c r="CQ66" s="17"/>
      <c r="CR66" s="56"/>
      <c r="CS66" s="50"/>
      <c r="CT66" s="50"/>
      <c r="CU66" s="50"/>
      <c r="CV66" s="50"/>
      <c r="CW66" s="50"/>
      <c r="CX66" s="50"/>
      <c r="CY66" s="264"/>
      <c r="CZ66" s="57"/>
      <c r="DA66" s="17"/>
      <c r="DB66" s="17"/>
      <c r="DC66" s="56"/>
      <c r="DD66" s="50"/>
      <c r="DE66" s="50"/>
      <c r="DF66" s="50"/>
      <c r="DG66" s="50"/>
      <c r="DH66" s="50"/>
      <c r="DI66" s="50"/>
      <c r="DJ66" s="264"/>
      <c r="DK66" s="57"/>
      <c r="DL66" s="17"/>
      <c r="DM66" s="17"/>
      <c r="DN66" s="56"/>
      <c r="DO66" s="50"/>
      <c r="DP66" s="50"/>
      <c r="DQ66" s="50"/>
      <c r="DR66" s="50"/>
      <c r="DS66" s="50"/>
      <c r="DT66" s="50"/>
      <c r="DU66" s="264"/>
      <c r="DV66" s="57"/>
      <c r="DW66" s="17"/>
      <c r="DX66" s="17"/>
      <c r="DY66" s="56"/>
      <c r="DZ66" s="50"/>
      <c r="EA66" s="50"/>
      <c r="EB66" s="50"/>
      <c r="EC66" s="50"/>
      <c r="ED66" s="50"/>
      <c r="EE66" s="50"/>
      <c r="EF66" s="264"/>
      <c r="EG66" s="57"/>
      <c r="EH66" s="17"/>
      <c r="EI66" s="17"/>
      <c r="EJ66" s="56"/>
      <c r="EK66" s="50"/>
      <c r="EL66" s="50"/>
      <c r="EM66" s="50"/>
      <c r="EN66" s="50"/>
      <c r="EO66" s="50"/>
      <c r="EP66" s="50"/>
      <c r="EQ66" s="264"/>
      <c r="ER66" s="57"/>
      <c r="ES66" s="17"/>
      <c r="ET66" s="17"/>
      <c r="EU66" s="56"/>
      <c r="EV66" s="50"/>
      <c r="EW66" s="50"/>
      <c r="EX66" s="50"/>
      <c r="EY66" s="50"/>
      <c r="EZ66" s="50"/>
      <c r="FA66" s="50"/>
      <c r="FB66" s="264"/>
      <c r="FC66" s="57"/>
      <c r="FD66" s="17"/>
      <c r="FE66" s="17"/>
      <c r="FF66" s="56"/>
      <c r="FG66" s="50"/>
      <c r="FH66" s="50"/>
      <c r="FI66" s="50"/>
      <c r="FJ66" s="50"/>
      <c r="FK66" s="50"/>
      <c r="FL66" s="50"/>
      <c r="FM66" s="264"/>
      <c r="FN66" s="57"/>
      <c r="FO66" s="17"/>
      <c r="FP66" s="17"/>
      <c r="FQ66" s="56"/>
      <c r="FR66" s="50"/>
      <c r="FS66" s="50"/>
      <c r="FT66" s="50"/>
      <c r="FU66" s="50"/>
      <c r="FV66" s="50"/>
      <c r="FW66" s="50"/>
      <c r="FX66" s="264"/>
      <c r="FY66" s="57"/>
      <c r="FZ66" s="17"/>
      <c r="GA66" s="17"/>
      <c r="GB66" s="56"/>
      <c r="GC66" s="50"/>
      <c r="GD66" s="50"/>
      <c r="GE66" s="50"/>
      <c r="GF66" s="50"/>
      <c r="GG66" s="50"/>
      <c r="GH66" s="50"/>
      <c r="GI66" s="264"/>
      <c r="GJ66" s="57"/>
      <c r="GK66" s="17"/>
      <c r="GL66" s="17"/>
      <c r="GM66" s="56"/>
      <c r="GN66" s="50"/>
      <c r="GO66" s="50"/>
      <c r="GP66" s="50"/>
      <c r="GQ66" s="50"/>
      <c r="GR66" s="50"/>
      <c r="GS66" s="50"/>
      <c r="GT66" s="264"/>
      <c r="GU66" s="57"/>
      <c r="GV66" s="17"/>
      <c r="GW66" s="17"/>
      <c r="GX66" s="56"/>
      <c r="GY66" s="50"/>
      <c r="GZ66" s="50"/>
      <c r="HA66" s="50"/>
      <c r="HB66" s="50"/>
      <c r="HC66" s="50"/>
      <c r="HD66" s="50"/>
      <c r="HE66" s="264"/>
      <c r="HF66" s="57"/>
      <c r="HG66" s="17"/>
      <c r="HH66" s="17"/>
      <c r="HI66" s="56"/>
      <c r="HJ66" s="50"/>
      <c r="HK66" s="50"/>
      <c r="HL66" s="50"/>
      <c r="HM66" s="50"/>
      <c r="HN66" s="50"/>
      <c r="HO66" s="50"/>
      <c r="HP66" s="264"/>
      <c r="HQ66" s="57"/>
      <c r="HR66" s="17"/>
      <c r="HS66" s="17"/>
    </row>
    <row r="67" spans="1:227" x14ac:dyDescent="0.25">
      <c r="A67" s="59"/>
      <c r="B67" s="215"/>
      <c r="C67" s="60"/>
      <c r="D67" s="60"/>
      <c r="E67" s="264"/>
      <c r="F67" s="264"/>
      <c r="G67" s="17"/>
      <c r="H67" s="56"/>
      <c r="I67" s="50"/>
      <c r="J67" s="50"/>
      <c r="K67" s="50"/>
      <c r="L67" s="50"/>
      <c r="M67" s="50"/>
      <c r="N67" s="50"/>
      <c r="O67" s="264"/>
      <c r="P67" s="57"/>
      <c r="Q67" s="17"/>
      <c r="R67" s="17"/>
      <c r="S67" s="56"/>
      <c r="T67" s="50"/>
      <c r="U67" s="50"/>
      <c r="V67" s="50"/>
      <c r="W67" s="50"/>
      <c r="X67" s="50"/>
      <c r="Y67" s="50"/>
      <c r="Z67" s="264"/>
      <c r="AA67" s="57"/>
      <c r="AB67" s="17"/>
      <c r="AC67" s="17"/>
      <c r="AD67" s="56"/>
      <c r="AE67" s="50"/>
      <c r="AF67" s="50"/>
      <c r="AG67" s="50"/>
      <c r="AH67" s="50"/>
      <c r="AI67" s="50"/>
      <c r="AJ67" s="50"/>
      <c r="AK67" s="264"/>
      <c r="AL67" s="57"/>
      <c r="AM67" s="17"/>
      <c r="AN67" s="17"/>
      <c r="AO67" s="56"/>
      <c r="AP67" s="50"/>
      <c r="AQ67" s="50"/>
      <c r="AR67" s="50"/>
      <c r="AS67" s="50"/>
      <c r="AT67" s="50"/>
      <c r="AU67" s="50"/>
      <c r="AV67" s="264"/>
      <c r="AW67" s="57"/>
      <c r="AX67" s="17"/>
      <c r="AY67" s="17"/>
      <c r="AZ67" s="56"/>
      <c r="BA67" s="50"/>
      <c r="BB67" s="50"/>
      <c r="BC67" s="50"/>
      <c r="BD67" s="50"/>
      <c r="BE67" s="50"/>
      <c r="BF67" s="50"/>
      <c r="BG67" s="264"/>
      <c r="BH67" s="57"/>
      <c r="BI67" s="17"/>
      <c r="BJ67" s="17"/>
      <c r="BK67" s="56"/>
      <c r="BL67" s="50"/>
      <c r="BM67" s="50"/>
      <c r="BN67" s="50"/>
      <c r="BO67" s="50"/>
      <c r="BP67" s="50"/>
      <c r="BQ67" s="50"/>
      <c r="BR67" s="264"/>
      <c r="BS67" s="57"/>
      <c r="BT67" s="17"/>
      <c r="BU67" s="17"/>
      <c r="BV67" s="56"/>
      <c r="BW67" s="50"/>
      <c r="BX67" s="50"/>
      <c r="BY67" s="50"/>
      <c r="BZ67" s="50"/>
      <c r="CA67" s="50"/>
      <c r="CB67" s="50"/>
      <c r="CC67" s="264"/>
      <c r="CD67" s="57"/>
      <c r="CE67" s="17"/>
      <c r="CF67" s="17"/>
      <c r="CG67" s="56"/>
      <c r="CH67" s="50"/>
      <c r="CI67" s="50"/>
      <c r="CJ67" s="50"/>
      <c r="CK67" s="50"/>
      <c r="CL67" s="50"/>
      <c r="CM67" s="50"/>
      <c r="CN67" s="264"/>
      <c r="CO67" s="57"/>
      <c r="CP67" s="17"/>
      <c r="CQ67" s="17"/>
      <c r="CR67" s="56"/>
      <c r="CS67" s="50"/>
      <c r="CT67" s="50"/>
      <c r="CU67" s="50"/>
      <c r="CV67" s="50"/>
      <c r="CW67" s="50"/>
      <c r="CX67" s="50"/>
      <c r="CY67" s="264"/>
      <c r="CZ67" s="57"/>
      <c r="DA67" s="17"/>
      <c r="DB67" s="17"/>
      <c r="DC67" s="56"/>
      <c r="DD67" s="50"/>
      <c r="DE67" s="50"/>
      <c r="DF67" s="50"/>
      <c r="DG67" s="50"/>
      <c r="DH67" s="50"/>
      <c r="DI67" s="50"/>
      <c r="DJ67" s="264"/>
      <c r="DK67" s="57"/>
      <c r="DL67" s="17"/>
      <c r="DM67" s="17"/>
      <c r="DN67" s="56"/>
      <c r="DO67" s="50"/>
      <c r="DP67" s="50"/>
      <c r="DQ67" s="50"/>
      <c r="DR67" s="50"/>
      <c r="DS67" s="50"/>
      <c r="DT67" s="50"/>
      <c r="DU67" s="264"/>
      <c r="DV67" s="57"/>
      <c r="DW67" s="17"/>
      <c r="DX67" s="17"/>
      <c r="DY67" s="56"/>
      <c r="DZ67" s="50"/>
      <c r="EA67" s="50"/>
      <c r="EB67" s="50"/>
      <c r="EC67" s="50"/>
      <c r="ED67" s="50"/>
      <c r="EE67" s="50"/>
      <c r="EF67" s="264"/>
      <c r="EG67" s="57"/>
      <c r="EH67" s="17"/>
      <c r="EI67" s="17"/>
      <c r="EJ67" s="56"/>
      <c r="EK67" s="50"/>
      <c r="EL67" s="50"/>
      <c r="EM67" s="50"/>
      <c r="EN67" s="50"/>
      <c r="EO67" s="50"/>
      <c r="EP67" s="50"/>
      <c r="EQ67" s="264"/>
      <c r="ER67" s="57"/>
      <c r="ES67" s="17"/>
      <c r="ET67" s="17"/>
      <c r="EU67" s="56"/>
      <c r="EV67" s="50"/>
      <c r="EW67" s="50"/>
      <c r="EX67" s="50"/>
      <c r="EY67" s="50"/>
      <c r="EZ67" s="50"/>
      <c r="FA67" s="50"/>
      <c r="FB67" s="264"/>
      <c r="FC67" s="57"/>
      <c r="FD67" s="17"/>
      <c r="FE67" s="17"/>
      <c r="FF67" s="56"/>
      <c r="FG67" s="50"/>
      <c r="FH67" s="50"/>
      <c r="FI67" s="50"/>
      <c r="FJ67" s="50"/>
      <c r="FK67" s="50"/>
      <c r="FL67" s="50"/>
      <c r="FM67" s="264"/>
      <c r="FN67" s="57"/>
      <c r="FO67" s="17"/>
      <c r="FP67" s="17"/>
      <c r="FQ67" s="56"/>
      <c r="FR67" s="50"/>
      <c r="FS67" s="50"/>
      <c r="FT67" s="50"/>
      <c r="FU67" s="50"/>
      <c r="FV67" s="50"/>
      <c r="FW67" s="50"/>
      <c r="FX67" s="264"/>
      <c r="FY67" s="57"/>
      <c r="FZ67" s="17"/>
      <c r="GA67" s="17"/>
      <c r="GB67" s="56"/>
      <c r="GC67" s="50"/>
      <c r="GD67" s="50"/>
      <c r="GE67" s="50"/>
      <c r="GF67" s="50"/>
      <c r="GG67" s="50"/>
      <c r="GH67" s="50"/>
      <c r="GI67" s="264"/>
      <c r="GJ67" s="57"/>
      <c r="GK67" s="17"/>
      <c r="GL67" s="17"/>
      <c r="GM67" s="56"/>
      <c r="GN67" s="50"/>
      <c r="GO67" s="50"/>
      <c r="GP67" s="50"/>
      <c r="GQ67" s="50"/>
      <c r="GR67" s="50"/>
      <c r="GS67" s="50"/>
      <c r="GT67" s="264"/>
      <c r="GU67" s="57"/>
      <c r="GV67" s="17"/>
      <c r="GW67" s="17"/>
      <c r="GX67" s="56"/>
      <c r="GY67" s="50"/>
      <c r="GZ67" s="50"/>
      <c r="HA67" s="50"/>
      <c r="HB67" s="50"/>
      <c r="HC67" s="50"/>
      <c r="HD67" s="50"/>
      <c r="HE67" s="264"/>
      <c r="HF67" s="57"/>
      <c r="HG67" s="17"/>
      <c r="HH67" s="17"/>
      <c r="HI67" s="56"/>
      <c r="HJ67" s="50"/>
      <c r="HK67" s="50"/>
      <c r="HL67" s="50"/>
      <c r="HM67" s="50"/>
      <c r="HN67" s="50"/>
      <c r="HO67" s="50"/>
      <c r="HP67" s="264"/>
      <c r="HQ67" s="57"/>
      <c r="HR67" s="17"/>
      <c r="HS67" s="17"/>
    </row>
    <row r="68" spans="1:227" x14ac:dyDescent="0.25">
      <c r="A68" s="59"/>
      <c r="B68" s="215"/>
      <c r="C68" s="60"/>
      <c r="D68" s="60"/>
      <c r="E68" s="264"/>
      <c r="F68" s="264"/>
      <c r="G68" s="17"/>
      <c r="H68" s="56"/>
      <c r="I68" s="50"/>
      <c r="J68" s="50"/>
      <c r="K68" s="50"/>
      <c r="L68" s="50"/>
      <c r="M68" s="50"/>
      <c r="N68" s="50"/>
      <c r="O68" s="264"/>
      <c r="P68" s="57"/>
      <c r="Q68" s="17"/>
      <c r="R68" s="17"/>
      <c r="S68" s="56"/>
      <c r="T68" s="50"/>
      <c r="U68" s="50"/>
      <c r="V68" s="50"/>
      <c r="W68" s="50"/>
      <c r="X68" s="50"/>
      <c r="Y68" s="50"/>
      <c r="Z68" s="264"/>
      <c r="AA68" s="57"/>
      <c r="AB68" s="17"/>
      <c r="AC68" s="17"/>
      <c r="AD68" s="56"/>
      <c r="AE68" s="50"/>
      <c r="AF68" s="50"/>
      <c r="AG68" s="50"/>
      <c r="AH68" s="50"/>
      <c r="AI68" s="50"/>
      <c r="AJ68" s="50"/>
      <c r="AK68" s="264"/>
      <c r="AL68" s="57"/>
      <c r="AM68" s="17"/>
      <c r="AN68" s="17"/>
      <c r="AO68" s="56"/>
      <c r="AP68" s="50"/>
      <c r="AQ68" s="50"/>
      <c r="AR68" s="50"/>
      <c r="AS68" s="50"/>
      <c r="AT68" s="50"/>
      <c r="AU68" s="50"/>
      <c r="AV68" s="264"/>
      <c r="AW68" s="57"/>
      <c r="AX68" s="17"/>
      <c r="AY68" s="17"/>
      <c r="AZ68" s="56"/>
      <c r="BA68" s="50"/>
      <c r="BB68" s="50"/>
      <c r="BC68" s="50"/>
      <c r="BD68" s="50"/>
      <c r="BE68" s="50"/>
      <c r="BF68" s="50"/>
      <c r="BG68" s="264"/>
      <c r="BH68" s="57"/>
      <c r="BI68" s="17"/>
      <c r="BJ68" s="17"/>
      <c r="BK68" s="56"/>
      <c r="BL68" s="50"/>
      <c r="BM68" s="50"/>
      <c r="BN68" s="50"/>
      <c r="BO68" s="50"/>
      <c r="BP68" s="50"/>
      <c r="BQ68" s="50"/>
      <c r="BR68" s="264"/>
      <c r="BS68" s="57"/>
      <c r="BT68" s="17"/>
      <c r="BU68" s="17"/>
      <c r="BV68" s="56"/>
      <c r="BW68" s="50"/>
      <c r="BX68" s="50"/>
      <c r="BY68" s="50"/>
      <c r="BZ68" s="50"/>
      <c r="CA68" s="50"/>
      <c r="CB68" s="50"/>
      <c r="CC68" s="264"/>
      <c r="CD68" s="57"/>
      <c r="CE68" s="17"/>
      <c r="CF68" s="17"/>
      <c r="CG68" s="56"/>
      <c r="CH68" s="50"/>
      <c r="CI68" s="50"/>
      <c r="CJ68" s="50"/>
      <c r="CK68" s="50"/>
      <c r="CL68" s="50"/>
      <c r="CM68" s="50"/>
      <c r="CN68" s="264"/>
      <c r="CO68" s="57"/>
      <c r="CP68" s="17"/>
      <c r="CQ68" s="17"/>
      <c r="CR68" s="56"/>
      <c r="CS68" s="50"/>
      <c r="CT68" s="50"/>
      <c r="CU68" s="50"/>
      <c r="CV68" s="50"/>
      <c r="CW68" s="50"/>
      <c r="CX68" s="50"/>
      <c r="CY68" s="264"/>
      <c r="CZ68" s="57"/>
      <c r="DA68" s="17"/>
      <c r="DB68" s="17"/>
      <c r="DC68" s="56"/>
      <c r="DD68" s="50"/>
      <c r="DE68" s="50"/>
      <c r="DF68" s="50"/>
      <c r="DG68" s="50"/>
      <c r="DH68" s="50"/>
      <c r="DI68" s="50"/>
      <c r="DJ68" s="264"/>
      <c r="DK68" s="57"/>
      <c r="DL68" s="17"/>
      <c r="DM68" s="17"/>
      <c r="DN68" s="56"/>
      <c r="DO68" s="50"/>
      <c r="DP68" s="50"/>
      <c r="DQ68" s="50"/>
      <c r="DR68" s="50"/>
      <c r="DS68" s="50"/>
      <c r="DT68" s="50"/>
      <c r="DU68" s="264"/>
      <c r="DV68" s="57"/>
      <c r="DW68" s="17"/>
      <c r="DX68" s="17"/>
      <c r="DY68" s="56"/>
      <c r="DZ68" s="50"/>
      <c r="EA68" s="50"/>
      <c r="EB68" s="50"/>
      <c r="EC68" s="50"/>
      <c r="ED68" s="50"/>
      <c r="EE68" s="50"/>
      <c r="EF68" s="264"/>
      <c r="EG68" s="57"/>
      <c r="EH68" s="17"/>
      <c r="EI68" s="17"/>
      <c r="EJ68" s="56"/>
      <c r="EK68" s="50"/>
      <c r="EL68" s="50"/>
      <c r="EM68" s="50"/>
      <c r="EN68" s="50"/>
      <c r="EO68" s="50"/>
      <c r="EP68" s="50"/>
      <c r="EQ68" s="264"/>
      <c r="ER68" s="57"/>
      <c r="ES68" s="17"/>
      <c r="ET68" s="17"/>
      <c r="EU68" s="56"/>
      <c r="EV68" s="50"/>
      <c r="EW68" s="50"/>
      <c r="EX68" s="50"/>
      <c r="EY68" s="50"/>
      <c r="EZ68" s="50"/>
      <c r="FA68" s="50"/>
      <c r="FB68" s="264"/>
      <c r="FC68" s="57"/>
      <c r="FD68" s="17"/>
      <c r="FE68" s="17"/>
      <c r="FF68" s="56"/>
      <c r="FG68" s="50"/>
      <c r="FH68" s="50"/>
      <c r="FI68" s="50"/>
      <c r="FJ68" s="50"/>
      <c r="FK68" s="50"/>
      <c r="FL68" s="50"/>
      <c r="FM68" s="264"/>
      <c r="FN68" s="57"/>
      <c r="FO68" s="17"/>
      <c r="FP68" s="17"/>
      <c r="FQ68" s="56"/>
      <c r="FR68" s="50"/>
      <c r="FS68" s="50"/>
      <c r="FT68" s="50"/>
      <c r="FU68" s="50"/>
      <c r="FV68" s="50"/>
      <c r="FW68" s="50"/>
      <c r="FX68" s="264"/>
      <c r="FY68" s="57"/>
      <c r="FZ68" s="17"/>
      <c r="GA68" s="17"/>
      <c r="GB68" s="56"/>
      <c r="GC68" s="50"/>
      <c r="GD68" s="50"/>
      <c r="GE68" s="50"/>
      <c r="GF68" s="50"/>
      <c r="GG68" s="50"/>
      <c r="GH68" s="50"/>
      <c r="GI68" s="264"/>
      <c r="GJ68" s="57"/>
      <c r="GK68" s="17"/>
      <c r="GL68" s="17"/>
      <c r="GM68" s="56"/>
      <c r="GN68" s="50"/>
      <c r="GO68" s="50"/>
      <c r="GP68" s="50"/>
      <c r="GQ68" s="50"/>
      <c r="GR68" s="50"/>
      <c r="GS68" s="50"/>
      <c r="GT68" s="264"/>
      <c r="GU68" s="57"/>
      <c r="GV68" s="17"/>
      <c r="GW68" s="17"/>
      <c r="GX68" s="56"/>
      <c r="GY68" s="50"/>
      <c r="GZ68" s="50"/>
      <c r="HA68" s="50"/>
      <c r="HB68" s="50"/>
      <c r="HC68" s="50"/>
      <c r="HD68" s="50"/>
      <c r="HE68" s="264"/>
      <c r="HF68" s="57"/>
      <c r="HG68" s="17"/>
      <c r="HH68" s="17"/>
      <c r="HI68" s="56"/>
      <c r="HJ68" s="50"/>
      <c r="HK68" s="50"/>
      <c r="HL68" s="50"/>
      <c r="HM68" s="50"/>
      <c r="HN68" s="50"/>
      <c r="HO68" s="50"/>
      <c r="HP68" s="264"/>
      <c r="HQ68" s="57"/>
      <c r="HR68" s="17"/>
      <c r="HS68" s="17"/>
    </row>
    <row r="69" spans="1:227" x14ac:dyDescent="0.25">
      <c r="A69" s="59"/>
      <c r="B69" s="215"/>
      <c r="C69" s="60"/>
      <c r="D69" s="60"/>
      <c r="E69" s="264"/>
      <c r="F69" s="264"/>
      <c r="G69" s="17"/>
      <c r="H69" s="56"/>
      <c r="I69" s="50"/>
      <c r="J69" s="50"/>
      <c r="K69" s="50"/>
      <c r="L69" s="50"/>
      <c r="M69" s="50"/>
      <c r="N69" s="50"/>
      <c r="O69" s="264"/>
      <c r="P69" s="57"/>
      <c r="Q69" s="17"/>
      <c r="R69" s="17"/>
      <c r="S69" s="56"/>
      <c r="T69" s="50"/>
      <c r="U69" s="50"/>
      <c r="V69" s="50"/>
      <c r="W69" s="50"/>
      <c r="X69" s="50"/>
      <c r="Y69" s="50"/>
      <c r="Z69" s="264"/>
      <c r="AA69" s="57"/>
      <c r="AB69" s="17"/>
      <c r="AC69" s="17"/>
      <c r="AD69" s="56"/>
      <c r="AE69" s="50"/>
      <c r="AF69" s="50"/>
      <c r="AG69" s="50"/>
      <c r="AH69" s="50"/>
      <c r="AI69" s="50"/>
      <c r="AJ69" s="50"/>
      <c r="AK69" s="264"/>
      <c r="AL69" s="57"/>
      <c r="AM69" s="17"/>
      <c r="AN69" s="17"/>
      <c r="AO69" s="56"/>
      <c r="AP69" s="50"/>
      <c r="AQ69" s="50"/>
      <c r="AR69" s="50"/>
      <c r="AS69" s="50"/>
      <c r="AT69" s="50"/>
      <c r="AU69" s="50"/>
      <c r="AV69" s="264"/>
      <c r="AW69" s="57"/>
      <c r="AX69" s="17"/>
      <c r="AY69" s="17"/>
      <c r="AZ69" s="56"/>
      <c r="BA69" s="50"/>
      <c r="BB69" s="50"/>
      <c r="BC69" s="50"/>
      <c r="BD69" s="50"/>
      <c r="BE69" s="50"/>
      <c r="BF69" s="50"/>
      <c r="BG69" s="264"/>
      <c r="BH69" s="57"/>
      <c r="BI69" s="17"/>
      <c r="BJ69" s="17"/>
      <c r="BK69" s="56"/>
      <c r="BL69" s="50"/>
      <c r="BM69" s="50"/>
      <c r="BN69" s="50"/>
      <c r="BO69" s="50"/>
      <c r="BP69" s="50"/>
      <c r="BQ69" s="50"/>
      <c r="BR69" s="264"/>
      <c r="BS69" s="57"/>
      <c r="BT69" s="17"/>
      <c r="BU69" s="17"/>
      <c r="BV69" s="56"/>
      <c r="BW69" s="50"/>
      <c r="BX69" s="50"/>
      <c r="BY69" s="50"/>
      <c r="BZ69" s="50"/>
      <c r="CA69" s="50"/>
      <c r="CB69" s="50"/>
      <c r="CC69" s="264"/>
      <c r="CD69" s="57"/>
      <c r="CE69" s="17"/>
      <c r="CF69" s="17"/>
      <c r="CG69" s="56"/>
      <c r="CH69" s="50"/>
      <c r="CI69" s="50"/>
      <c r="CJ69" s="50"/>
      <c r="CK69" s="50"/>
      <c r="CL69" s="50"/>
      <c r="CM69" s="50"/>
      <c r="CN69" s="264"/>
      <c r="CO69" s="57"/>
      <c r="CP69" s="17"/>
      <c r="CQ69" s="17"/>
      <c r="CR69" s="56"/>
      <c r="CS69" s="50"/>
      <c r="CT69" s="50"/>
      <c r="CU69" s="50"/>
      <c r="CV69" s="50"/>
      <c r="CW69" s="50"/>
      <c r="CX69" s="50"/>
      <c r="CY69" s="264"/>
      <c r="CZ69" s="57"/>
      <c r="DA69" s="17"/>
      <c r="DB69" s="17"/>
      <c r="DC69" s="56"/>
      <c r="DD69" s="50"/>
      <c r="DE69" s="50"/>
      <c r="DF69" s="50"/>
      <c r="DG69" s="50"/>
      <c r="DH69" s="50"/>
      <c r="DI69" s="50"/>
      <c r="DJ69" s="264"/>
      <c r="DK69" s="57"/>
      <c r="DL69" s="17"/>
      <c r="DM69" s="17"/>
      <c r="DN69" s="56"/>
      <c r="DO69" s="50"/>
      <c r="DP69" s="50"/>
      <c r="DQ69" s="50"/>
      <c r="DR69" s="50"/>
      <c r="DS69" s="50"/>
      <c r="DT69" s="50"/>
      <c r="DU69" s="264"/>
      <c r="DV69" s="57"/>
      <c r="DW69" s="17"/>
      <c r="DX69" s="17"/>
      <c r="DY69" s="56"/>
      <c r="DZ69" s="50"/>
      <c r="EA69" s="50"/>
      <c r="EB69" s="50"/>
      <c r="EC69" s="50"/>
      <c r="ED69" s="50"/>
      <c r="EE69" s="50"/>
      <c r="EF69" s="264"/>
      <c r="EG69" s="57"/>
      <c r="EH69" s="17"/>
      <c r="EI69" s="17"/>
      <c r="EJ69" s="56"/>
      <c r="EK69" s="50"/>
      <c r="EL69" s="50"/>
      <c r="EM69" s="50"/>
      <c r="EN69" s="50"/>
      <c r="EO69" s="50"/>
      <c r="EP69" s="50"/>
      <c r="EQ69" s="264"/>
      <c r="ER69" s="57"/>
      <c r="ES69" s="17"/>
      <c r="ET69" s="17"/>
      <c r="EU69" s="56"/>
      <c r="EV69" s="50"/>
      <c r="EW69" s="50"/>
      <c r="EX69" s="50"/>
      <c r="EY69" s="50"/>
      <c r="EZ69" s="50"/>
      <c r="FA69" s="50"/>
      <c r="FB69" s="264"/>
      <c r="FC69" s="57"/>
      <c r="FD69" s="17"/>
      <c r="FE69" s="17"/>
      <c r="FF69" s="56"/>
      <c r="FG69" s="50"/>
      <c r="FH69" s="50"/>
      <c r="FI69" s="50"/>
      <c r="FJ69" s="50"/>
      <c r="FK69" s="50"/>
      <c r="FL69" s="50"/>
      <c r="FM69" s="264"/>
      <c r="FN69" s="57"/>
      <c r="FO69" s="17"/>
      <c r="FP69" s="17"/>
      <c r="FQ69" s="56"/>
      <c r="FR69" s="50"/>
      <c r="FS69" s="50"/>
      <c r="FT69" s="50"/>
      <c r="FU69" s="50"/>
      <c r="FV69" s="50"/>
      <c r="FW69" s="50"/>
      <c r="FX69" s="264"/>
      <c r="FY69" s="57"/>
      <c r="FZ69" s="17"/>
      <c r="GA69" s="17"/>
      <c r="GB69" s="56"/>
      <c r="GC69" s="50"/>
      <c r="GD69" s="50"/>
      <c r="GE69" s="50"/>
      <c r="GF69" s="50"/>
      <c r="GG69" s="50"/>
      <c r="GH69" s="50"/>
      <c r="GI69" s="264"/>
      <c r="GJ69" s="57"/>
      <c r="GK69" s="17"/>
      <c r="GL69" s="17"/>
      <c r="GM69" s="56"/>
      <c r="GN69" s="50"/>
      <c r="GO69" s="50"/>
      <c r="GP69" s="50"/>
      <c r="GQ69" s="50"/>
      <c r="GR69" s="50"/>
      <c r="GS69" s="50"/>
      <c r="GT69" s="264"/>
      <c r="GU69" s="57"/>
      <c r="GV69" s="17"/>
      <c r="GW69" s="17"/>
      <c r="GX69" s="56"/>
      <c r="GY69" s="50"/>
      <c r="GZ69" s="50"/>
      <c r="HA69" s="50"/>
      <c r="HB69" s="50"/>
      <c r="HC69" s="50"/>
      <c r="HD69" s="50"/>
      <c r="HE69" s="264"/>
      <c r="HF69" s="57"/>
      <c r="HG69" s="17"/>
      <c r="HH69" s="17"/>
      <c r="HI69" s="56"/>
      <c r="HJ69" s="50"/>
      <c r="HK69" s="50"/>
      <c r="HL69" s="50"/>
      <c r="HM69" s="50"/>
      <c r="HN69" s="50"/>
      <c r="HO69" s="50"/>
      <c r="HP69" s="264"/>
      <c r="HQ69" s="57"/>
      <c r="HR69" s="17"/>
      <c r="HS69" s="17"/>
    </row>
    <row r="70" spans="1:227" x14ac:dyDescent="0.25">
      <c r="A70" s="59"/>
      <c r="B70" s="215"/>
      <c r="C70" s="60"/>
      <c r="D70" s="60"/>
      <c r="E70" s="264"/>
      <c r="F70" s="264"/>
      <c r="G70" s="17"/>
      <c r="H70" s="56"/>
      <c r="I70" s="50"/>
      <c r="J70" s="50"/>
      <c r="K70" s="50"/>
      <c r="L70" s="50"/>
      <c r="M70" s="50"/>
      <c r="N70" s="50"/>
      <c r="O70" s="264"/>
      <c r="P70" s="57"/>
      <c r="Q70" s="17"/>
      <c r="R70" s="17"/>
      <c r="S70" s="56"/>
      <c r="T70" s="50"/>
      <c r="U70" s="50"/>
      <c r="V70" s="50"/>
      <c r="W70" s="50"/>
      <c r="X70" s="50"/>
      <c r="Y70" s="50"/>
      <c r="Z70" s="264"/>
      <c r="AA70" s="57"/>
      <c r="AB70" s="17"/>
      <c r="AC70" s="17"/>
      <c r="AD70" s="56"/>
      <c r="AE70" s="50"/>
      <c r="AF70" s="50"/>
      <c r="AG70" s="50"/>
      <c r="AH70" s="50"/>
      <c r="AI70" s="50"/>
      <c r="AJ70" s="50"/>
      <c r="AK70" s="264"/>
      <c r="AL70" s="57"/>
      <c r="AM70" s="17"/>
      <c r="AN70" s="17"/>
      <c r="AO70" s="56"/>
      <c r="AP70" s="50"/>
      <c r="AQ70" s="50"/>
      <c r="AR70" s="50"/>
      <c r="AS70" s="50"/>
      <c r="AT70" s="50"/>
      <c r="AU70" s="50"/>
      <c r="AV70" s="264"/>
      <c r="AW70" s="57"/>
      <c r="AX70" s="17"/>
      <c r="AY70" s="17"/>
      <c r="AZ70" s="56"/>
      <c r="BA70" s="50"/>
      <c r="BB70" s="50"/>
      <c r="BC70" s="50"/>
      <c r="BD70" s="50"/>
      <c r="BE70" s="50"/>
      <c r="BF70" s="50"/>
      <c r="BG70" s="264"/>
      <c r="BH70" s="57"/>
      <c r="BI70" s="17"/>
      <c r="BJ70" s="17"/>
      <c r="BK70" s="56"/>
      <c r="BL70" s="50"/>
      <c r="BM70" s="50"/>
      <c r="BN70" s="50"/>
      <c r="BO70" s="50"/>
      <c r="BP70" s="50"/>
      <c r="BQ70" s="50"/>
      <c r="BR70" s="264"/>
      <c r="BS70" s="57"/>
      <c r="BT70" s="17"/>
      <c r="BU70" s="17"/>
      <c r="BV70" s="56"/>
      <c r="BW70" s="50"/>
      <c r="BX70" s="50"/>
      <c r="BY70" s="50"/>
      <c r="BZ70" s="50"/>
      <c r="CA70" s="50"/>
      <c r="CB70" s="50"/>
      <c r="CC70" s="264"/>
      <c r="CD70" s="57"/>
      <c r="CE70" s="17"/>
      <c r="CF70" s="17"/>
      <c r="CG70" s="56"/>
      <c r="CH70" s="50"/>
      <c r="CI70" s="50"/>
      <c r="CJ70" s="50"/>
      <c r="CK70" s="50"/>
      <c r="CL70" s="50"/>
      <c r="CM70" s="50"/>
      <c r="CN70" s="264"/>
      <c r="CO70" s="57"/>
      <c r="CP70" s="17"/>
      <c r="CQ70" s="17"/>
      <c r="CR70" s="56"/>
      <c r="CS70" s="50"/>
      <c r="CT70" s="50"/>
      <c r="CU70" s="50"/>
      <c r="CV70" s="50"/>
      <c r="CW70" s="50"/>
      <c r="CX70" s="50"/>
      <c r="CY70" s="264"/>
      <c r="CZ70" s="57"/>
      <c r="DA70" s="17"/>
      <c r="DB70" s="17"/>
      <c r="DC70" s="56"/>
      <c r="DD70" s="50"/>
      <c r="DE70" s="50"/>
      <c r="DF70" s="50"/>
      <c r="DG70" s="50"/>
      <c r="DH70" s="50"/>
      <c r="DI70" s="50"/>
      <c r="DJ70" s="264"/>
      <c r="DK70" s="57"/>
      <c r="DL70" s="17"/>
      <c r="DM70" s="17"/>
      <c r="DN70" s="56"/>
      <c r="DO70" s="50"/>
      <c r="DP70" s="50"/>
      <c r="DQ70" s="50"/>
      <c r="DR70" s="50"/>
      <c r="DS70" s="50"/>
      <c r="DT70" s="50"/>
      <c r="DU70" s="264"/>
      <c r="DV70" s="57"/>
      <c r="DW70" s="17"/>
      <c r="DX70" s="17"/>
      <c r="DY70" s="56"/>
      <c r="DZ70" s="50"/>
      <c r="EA70" s="50"/>
      <c r="EB70" s="50"/>
      <c r="EC70" s="50"/>
      <c r="ED70" s="50"/>
      <c r="EE70" s="50"/>
      <c r="EF70" s="264"/>
      <c r="EG70" s="57"/>
      <c r="EH70" s="17"/>
      <c r="EI70" s="17"/>
      <c r="EJ70" s="56"/>
      <c r="EK70" s="50"/>
      <c r="EL70" s="50"/>
      <c r="EM70" s="50"/>
      <c r="EN70" s="50"/>
      <c r="EO70" s="50"/>
      <c r="EP70" s="50"/>
      <c r="EQ70" s="264"/>
      <c r="ER70" s="57"/>
      <c r="ES70" s="17"/>
      <c r="ET70" s="17"/>
      <c r="EU70" s="56"/>
      <c r="EV70" s="50"/>
      <c r="EW70" s="50"/>
      <c r="EX70" s="50"/>
      <c r="EY70" s="50"/>
      <c r="EZ70" s="50"/>
      <c r="FA70" s="50"/>
      <c r="FB70" s="264"/>
      <c r="FC70" s="57"/>
      <c r="FD70" s="17"/>
      <c r="FE70" s="17"/>
      <c r="FF70" s="56"/>
      <c r="FG70" s="50"/>
      <c r="FH70" s="50"/>
      <c r="FI70" s="50"/>
      <c r="FJ70" s="50"/>
      <c r="FK70" s="50"/>
      <c r="FL70" s="50"/>
      <c r="FM70" s="264"/>
      <c r="FN70" s="57"/>
      <c r="FO70" s="17"/>
      <c r="FP70" s="17"/>
      <c r="FQ70" s="56"/>
      <c r="FR70" s="50"/>
      <c r="FS70" s="50"/>
      <c r="FT70" s="50"/>
      <c r="FU70" s="50"/>
      <c r="FV70" s="50"/>
      <c r="FW70" s="50"/>
      <c r="FX70" s="264"/>
      <c r="FY70" s="57"/>
      <c r="FZ70" s="17"/>
      <c r="GA70" s="17"/>
      <c r="GB70" s="56"/>
      <c r="GC70" s="50"/>
      <c r="GD70" s="50"/>
      <c r="GE70" s="50"/>
      <c r="GF70" s="50"/>
      <c r="GG70" s="50"/>
      <c r="GH70" s="50"/>
      <c r="GI70" s="264"/>
      <c r="GJ70" s="57"/>
      <c r="GK70" s="17"/>
      <c r="GL70" s="17"/>
      <c r="GM70" s="56"/>
      <c r="GN70" s="50"/>
      <c r="GO70" s="50"/>
      <c r="GP70" s="50"/>
      <c r="GQ70" s="50"/>
      <c r="GR70" s="50"/>
      <c r="GS70" s="50"/>
      <c r="GT70" s="264"/>
      <c r="GU70" s="57"/>
      <c r="GV70" s="17"/>
      <c r="GW70" s="17"/>
      <c r="GX70" s="56"/>
      <c r="GY70" s="50"/>
      <c r="GZ70" s="50"/>
      <c r="HA70" s="50"/>
      <c r="HB70" s="50"/>
      <c r="HC70" s="50"/>
      <c r="HD70" s="50"/>
      <c r="HE70" s="264"/>
      <c r="HF70" s="57"/>
      <c r="HG70" s="17"/>
      <c r="HH70" s="17"/>
      <c r="HI70" s="56"/>
      <c r="HJ70" s="50"/>
      <c r="HK70" s="50"/>
      <c r="HL70" s="50"/>
      <c r="HM70" s="50"/>
      <c r="HN70" s="50"/>
      <c r="HO70" s="50"/>
      <c r="HP70" s="264"/>
      <c r="HQ70" s="57"/>
      <c r="HR70" s="17"/>
      <c r="HS70" s="17"/>
    </row>
    <row r="71" spans="1:227" x14ac:dyDescent="0.25">
      <c r="A71" s="59"/>
      <c r="B71" s="215"/>
      <c r="C71" s="60"/>
      <c r="D71" s="60"/>
      <c r="E71" s="264"/>
      <c r="F71" s="264"/>
      <c r="G71" s="17"/>
      <c r="H71" s="56"/>
      <c r="I71" s="50"/>
      <c r="J71" s="50"/>
      <c r="K71" s="50"/>
      <c r="L71" s="50"/>
      <c r="M71" s="50"/>
      <c r="N71" s="50"/>
      <c r="O71" s="264"/>
      <c r="P71" s="57"/>
      <c r="Q71" s="17"/>
      <c r="R71" s="17"/>
      <c r="S71" s="56"/>
      <c r="T71" s="50"/>
      <c r="U71" s="50"/>
      <c r="V71" s="50"/>
      <c r="W71" s="50"/>
      <c r="X71" s="50"/>
      <c r="Y71" s="50"/>
      <c r="Z71" s="264"/>
      <c r="AA71" s="57"/>
      <c r="AB71" s="17"/>
      <c r="AC71" s="17"/>
      <c r="AD71" s="56"/>
      <c r="AE71" s="50"/>
      <c r="AF71" s="50"/>
      <c r="AG71" s="50"/>
      <c r="AH71" s="50"/>
      <c r="AI71" s="50"/>
      <c r="AJ71" s="50"/>
      <c r="AK71" s="264"/>
      <c r="AL71" s="57"/>
      <c r="AM71" s="17"/>
      <c r="AN71" s="17"/>
      <c r="AO71" s="56"/>
      <c r="AP71" s="50"/>
      <c r="AQ71" s="50"/>
      <c r="AR71" s="50"/>
      <c r="AS71" s="50"/>
      <c r="AT71" s="50"/>
      <c r="AU71" s="50"/>
      <c r="AV71" s="264"/>
      <c r="AW71" s="57"/>
      <c r="AX71" s="17"/>
      <c r="AY71" s="17"/>
      <c r="AZ71" s="56"/>
      <c r="BA71" s="50"/>
      <c r="BB71" s="50"/>
      <c r="BC71" s="50"/>
      <c r="BD71" s="50"/>
      <c r="BE71" s="50"/>
      <c r="BF71" s="50"/>
      <c r="BG71" s="264"/>
      <c r="BH71" s="57"/>
      <c r="BI71" s="17"/>
      <c r="BJ71" s="17"/>
      <c r="BK71" s="56"/>
      <c r="BL71" s="50"/>
      <c r="BM71" s="50"/>
      <c r="BN71" s="50"/>
      <c r="BO71" s="50"/>
      <c r="BP71" s="50"/>
      <c r="BQ71" s="50"/>
      <c r="BR71" s="264"/>
      <c r="BS71" s="57"/>
      <c r="BT71" s="17"/>
      <c r="BU71" s="17"/>
      <c r="BV71" s="56"/>
      <c r="BW71" s="50"/>
      <c r="BX71" s="50"/>
      <c r="BY71" s="50"/>
      <c r="BZ71" s="50"/>
      <c r="CA71" s="50"/>
      <c r="CB71" s="50"/>
      <c r="CC71" s="264"/>
      <c r="CD71" s="57"/>
      <c r="CE71" s="17"/>
      <c r="CF71" s="17"/>
      <c r="CG71" s="56"/>
      <c r="CH71" s="50"/>
      <c r="CI71" s="50"/>
      <c r="CJ71" s="50"/>
      <c r="CK71" s="50"/>
      <c r="CL71" s="50"/>
      <c r="CM71" s="50"/>
      <c r="CN71" s="264"/>
      <c r="CO71" s="57"/>
      <c r="CP71" s="17"/>
      <c r="CQ71" s="17"/>
      <c r="CR71" s="56"/>
      <c r="CS71" s="50"/>
      <c r="CT71" s="50"/>
      <c r="CU71" s="50"/>
      <c r="CV71" s="50"/>
      <c r="CW71" s="50"/>
      <c r="CX71" s="50"/>
      <c r="CY71" s="264"/>
      <c r="CZ71" s="57"/>
      <c r="DA71" s="17"/>
      <c r="DB71" s="17"/>
      <c r="DC71" s="56"/>
      <c r="DD71" s="50"/>
      <c r="DE71" s="50"/>
      <c r="DF71" s="50"/>
      <c r="DG71" s="50"/>
      <c r="DH71" s="50"/>
      <c r="DI71" s="50"/>
      <c r="DJ71" s="264"/>
      <c r="DK71" s="57"/>
      <c r="DL71" s="17"/>
      <c r="DM71" s="17"/>
      <c r="DN71" s="56"/>
      <c r="DO71" s="50"/>
      <c r="DP71" s="50"/>
      <c r="DQ71" s="50"/>
      <c r="DR71" s="50"/>
      <c r="DS71" s="50"/>
      <c r="DT71" s="50"/>
      <c r="DU71" s="264"/>
      <c r="DV71" s="57"/>
      <c r="DW71" s="17"/>
      <c r="DX71" s="17"/>
      <c r="DY71" s="56"/>
      <c r="DZ71" s="50"/>
      <c r="EA71" s="50"/>
      <c r="EB71" s="50"/>
      <c r="EC71" s="50"/>
      <c r="ED71" s="50"/>
      <c r="EE71" s="50"/>
      <c r="EF71" s="264"/>
      <c r="EG71" s="57"/>
      <c r="EH71" s="17"/>
      <c r="EI71" s="17"/>
      <c r="EJ71" s="56"/>
      <c r="EK71" s="50"/>
      <c r="EL71" s="50"/>
      <c r="EM71" s="50"/>
      <c r="EN71" s="50"/>
      <c r="EO71" s="50"/>
      <c r="EP71" s="50"/>
      <c r="EQ71" s="264"/>
      <c r="ER71" s="57"/>
      <c r="ES71" s="17"/>
      <c r="ET71" s="17"/>
      <c r="EU71" s="56"/>
      <c r="EV71" s="50"/>
      <c r="EW71" s="50"/>
      <c r="EX71" s="50"/>
      <c r="EY71" s="50"/>
      <c r="EZ71" s="50"/>
      <c r="FA71" s="50"/>
      <c r="FB71" s="264"/>
      <c r="FC71" s="57"/>
      <c r="FD71" s="17"/>
      <c r="FE71" s="17"/>
      <c r="FF71" s="56"/>
      <c r="FG71" s="50"/>
      <c r="FH71" s="50"/>
      <c r="FI71" s="50"/>
      <c r="FJ71" s="50"/>
      <c r="FK71" s="50"/>
      <c r="FL71" s="50"/>
      <c r="FM71" s="264"/>
      <c r="FN71" s="57"/>
      <c r="FO71" s="17"/>
      <c r="FP71" s="17"/>
      <c r="FQ71" s="56"/>
      <c r="FR71" s="50"/>
      <c r="FS71" s="50"/>
      <c r="FT71" s="50"/>
      <c r="FU71" s="50"/>
      <c r="FV71" s="50"/>
      <c r="FW71" s="50"/>
      <c r="FX71" s="264"/>
      <c r="FY71" s="57"/>
      <c r="FZ71" s="17"/>
      <c r="GA71" s="17"/>
      <c r="GB71" s="56"/>
      <c r="GC71" s="50"/>
      <c r="GD71" s="50"/>
      <c r="GE71" s="50"/>
      <c r="GF71" s="50"/>
      <c r="GG71" s="50"/>
      <c r="GH71" s="50"/>
      <c r="GI71" s="264"/>
      <c r="GJ71" s="57"/>
      <c r="GK71" s="17"/>
      <c r="GL71" s="17"/>
      <c r="GM71" s="56"/>
      <c r="GN71" s="50"/>
      <c r="GO71" s="50"/>
      <c r="GP71" s="50"/>
      <c r="GQ71" s="50"/>
      <c r="GR71" s="50"/>
      <c r="GS71" s="50"/>
      <c r="GT71" s="264"/>
      <c r="GU71" s="57"/>
      <c r="GV71" s="17"/>
      <c r="GW71" s="17"/>
      <c r="GX71" s="56"/>
      <c r="GY71" s="50"/>
      <c r="GZ71" s="50"/>
      <c r="HA71" s="50"/>
      <c r="HB71" s="50"/>
      <c r="HC71" s="50"/>
      <c r="HD71" s="50"/>
      <c r="HE71" s="264"/>
      <c r="HF71" s="57"/>
      <c r="HG71" s="17"/>
      <c r="HH71" s="17"/>
      <c r="HI71" s="56"/>
      <c r="HJ71" s="50"/>
      <c r="HK71" s="50"/>
      <c r="HL71" s="50"/>
      <c r="HM71" s="50"/>
      <c r="HN71" s="50"/>
      <c r="HO71" s="50"/>
      <c r="HP71" s="264"/>
      <c r="HQ71" s="57"/>
      <c r="HR71" s="17"/>
      <c r="HS71" s="17"/>
    </row>
    <row r="72" spans="1:227" x14ac:dyDescent="0.25">
      <c r="A72" s="59"/>
      <c r="B72" s="216"/>
      <c r="C72" s="60"/>
      <c r="D72" s="60"/>
      <c r="E72" s="264"/>
      <c r="F72" s="264"/>
      <c r="G72" s="17"/>
      <c r="H72" s="56"/>
      <c r="I72" s="50"/>
      <c r="J72" s="50"/>
      <c r="K72" s="50"/>
      <c r="L72" s="50"/>
      <c r="M72" s="50"/>
      <c r="N72" s="50"/>
      <c r="O72" s="264"/>
      <c r="P72" s="57"/>
      <c r="Q72" s="17"/>
      <c r="R72" s="17"/>
      <c r="S72" s="56"/>
      <c r="T72" s="50"/>
      <c r="U72" s="50"/>
      <c r="V72" s="50"/>
      <c r="W72" s="50"/>
      <c r="X72" s="50"/>
      <c r="Y72" s="50"/>
      <c r="Z72" s="264"/>
      <c r="AA72" s="57"/>
      <c r="AB72" s="17"/>
      <c r="AC72" s="17"/>
      <c r="AD72" s="56"/>
      <c r="AE72" s="50"/>
      <c r="AF72" s="50"/>
      <c r="AG72" s="50"/>
      <c r="AH72" s="50"/>
      <c r="AI72" s="50"/>
      <c r="AJ72" s="50"/>
      <c r="AK72" s="264"/>
      <c r="AL72" s="57"/>
      <c r="AM72" s="17"/>
      <c r="AN72" s="17"/>
      <c r="AO72" s="56"/>
      <c r="AP72" s="50"/>
      <c r="AQ72" s="50"/>
      <c r="AR72" s="50"/>
      <c r="AS72" s="50"/>
      <c r="AT72" s="50"/>
      <c r="AU72" s="50"/>
      <c r="AV72" s="264"/>
      <c r="AW72" s="57"/>
      <c r="AX72" s="17"/>
      <c r="AY72" s="17"/>
      <c r="AZ72" s="56"/>
      <c r="BA72" s="50"/>
      <c r="BB72" s="50"/>
      <c r="BC72" s="50"/>
      <c r="BD72" s="50"/>
      <c r="BE72" s="50"/>
      <c r="BF72" s="50"/>
      <c r="BG72" s="264"/>
      <c r="BH72" s="57"/>
      <c r="BI72" s="17"/>
      <c r="BJ72" s="17"/>
      <c r="BK72" s="56"/>
      <c r="BL72" s="50"/>
      <c r="BM72" s="50"/>
      <c r="BN72" s="50"/>
      <c r="BO72" s="50"/>
      <c r="BP72" s="50"/>
      <c r="BQ72" s="50"/>
      <c r="BR72" s="264"/>
      <c r="BS72" s="57"/>
      <c r="BT72" s="17"/>
      <c r="BU72" s="17"/>
      <c r="BV72" s="56"/>
      <c r="BW72" s="50"/>
      <c r="BX72" s="50"/>
      <c r="BY72" s="50"/>
      <c r="BZ72" s="50"/>
      <c r="CA72" s="50"/>
      <c r="CB72" s="50"/>
      <c r="CC72" s="264"/>
      <c r="CD72" s="57"/>
      <c r="CE72" s="17"/>
      <c r="CF72" s="17"/>
      <c r="CG72" s="56"/>
      <c r="CH72" s="50"/>
      <c r="CI72" s="50"/>
      <c r="CJ72" s="50"/>
      <c r="CK72" s="50"/>
      <c r="CL72" s="50"/>
      <c r="CM72" s="50"/>
      <c r="CN72" s="264"/>
      <c r="CO72" s="57"/>
      <c r="CP72" s="17"/>
      <c r="CQ72" s="17"/>
      <c r="CR72" s="56"/>
      <c r="CS72" s="50"/>
      <c r="CT72" s="50"/>
      <c r="CU72" s="50"/>
      <c r="CV72" s="50"/>
      <c r="CW72" s="50"/>
      <c r="CX72" s="50"/>
      <c r="CY72" s="264"/>
      <c r="CZ72" s="57"/>
      <c r="DA72" s="17"/>
      <c r="DB72" s="17"/>
      <c r="DC72" s="56"/>
      <c r="DD72" s="50"/>
      <c r="DE72" s="50"/>
      <c r="DF72" s="50"/>
      <c r="DG72" s="50"/>
      <c r="DH72" s="50"/>
      <c r="DI72" s="50"/>
      <c r="DJ72" s="264"/>
      <c r="DK72" s="57"/>
      <c r="DL72" s="17"/>
      <c r="DM72" s="17"/>
      <c r="DN72" s="56"/>
      <c r="DO72" s="50"/>
      <c r="DP72" s="50"/>
      <c r="DQ72" s="50"/>
      <c r="DR72" s="50"/>
      <c r="DS72" s="50"/>
      <c r="DT72" s="50"/>
      <c r="DU72" s="264"/>
      <c r="DV72" s="57"/>
      <c r="DW72" s="17"/>
      <c r="DX72" s="17"/>
      <c r="DY72" s="56"/>
      <c r="DZ72" s="50"/>
      <c r="EA72" s="50"/>
      <c r="EB72" s="50"/>
      <c r="EC72" s="50"/>
      <c r="ED72" s="50"/>
      <c r="EE72" s="50"/>
      <c r="EF72" s="264"/>
      <c r="EG72" s="57"/>
      <c r="EH72" s="17"/>
      <c r="EI72" s="17"/>
      <c r="EJ72" s="56"/>
      <c r="EK72" s="50"/>
      <c r="EL72" s="50"/>
      <c r="EM72" s="50"/>
      <c r="EN72" s="50"/>
      <c r="EO72" s="50"/>
      <c r="EP72" s="50"/>
      <c r="EQ72" s="264"/>
      <c r="ER72" s="57"/>
      <c r="ES72" s="17"/>
      <c r="ET72" s="17"/>
      <c r="EU72" s="56"/>
      <c r="EV72" s="50"/>
      <c r="EW72" s="50"/>
      <c r="EX72" s="50"/>
      <c r="EY72" s="50"/>
      <c r="EZ72" s="50"/>
      <c r="FA72" s="50"/>
      <c r="FB72" s="264"/>
      <c r="FC72" s="57"/>
      <c r="FD72" s="17"/>
      <c r="FE72" s="17"/>
      <c r="FF72" s="56"/>
      <c r="FG72" s="50"/>
      <c r="FH72" s="50"/>
      <c r="FI72" s="50"/>
      <c r="FJ72" s="50"/>
      <c r="FK72" s="50"/>
      <c r="FL72" s="50"/>
      <c r="FM72" s="264"/>
      <c r="FN72" s="57"/>
      <c r="FO72" s="17"/>
      <c r="FP72" s="17"/>
      <c r="FQ72" s="56"/>
      <c r="FR72" s="50"/>
      <c r="FS72" s="50"/>
      <c r="FT72" s="50"/>
      <c r="FU72" s="50"/>
      <c r="FV72" s="50"/>
      <c r="FW72" s="50"/>
      <c r="FX72" s="264"/>
      <c r="FY72" s="57"/>
      <c r="FZ72" s="17"/>
      <c r="GA72" s="17"/>
      <c r="GB72" s="56"/>
      <c r="GC72" s="50"/>
      <c r="GD72" s="50"/>
      <c r="GE72" s="50"/>
      <c r="GF72" s="50"/>
      <c r="GG72" s="50"/>
      <c r="GH72" s="50"/>
      <c r="GI72" s="264"/>
      <c r="GJ72" s="57"/>
      <c r="GK72" s="17"/>
      <c r="GL72" s="17"/>
      <c r="GM72" s="56"/>
      <c r="GN72" s="50"/>
      <c r="GO72" s="50"/>
      <c r="GP72" s="50"/>
      <c r="GQ72" s="50"/>
      <c r="GR72" s="50"/>
      <c r="GS72" s="50"/>
      <c r="GT72" s="264"/>
      <c r="GU72" s="57"/>
      <c r="GV72" s="17"/>
      <c r="GW72" s="17"/>
      <c r="GX72" s="56"/>
      <c r="GY72" s="50"/>
      <c r="GZ72" s="50"/>
      <c r="HA72" s="50"/>
      <c r="HB72" s="50"/>
      <c r="HC72" s="50"/>
      <c r="HD72" s="50"/>
      <c r="HE72" s="264"/>
      <c r="HF72" s="57"/>
      <c r="HG72" s="17"/>
      <c r="HH72" s="17"/>
      <c r="HI72" s="56"/>
      <c r="HJ72" s="50"/>
      <c r="HK72" s="50"/>
      <c r="HL72" s="50"/>
      <c r="HM72" s="50"/>
      <c r="HN72" s="50"/>
      <c r="HO72" s="50"/>
      <c r="HP72" s="264"/>
      <c r="HQ72" s="57"/>
      <c r="HR72" s="17"/>
      <c r="HS72" s="17"/>
    </row>
    <row r="73" spans="1:227" x14ac:dyDescent="0.25">
      <c r="A73" s="59"/>
      <c r="B73" s="215"/>
      <c r="C73" s="60"/>
      <c r="D73" s="60"/>
      <c r="E73" s="264"/>
      <c r="F73" s="264"/>
      <c r="G73" s="17"/>
      <c r="H73" s="56"/>
      <c r="I73" s="50"/>
      <c r="J73" s="50"/>
      <c r="K73" s="50"/>
      <c r="L73" s="50"/>
      <c r="M73" s="50"/>
      <c r="N73" s="50"/>
      <c r="O73" s="264"/>
      <c r="P73" s="57"/>
      <c r="Q73" s="17"/>
      <c r="R73" s="17"/>
      <c r="S73" s="56"/>
      <c r="T73" s="50"/>
      <c r="U73" s="50"/>
      <c r="V73" s="50"/>
      <c r="W73" s="50"/>
      <c r="X73" s="50"/>
      <c r="Y73" s="50"/>
      <c r="Z73" s="264"/>
      <c r="AA73" s="57"/>
      <c r="AB73" s="17"/>
      <c r="AC73" s="17"/>
      <c r="AD73" s="56"/>
      <c r="AE73" s="50"/>
      <c r="AF73" s="50"/>
      <c r="AG73" s="50"/>
      <c r="AH73" s="50"/>
      <c r="AI73" s="50"/>
      <c r="AJ73" s="50"/>
      <c r="AK73" s="264"/>
      <c r="AL73" s="57"/>
      <c r="AM73" s="17"/>
      <c r="AN73" s="17"/>
      <c r="AO73" s="56"/>
      <c r="AP73" s="50"/>
      <c r="AQ73" s="50"/>
      <c r="AR73" s="50"/>
      <c r="AS73" s="50"/>
      <c r="AT73" s="50"/>
      <c r="AU73" s="50"/>
      <c r="AV73" s="264"/>
      <c r="AW73" s="57"/>
      <c r="AX73" s="17"/>
      <c r="AY73" s="17"/>
      <c r="AZ73" s="56"/>
      <c r="BA73" s="50"/>
      <c r="BB73" s="50"/>
      <c r="BC73" s="50"/>
      <c r="BD73" s="50"/>
      <c r="BE73" s="50"/>
      <c r="BF73" s="50"/>
      <c r="BG73" s="264"/>
      <c r="BH73" s="57"/>
      <c r="BI73" s="17"/>
      <c r="BJ73" s="17"/>
      <c r="BK73" s="56"/>
      <c r="BL73" s="50"/>
      <c r="BM73" s="50"/>
      <c r="BN73" s="50"/>
      <c r="BO73" s="50"/>
      <c r="BP73" s="50"/>
      <c r="BQ73" s="50"/>
      <c r="BR73" s="264"/>
      <c r="BS73" s="57"/>
      <c r="BT73" s="17"/>
      <c r="BU73" s="17"/>
      <c r="BV73" s="56"/>
      <c r="BW73" s="50"/>
      <c r="BX73" s="50"/>
      <c r="BY73" s="50"/>
      <c r="BZ73" s="50"/>
      <c r="CA73" s="50"/>
      <c r="CB73" s="50"/>
      <c r="CC73" s="264"/>
      <c r="CD73" s="57"/>
      <c r="CE73" s="17"/>
      <c r="CF73" s="17"/>
      <c r="CG73" s="56"/>
      <c r="CH73" s="50"/>
      <c r="CI73" s="50"/>
      <c r="CJ73" s="50"/>
      <c r="CK73" s="50"/>
      <c r="CL73" s="50"/>
      <c r="CM73" s="50"/>
      <c r="CN73" s="264"/>
      <c r="CO73" s="57"/>
      <c r="CP73" s="17"/>
      <c r="CQ73" s="17"/>
      <c r="CR73" s="56"/>
      <c r="CS73" s="50"/>
      <c r="CT73" s="50"/>
      <c r="CU73" s="50"/>
      <c r="CV73" s="50"/>
      <c r="CW73" s="50"/>
      <c r="CX73" s="50"/>
      <c r="CY73" s="264"/>
      <c r="CZ73" s="57"/>
      <c r="DA73" s="17"/>
      <c r="DB73" s="17"/>
      <c r="DC73" s="56"/>
      <c r="DD73" s="50"/>
      <c r="DE73" s="50"/>
      <c r="DF73" s="50"/>
      <c r="DG73" s="50"/>
      <c r="DH73" s="50"/>
      <c r="DI73" s="50"/>
      <c r="DJ73" s="264"/>
      <c r="DK73" s="57"/>
      <c r="DL73" s="17"/>
      <c r="DM73" s="17"/>
      <c r="DN73" s="56"/>
      <c r="DO73" s="50"/>
      <c r="DP73" s="50"/>
      <c r="DQ73" s="50"/>
      <c r="DR73" s="50"/>
      <c r="DS73" s="50"/>
      <c r="DT73" s="50"/>
      <c r="DU73" s="264"/>
      <c r="DV73" s="57"/>
      <c r="DW73" s="17"/>
      <c r="DX73" s="17"/>
      <c r="DY73" s="56"/>
      <c r="DZ73" s="50"/>
      <c r="EA73" s="50"/>
      <c r="EB73" s="50"/>
      <c r="EC73" s="50"/>
      <c r="ED73" s="50"/>
      <c r="EE73" s="50"/>
      <c r="EF73" s="264"/>
      <c r="EG73" s="57"/>
      <c r="EH73" s="17"/>
      <c r="EI73" s="17"/>
      <c r="EJ73" s="56"/>
      <c r="EK73" s="50"/>
      <c r="EL73" s="50"/>
      <c r="EM73" s="50"/>
      <c r="EN73" s="50"/>
      <c r="EO73" s="50"/>
      <c r="EP73" s="50"/>
      <c r="EQ73" s="264"/>
      <c r="ER73" s="57"/>
      <c r="ES73" s="17"/>
      <c r="ET73" s="17"/>
      <c r="EU73" s="56"/>
      <c r="EV73" s="50"/>
      <c r="EW73" s="50"/>
      <c r="EX73" s="50"/>
      <c r="EY73" s="50"/>
      <c r="EZ73" s="50"/>
      <c r="FA73" s="50"/>
      <c r="FB73" s="264"/>
      <c r="FC73" s="57"/>
      <c r="FD73" s="17"/>
      <c r="FE73" s="17"/>
      <c r="FF73" s="56"/>
      <c r="FG73" s="50"/>
      <c r="FH73" s="50"/>
      <c r="FI73" s="50"/>
      <c r="FJ73" s="50"/>
      <c r="FK73" s="50"/>
      <c r="FL73" s="50"/>
      <c r="FM73" s="264"/>
      <c r="FN73" s="57"/>
      <c r="FO73" s="17"/>
      <c r="FP73" s="17"/>
      <c r="FQ73" s="56"/>
      <c r="FR73" s="50"/>
      <c r="FS73" s="50"/>
      <c r="FT73" s="50"/>
      <c r="FU73" s="50"/>
      <c r="FV73" s="50"/>
      <c r="FW73" s="50"/>
      <c r="FX73" s="264"/>
      <c r="FY73" s="57"/>
      <c r="FZ73" s="17"/>
      <c r="GA73" s="17"/>
      <c r="GB73" s="56"/>
      <c r="GC73" s="50"/>
      <c r="GD73" s="50"/>
      <c r="GE73" s="50"/>
      <c r="GF73" s="50"/>
      <c r="GG73" s="50"/>
      <c r="GH73" s="50"/>
      <c r="GI73" s="264"/>
      <c r="GJ73" s="57"/>
      <c r="GK73" s="17"/>
      <c r="GL73" s="17"/>
      <c r="GM73" s="56"/>
      <c r="GN73" s="50"/>
      <c r="GO73" s="50"/>
      <c r="GP73" s="50"/>
      <c r="GQ73" s="50"/>
      <c r="GR73" s="50"/>
      <c r="GS73" s="50"/>
      <c r="GT73" s="264"/>
      <c r="GU73" s="57"/>
      <c r="GV73" s="17"/>
      <c r="GW73" s="17"/>
      <c r="GX73" s="56"/>
      <c r="GY73" s="50"/>
      <c r="GZ73" s="50"/>
      <c r="HA73" s="50"/>
      <c r="HB73" s="50"/>
      <c r="HC73" s="50"/>
      <c r="HD73" s="50"/>
      <c r="HE73" s="264"/>
      <c r="HF73" s="57"/>
      <c r="HG73" s="17"/>
      <c r="HH73" s="17"/>
      <c r="HI73" s="56"/>
      <c r="HJ73" s="50"/>
      <c r="HK73" s="50"/>
      <c r="HL73" s="50"/>
      <c r="HM73" s="50"/>
      <c r="HN73" s="50"/>
      <c r="HO73" s="50"/>
      <c r="HP73" s="264"/>
      <c r="HQ73" s="57"/>
      <c r="HR73" s="17"/>
      <c r="HS73" s="17"/>
    </row>
    <row r="74" spans="1:227" x14ac:dyDescent="0.25">
      <c r="A74" s="59"/>
      <c r="B74" s="215"/>
      <c r="C74" s="60"/>
      <c r="D74" s="60"/>
      <c r="E74" s="264"/>
      <c r="F74" s="264"/>
      <c r="G74" s="17"/>
      <c r="H74" s="56"/>
      <c r="I74" s="50"/>
      <c r="J74" s="50"/>
      <c r="K74" s="50"/>
      <c r="L74" s="50"/>
      <c r="M74" s="50"/>
      <c r="N74" s="50"/>
      <c r="O74" s="264"/>
      <c r="P74" s="57"/>
      <c r="Q74" s="17"/>
      <c r="R74" s="17"/>
      <c r="S74" s="56"/>
      <c r="T74" s="50"/>
      <c r="U74" s="50"/>
      <c r="V74" s="50"/>
      <c r="W74" s="50"/>
      <c r="X74" s="50"/>
      <c r="Y74" s="50"/>
      <c r="Z74" s="264"/>
      <c r="AA74" s="57"/>
      <c r="AB74" s="17"/>
      <c r="AC74" s="17"/>
      <c r="AD74" s="56"/>
      <c r="AE74" s="50"/>
      <c r="AF74" s="50"/>
      <c r="AG74" s="50"/>
      <c r="AH74" s="50"/>
      <c r="AI74" s="50"/>
      <c r="AJ74" s="50"/>
      <c r="AK74" s="264"/>
      <c r="AL74" s="57"/>
      <c r="AM74" s="17"/>
      <c r="AN74" s="17"/>
      <c r="AO74" s="56"/>
      <c r="AP74" s="50"/>
      <c r="AQ74" s="50"/>
      <c r="AR74" s="50"/>
      <c r="AS74" s="50"/>
      <c r="AT74" s="50"/>
      <c r="AU74" s="50"/>
      <c r="AV74" s="264"/>
      <c r="AW74" s="57"/>
      <c r="AX74" s="17"/>
      <c r="AY74" s="17"/>
      <c r="AZ74" s="56"/>
      <c r="BA74" s="50"/>
      <c r="BB74" s="50"/>
      <c r="BC74" s="50"/>
      <c r="BD74" s="50"/>
      <c r="BE74" s="50"/>
      <c r="BF74" s="50"/>
      <c r="BG74" s="264"/>
      <c r="BH74" s="57"/>
      <c r="BI74" s="17"/>
      <c r="BJ74" s="17"/>
      <c r="BK74" s="56"/>
      <c r="BL74" s="50"/>
      <c r="BM74" s="50"/>
      <c r="BN74" s="50"/>
      <c r="BO74" s="50"/>
      <c r="BP74" s="50"/>
      <c r="BQ74" s="50"/>
      <c r="BR74" s="264"/>
      <c r="BS74" s="57"/>
      <c r="BT74" s="17"/>
      <c r="BU74" s="17"/>
      <c r="BV74" s="56"/>
      <c r="BW74" s="50"/>
      <c r="BX74" s="50"/>
      <c r="BY74" s="50"/>
      <c r="BZ74" s="50"/>
      <c r="CA74" s="50"/>
      <c r="CB74" s="50"/>
      <c r="CC74" s="264"/>
      <c r="CD74" s="57"/>
      <c r="CE74" s="17"/>
      <c r="CF74" s="17"/>
      <c r="CG74" s="56"/>
      <c r="CH74" s="50"/>
      <c r="CI74" s="50"/>
      <c r="CJ74" s="50"/>
      <c r="CK74" s="50"/>
      <c r="CL74" s="50"/>
      <c r="CM74" s="50"/>
      <c r="CN74" s="264"/>
      <c r="CO74" s="57"/>
      <c r="CP74" s="17"/>
      <c r="CQ74" s="17"/>
      <c r="CR74" s="56"/>
      <c r="CS74" s="50"/>
      <c r="CT74" s="50"/>
      <c r="CU74" s="50"/>
      <c r="CV74" s="50"/>
      <c r="CW74" s="50"/>
      <c r="CX74" s="50"/>
      <c r="CY74" s="264"/>
      <c r="CZ74" s="57"/>
      <c r="DA74" s="17"/>
      <c r="DB74" s="17"/>
      <c r="DC74" s="56"/>
      <c r="DD74" s="50"/>
      <c r="DE74" s="50"/>
      <c r="DF74" s="50"/>
      <c r="DG74" s="50"/>
      <c r="DH74" s="50"/>
      <c r="DI74" s="50"/>
      <c r="DJ74" s="264"/>
      <c r="DK74" s="57"/>
      <c r="DL74" s="17"/>
      <c r="DM74" s="17"/>
      <c r="DN74" s="56"/>
      <c r="DO74" s="50"/>
      <c r="DP74" s="50"/>
      <c r="DQ74" s="50"/>
      <c r="DR74" s="50"/>
      <c r="DS74" s="50"/>
      <c r="DT74" s="50"/>
      <c r="DU74" s="264"/>
      <c r="DV74" s="57"/>
      <c r="DW74" s="17"/>
      <c r="DX74" s="17"/>
      <c r="DY74" s="56"/>
      <c r="DZ74" s="50"/>
      <c r="EA74" s="50"/>
      <c r="EB74" s="50"/>
      <c r="EC74" s="50"/>
      <c r="ED74" s="50"/>
      <c r="EE74" s="50"/>
      <c r="EF74" s="264"/>
      <c r="EG74" s="57"/>
      <c r="EH74" s="17"/>
      <c r="EI74" s="17"/>
      <c r="EJ74" s="56"/>
      <c r="EK74" s="50"/>
      <c r="EL74" s="50"/>
      <c r="EM74" s="50"/>
      <c r="EN74" s="50"/>
      <c r="EO74" s="50"/>
      <c r="EP74" s="50"/>
      <c r="EQ74" s="264"/>
      <c r="ER74" s="57"/>
      <c r="ES74" s="17"/>
      <c r="ET74" s="17"/>
      <c r="EU74" s="56"/>
      <c r="EV74" s="50"/>
      <c r="EW74" s="50"/>
      <c r="EX74" s="50"/>
      <c r="EY74" s="50"/>
      <c r="EZ74" s="50"/>
      <c r="FA74" s="50"/>
      <c r="FB74" s="264"/>
      <c r="FC74" s="57"/>
      <c r="FD74" s="17"/>
      <c r="FE74" s="17"/>
      <c r="FF74" s="56"/>
      <c r="FG74" s="50"/>
      <c r="FH74" s="50"/>
      <c r="FI74" s="50"/>
      <c r="FJ74" s="50"/>
      <c r="FK74" s="50"/>
      <c r="FL74" s="50"/>
      <c r="FM74" s="264"/>
      <c r="FN74" s="57"/>
      <c r="FO74" s="17"/>
      <c r="FP74" s="17"/>
      <c r="FQ74" s="56"/>
      <c r="FR74" s="50"/>
      <c r="FS74" s="50"/>
      <c r="FT74" s="50"/>
      <c r="FU74" s="50"/>
      <c r="FV74" s="50"/>
      <c r="FW74" s="50"/>
      <c r="FX74" s="264"/>
      <c r="FY74" s="57"/>
      <c r="FZ74" s="17"/>
      <c r="GA74" s="17"/>
      <c r="GB74" s="56"/>
      <c r="GC74" s="50"/>
      <c r="GD74" s="50"/>
      <c r="GE74" s="50"/>
      <c r="GF74" s="50"/>
      <c r="GG74" s="50"/>
      <c r="GH74" s="50"/>
      <c r="GI74" s="264"/>
      <c r="GJ74" s="57"/>
      <c r="GK74" s="17"/>
      <c r="GL74" s="17"/>
      <c r="GM74" s="56"/>
      <c r="GN74" s="50"/>
      <c r="GO74" s="50"/>
      <c r="GP74" s="50"/>
      <c r="GQ74" s="50"/>
      <c r="GR74" s="50"/>
      <c r="GS74" s="50"/>
      <c r="GT74" s="264"/>
      <c r="GU74" s="57"/>
      <c r="GV74" s="17"/>
      <c r="GW74" s="17"/>
      <c r="GX74" s="56"/>
      <c r="GY74" s="50"/>
      <c r="GZ74" s="50"/>
      <c r="HA74" s="50"/>
      <c r="HB74" s="50"/>
      <c r="HC74" s="50"/>
      <c r="HD74" s="50"/>
      <c r="HE74" s="264"/>
      <c r="HF74" s="57"/>
      <c r="HG74" s="17"/>
      <c r="HH74" s="17"/>
      <c r="HI74" s="56"/>
      <c r="HJ74" s="50"/>
      <c r="HK74" s="50"/>
      <c r="HL74" s="50"/>
      <c r="HM74" s="50"/>
      <c r="HN74" s="50"/>
      <c r="HO74" s="50"/>
      <c r="HP74" s="264"/>
      <c r="HQ74" s="57"/>
      <c r="HR74" s="17"/>
      <c r="HS74" s="17"/>
    </row>
    <row r="75" spans="1:227" x14ac:dyDescent="0.25">
      <c r="A75" s="59"/>
      <c r="B75" s="215"/>
      <c r="C75" s="60"/>
      <c r="D75" s="60"/>
      <c r="E75" s="264"/>
      <c r="F75" s="264"/>
      <c r="G75" s="17"/>
      <c r="H75" s="56"/>
      <c r="I75" s="50"/>
      <c r="J75" s="50"/>
      <c r="K75" s="50"/>
      <c r="L75" s="50"/>
      <c r="M75" s="50"/>
      <c r="N75" s="50"/>
      <c r="O75" s="264"/>
      <c r="P75" s="57"/>
      <c r="Q75" s="17"/>
      <c r="R75" s="17"/>
      <c r="S75" s="56"/>
      <c r="T75" s="50"/>
      <c r="U75" s="50"/>
      <c r="V75" s="50"/>
      <c r="W75" s="50"/>
      <c r="X75" s="50"/>
      <c r="Y75" s="50"/>
      <c r="Z75" s="264"/>
      <c r="AA75" s="57"/>
      <c r="AB75" s="17"/>
      <c r="AC75" s="17"/>
      <c r="AD75" s="56"/>
      <c r="AE75" s="50"/>
      <c r="AF75" s="50"/>
      <c r="AG75" s="50"/>
      <c r="AH75" s="50"/>
      <c r="AI75" s="50"/>
      <c r="AJ75" s="50"/>
      <c r="AK75" s="264"/>
      <c r="AL75" s="57"/>
      <c r="AM75" s="17"/>
      <c r="AN75" s="17"/>
      <c r="AO75" s="56"/>
      <c r="AP75" s="50"/>
      <c r="AQ75" s="50"/>
      <c r="AR75" s="50"/>
      <c r="AS75" s="50"/>
      <c r="AT75" s="50"/>
      <c r="AU75" s="50"/>
      <c r="AV75" s="264"/>
      <c r="AW75" s="57"/>
      <c r="AX75" s="17"/>
      <c r="AY75" s="17"/>
      <c r="AZ75" s="56"/>
      <c r="BA75" s="50"/>
      <c r="BB75" s="50"/>
      <c r="BC75" s="50"/>
      <c r="BD75" s="50"/>
      <c r="BE75" s="50"/>
      <c r="BF75" s="50"/>
      <c r="BG75" s="264"/>
      <c r="BH75" s="57"/>
      <c r="BI75" s="17"/>
      <c r="BJ75" s="17"/>
      <c r="BK75" s="56"/>
      <c r="BL75" s="50"/>
      <c r="BM75" s="50"/>
      <c r="BN75" s="50"/>
      <c r="BO75" s="50"/>
      <c r="BP75" s="50"/>
      <c r="BQ75" s="50"/>
      <c r="BR75" s="264"/>
      <c r="BS75" s="57"/>
      <c r="BT75" s="17"/>
      <c r="BU75" s="17"/>
      <c r="BV75" s="56"/>
      <c r="BW75" s="50"/>
      <c r="BX75" s="50"/>
      <c r="BY75" s="50"/>
      <c r="BZ75" s="50"/>
      <c r="CA75" s="50"/>
      <c r="CB75" s="50"/>
      <c r="CC75" s="264"/>
      <c r="CD75" s="57"/>
      <c r="CE75" s="17"/>
      <c r="CF75" s="17"/>
      <c r="CG75" s="56"/>
      <c r="CH75" s="50"/>
      <c r="CI75" s="50"/>
      <c r="CJ75" s="50"/>
      <c r="CK75" s="50"/>
      <c r="CL75" s="50"/>
      <c r="CM75" s="50"/>
      <c r="CN75" s="264"/>
      <c r="CO75" s="57"/>
      <c r="CP75" s="17"/>
      <c r="CQ75" s="17"/>
      <c r="CR75" s="56"/>
      <c r="CS75" s="50"/>
      <c r="CT75" s="50"/>
      <c r="CU75" s="50"/>
      <c r="CV75" s="50"/>
      <c r="CW75" s="50"/>
      <c r="CX75" s="50"/>
      <c r="CY75" s="264"/>
      <c r="CZ75" s="57"/>
      <c r="DA75" s="17"/>
      <c r="DB75" s="17"/>
      <c r="DC75" s="56"/>
      <c r="DD75" s="50"/>
      <c r="DE75" s="50"/>
      <c r="DF75" s="50"/>
      <c r="DG75" s="50"/>
      <c r="DH75" s="50"/>
      <c r="DI75" s="50"/>
      <c r="DJ75" s="264"/>
      <c r="DK75" s="57"/>
      <c r="DL75" s="17"/>
      <c r="DM75" s="17"/>
      <c r="DN75" s="56"/>
      <c r="DO75" s="50"/>
      <c r="DP75" s="50"/>
      <c r="DQ75" s="50"/>
      <c r="DR75" s="50"/>
      <c r="DS75" s="50"/>
      <c r="DT75" s="50"/>
      <c r="DU75" s="264"/>
      <c r="DV75" s="57"/>
      <c r="DW75" s="17"/>
      <c r="DX75" s="17"/>
      <c r="DY75" s="56"/>
      <c r="DZ75" s="50"/>
      <c r="EA75" s="50"/>
      <c r="EB75" s="50"/>
      <c r="EC75" s="50"/>
      <c r="ED75" s="50"/>
      <c r="EE75" s="50"/>
      <c r="EF75" s="264"/>
      <c r="EG75" s="57"/>
      <c r="EH75" s="17"/>
      <c r="EI75" s="17"/>
      <c r="EJ75" s="56"/>
      <c r="EK75" s="50"/>
      <c r="EL75" s="50"/>
      <c r="EM75" s="50"/>
      <c r="EN75" s="50"/>
      <c r="EO75" s="50"/>
      <c r="EP75" s="50"/>
      <c r="EQ75" s="264"/>
      <c r="ER75" s="57"/>
      <c r="ES75" s="17"/>
      <c r="ET75" s="17"/>
      <c r="EU75" s="56"/>
      <c r="EV75" s="50"/>
      <c r="EW75" s="50"/>
      <c r="EX75" s="50"/>
      <c r="EY75" s="50"/>
      <c r="EZ75" s="50"/>
      <c r="FA75" s="50"/>
      <c r="FB75" s="264"/>
      <c r="FC75" s="57"/>
      <c r="FD75" s="17"/>
      <c r="FE75" s="17"/>
      <c r="FF75" s="56"/>
      <c r="FG75" s="50"/>
      <c r="FH75" s="50"/>
      <c r="FI75" s="50"/>
      <c r="FJ75" s="50"/>
      <c r="FK75" s="50"/>
      <c r="FL75" s="50"/>
      <c r="FM75" s="264"/>
      <c r="FN75" s="57"/>
      <c r="FO75" s="17"/>
      <c r="FP75" s="17"/>
      <c r="FQ75" s="56"/>
      <c r="FR75" s="50"/>
      <c r="FS75" s="50"/>
      <c r="FT75" s="50"/>
      <c r="FU75" s="50"/>
      <c r="FV75" s="50"/>
      <c r="FW75" s="50"/>
      <c r="FX75" s="264"/>
      <c r="FY75" s="57"/>
      <c r="FZ75" s="17"/>
      <c r="GA75" s="17"/>
      <c r="GB75" s="56"/>
      <c r="GC75" s="50"/>
      <c r="GD75" s="50"/>
      <c r="GE75" s="50"/>
      <c r="GF75" s="50"/>
      <c r="GG75" s="50"/>
      <c r="GH75" s="50"/>
      <c r="GI75" s="264"/>
      <c r="GJ75" s="57"/>
      <c r="GK75" s="17"/>
      <c r="GL75" s="17"/>
      <c r="GM75" s="56"/>
      <c r="GN75" s="50"/>
      <c r="GO75" s="50"/>
      <c r="GP75" s="50"/>
      <c r="GQ75" s="50"/>
      <c r="GR75" s="50"/>
      <c r="GS75" s="50"/>
      <c r="GT75" s="264"/>
      <c r="GU75" s="57"/>
      <c r="GV75" s="17"/>
      <c r="GW75" s="17"/>
      <c r="GX75" s="56"/>
      <c r="GY75" s="50"/>
      <c r="GZ75" s="50"/>
      <c r="HA75" s="50"/>
      <c r="HB75" s="50"/>
      <c r="HC75" s="50"/>
      <c r="HD75" s="50"/>
      <c r="HE75" s="264"/>
      <c r="HF75" s="57"/>
      <c r="HG75" s="17"/>
      <c r="HH75" s="17"/>
      <c r="HI75" s="56"/>
      <c r="HJ75" s="50"/>
      <c r="HK75" s="50"/>
      <c r="HL75" s="50"/>
      <c r="HM75" s="50"/>
      <c r="HN75" s="50"/>
      <c r="HO75" s="50"/>
      <c r="HP75" s="264"/>
      <c r="HQ75" s="57"/>
      <c r="HR75" s="17"/>
      <c r="HS75" s="17"/>
    </row>
    <row r="76" spans="1:227" x14ac:dyDescent="0.25">
      <c r="A76" s="59"/>
      <c r="B76" s="215"/>
      <c r="C76" s="60"/>
      <c r="D76" s="60"/>
      <c r="E76" s="264"/>
      <c r="F76" s="264"/>
      <c r="G76" s="17"/>
      <c r="H76" s="56"/>
      <c r="I76" s="50"/>
      <c r="J76" s="50"/>
      <c r="K76" s="50"/>
      <c r="L76" s="50"/>
      <c r="M76" s="50"/>
      <c r="N76" s="50"/>
      <c r="O76" s="264"/>
      <c r="P76" s="57"/>
      <c r="Q76" s="17"/>
      <c r="R76" s="17"/>
      <c r="S76" s="56"/>
      <c r="T76" s="50"/>
      <c r="U76" s="50"/>
      <c r="V76" s="50"/>
      <c r="W76" s="50"/>
      <c r="X76" s="50"/>
      <c r="Y76" s="50"/>
      <c r="Z76" s="264"/>
      <c r="AA76" s="57"/>
      <c r="AB76" s="17"/>
      <c r="AC76" s="17"/>
      <c r="AD76" s="56"/>
      <c r="AE76" s="50"/>
      <c r="AF76" s="50"/>
      <c r="AG76" s="50"/>
      <c r="AH76" s="50"/>
      <c r="AI76" s="50"/>
      <c r="AJ76" s="50"/>
      <c r="AK76" s="264"/>
      <c r="AL76" s="57"/>
      <c r="AM76" s="17"/>
      <c r="AN76" s="17"/>
      <c r="AO76" s="56"/>
      <c r="AP76" s="50"/>
      <c r="AQ76" s="50"/>
      <c r="AR76" s="50"/>
      <c r="AS76" s="50"/>
      <c r="AT76" s="50"/>
      <c r="AU76" s="50"/>
      <c r="AV76" s="264"/>
      <c r="AW76" s="57"/>
      <c r="AX76" s="17"/>
      <c r="AY76" s="17"/>
      <c r="AZ76" s="56"/>
      <c r="BA76" s="50"/>
      <c r="BB76" s="50"/>
      <c r="BC76" s="50"/>
      <c r="BD76" s="50"/>
      <c r="BE76" s="50"/>
      <c r="BF76" s="50"/>
      <c r="BG76" s="264"/>
      <c r="BH76" s="57"/>
      <c r="BI76" s="17"/>
      <c r="BJ76" s="17"/>
      <c r="BK76" s="56"/>
      <c r="BL76" s="50"/>
      <c r="BM76" s="50"/>
      <c r="BN76" s="50"/>
      <c r="BO76" s="50"/>
      <c r="BP76" s="50"/>
      <c r="BQ76" s="50"/>
      <c r="BR76" s="264"/>
      <c r="BS76" s="57"/>
      <c r="BT76" s="17"/>
      <c r="BU76" s="17"/>
      <c r="BV76" s="56"/>
      <c r="BW76" s="50"/>
      <c r="BX76" s="50"/>
      <c r="BY76" s="50"/>
      <c r="BZ76" s="50"/>
      <c r="CA76" s="50"/>
      <c r="CB76" s="50"/>
      <c r="CC76" s="264"/>
      <c r="CD76" s="57"/>
      <c r="CE76" s="17"/>
      <c r="CF76" s="17"/>
      <c r="CG76" s="56"/>
      <c r="CH76" s="50"/>
      <c r="CI76" s="50"/>
      <c r="CJ76" s="50"/>
      <c r="CK76" s="50"/>
      <c r="CL76" s="50"/>
      <c r="CM76" s="50"/>
      <c r="CN76" s="264"/>
      <c r="CO76" s="57"/>
      <c r="CP76" s="17"/>
      <c r="CQ76" s="17"/>
      <c r="CR76" s="56"/>
      <c r="CS76" s="50"/>
      <c r="CT76" s="50"/>
      <c r="CU76" s="50"/>
      <c r="CV76" s="50"/>
      <c r="CW76" s="50"/>
      <c r="CX76" s="50"/>
      <c r="CY76" s="264"/>
      <c r="CZ76" s="57"/>
      <c r="DA76" s="17"/>
      <c r="DB76" s="17"/>
      <c r="DC76" s="56"/>
      <c r="DD76" s="50"/>
      <c r="DE76" s="50"/>
      <c r="DF76" s="50"/>
      <c r="DG76" s="50"/>
      <c r="DH76" s="50"/>
      <c r="DI76" s="50"/>
      <c r="DJ76" s="264"/>
      <c r="DK76" s="57"/>
      <c r="DL76" s="17"/>
      <c r="DM76" s="17"/>
      <c r="DN76" s="56"/>
      <c r="DO76" s="50"/>
      <c r="DP76" s="50"/>
      <c r="DQ76" s="50"/>
      <c r="DR76" s="50"/>
      <c r="DS76" s="50"/>
      <c r="DT76" s="50"/>
      <c r="DU76" s="264"/>
      <c r="DV76" s="57"/>
      <c r="DW76" s="17"/>
      <c r="DX76" s="17"/>
      <c r="DY76" s="56"/>
      <c r="DZ76" s="50"/>
      <c r="EA76" s="50"/>
      <c r="EB76" s="50"/>
      <c r="EC76" s="50"/>
      <c r="ED76" s="50"/>
      <c r="EE76" s="50"/>
      <c r="EF76" s="264"/>
      <c r="EG76" s="57"/>
      <c r="EH76" s="17"/>
      <c r="EI76" s="17"/>
      <c r="EJ76" s="56"/>
      <c r="EK76" s="50"/>
      <c r="EL76" s="50"/>
      <c r="EM76" s="50"/>
      <c r="EN76" s="50"/>
      <c r="EO76" s="50"/>
      <c r="EP76" s="50"/>
      <c r="EQ76" s="264"/>
      <c r="ER76" s="57"/>
      <c r="ES76" s="17"/>
      <c r="ET76" s="17"/>
      <c r="EU76" s="56"/>
      <c r="EV76" s="50"/>
      <c r="EW76" s="50"/>
      <c r="EX76" s="50"/>
      <c r="EY76" s="50"/>
      <c r="EZ76" s="50"/>
      <c r="FA76" s="50"/>
      <c r="FB76" s="264"/>
      <c r="FC76" s="57"/>
      <c r="FD76" s="17"/>
      <c r="FE76" s="17"/>
      <c r="FF76" s="56"/>
      <c r="FG76" s="50"/>
      <c r="FH76" s="50"/>
      <c r="FI76" s="50"/>
      <c r="FJ76" s="50"/>
      <c r="FK76" s="50"/>
      <c r="FL76" s="50"/>
      <c r="FM76" s="264"/>
      <c r="FN76" s="57"/>
      <c r="FO76" s="17"/>
      <c r="FP76" s="17"/>
      <c r="FQ76" s="56"/>
      <c r="FR76" s="50"/>
      <c r="FS76" s="50"/>
      <c r="FT76" s="50"/>
      <c r="FU76" s="50"/>
      <c r="FV76" s="50"/>
      <c r="FW76" s="50"/>
      <c r="FX76" s="264"/>
      <c r="FY76" s="57"/>
      <c r="FZ76" s="17"/>
      <c r="GA76" s="17"/>
      <c r="GB76" s="56"/>
      <c r="GC76" s="50"/>
      <c r="GD76" s="50"/>
      <c r="GE76" s="50"/>
      <c r="GF76" s="50"/>
      <c r="GG76" s="50"/>
      <c r="GH76" s="50"/>
      <c r="GI76" s="264"/>
      <c r="GJ76" s="57"/>
      <c r="GK76" s="17"/>
      <c r="GL76" s="17"/>
      <c r="GM76" s="56"/>
      <c r="GN76" s="50"/>
      <c r="GO76" s="50"/>
      <c r="GP76" s="50"/>
      <c r="GQ76" s="50"/>
      <c r="GR76" s="50"/>
      <c r="GS76" s="50"/>
      <c r="GT76" s="264"/>
      <c r="GU76" s="57"/>
      <c r="GV76" s="17"/>
      <c r="GW76" s="17"/>
      <c r="GX76" s="56"/>
      <c r="GY76" s="50"/>
      <c r="GZ76" s="50"/>
      <c r="HA76" s="50"/>
      <c r="HB76" s="50"/>
      <c r="HC76" s="50"/>
      <c r="HD76" s="50"/>
      <c r="HE76" s="264"/>
      <c r="HF76" s="57"/>
      <c r="HG76" s="17"/>
      <c r="HH76" s="17"/>
      <c r="HI76" s="56"/>
      <c r="HJ76" s="50"/>
      <c r="HK76" s="50"/>
      <c r="HL76" s="50"/>
      <c r="HM76" s="50"/>
      <c r="HN76" s="50"/>
      <c r="HO76" s="50"/>
      <c r="HP76" s="264"/>
      <c r="HQ76" s="57"/>
      <c r="HR76" s="17"/>
      <c r="HS76" s="17"/>
    </row>
    <row r="77" spans="1:227" x14ac:dyDescent="0.25">
      <c r="A77" s="59"/>
      <c r="B77" s="215"/>
      <c r="C77" s="60"/>
      <c r="D77" s="60"/>
      <c r="E77" s="264"/>
      <c r="F77" s="264"/>
      <c r="G77" s="17"/>
      <c r="H77" s="56"/>
      <c r="I77" s="50"/>
      <c r="J77" s="50"/>
      <c r="K77" s="50"/>
      <c r="L77" s="50"/>
      <c r="M77" s="50"/>
      <c r="N77" s="50"/>
      <c r="O77" s="264"/>
      <c r="P77" s="57"/>
      <c r="Q77" s="17"/>
      <c r="R77" s="17"/>
      <c r="S77" s="56"/>
      <c r="T77" s="50"/>
      <c r="U77" s="50"/>
      <c r="V77" s="50"/>
      <c r="W77" s="50"/>
      <c r="X77" s="50"/>
      <c r="Y77" s="50"/>
      <c r="Z77" s="264"/>
      <c r="AA77" s="57"/>
      <c r="AB77" s="17"/>
      <c r="AC77" s="17"/>
      <c r="AD77" s="56"/>
      <c r="AE77" s="50"/>
      <c r="AF77" s="50"/>
      <c r="AG77" s="50"/>
      <c r="AH77" s="50"/>
      <c r="AI77" s="50"/>
      <c r="AJ77" s="50"/>
      <c r="AK77" s="264"/>
      <c r="AL77" s="57"/>
      <c r="AM77" s="17"/>
      <c r="AN77" s="17"/>
      <c r="AO77" s="56"/>
      <c r="AP77" s="50"/>
      <c r="AQ77" s="50"/>
      <c r="AR77" s="50"/>
      <c r="AS77" s="50"/>
      <c r="AT77" s="50"/>
      <c r="AU77" s="50"/>
      <c r="AV77" s="264"/>
      <c r="AW77" s="57"/>
      <c r="AX77" s="17"/>
      <c r="AY77" s="17"/>
      <c r="AZ77" s="56"/>
      <c r="BA77" s="50"/>
      <c r="BB77" s="50"/>
      <c r="BC77" s="50"/>
      <c r="BD77" s="50"/>
      <c r="BE77" s="50"/>
      <c r="BF77" s="50"/>
      <c r="BG77" s="264"/>
      <c r="BH77" s="57"/>
      <c r="BI77" s="17"/>
      <c r="BJ77" s="17"/>
      <c r="BK77" s="56"/>
      <c r="BL77" s="50"/>
      <c r="BM77" s="50"/>
      <c r="BN77" s="50"/>
      <c r="BO77" s="50"/>
      <c r="BP77" s="50"/>
      <c r="BQ77" s="50"/>
      <c r="BR77" s="264"/>
      <c r="BS77" s="57"/>
      <c r="BT77" s="17"/>
      <c r="BU77" s="17"/>
      <c r="BV77" s="56"/>
      <c r="BW77" s="50"/>
      <c r="BX77" s="50"/>
      <c r="BY77" s="50"/>
      <c r="BZ77" s="50"/>
      <c r="CA77" s="50"/>
      <c r="CB77" s="50"/>
      <c r="CC77" s="264"/>
      <c r="CD77" s="57"/>
      <c r="CE77" s="17"/>
      <c r="CF77" s="17"/>
      <c r="CG77" s="56"/>
      <c r="CH77" s="50"/>
      <c r="CI77" s="50"/>
      <c r="CJ77" s="50"/>
      <c r="CK77" s="50"/>
      <c r="CL77" s="50"/>
      <c r="CM77" s="50"/>
      <c r="CN77" s="264"/>
      <c r="CO77" s="57"/>
      <c r="CP77" s="17"/>
      <c r="CQ77" s="17"/>
      <c r="CR77" s="56"/>
      <c r="CS77" s="50"/>
      <c r="CT77" s="50"/>
      <c r="CU77" s="50"/>
      <c r="CV77" s="50"/>
      <c r="CW77" s="50"/>
      <c r="CX77" s="50"/>
      <c r="CY77" s="264"/>
      <c r="CZ77" s="57"/>
      <c r="DA77" s="17"/>
      <c r="DB77" s="17"/>
      <c r="DC77" s="56"/>
      <c r="DD77" s="50"/>
      <c r="DE77" s="50"/>
      <c r="DF77" s="50"/>
      <c r="DG77" s="50"/>
      <c r="DH77" s="50"/>
      <c r="DI77" s="50"/>
      <c r="DJ77" s="264"/>
      <c r="DK77" s="57"/>
      <c r="DL77" s="17"/>
      <c r="DM77" s="17"/>
      <c r="DN77" s="56"/>
      <c r="DO77" s="50"/>
      <c r="DP77" s="50"/>
      <c r="DQ77" s="50"/>
      <c r="DR77" s="50"/>
      <c r="DS77" s="50"/>
      <c r="DT77" s="50"/>
      <c r="DU77" s="264"/>
      <c r="DV77" s="57"/>
      <c r="DW77" s="17"/>
      <c r="DX77" s="17"/>
      <c r="DY77" s="56"/>
      <c r="DZ77" s="50"/>
      <c r="EA77" s="50"/>
      <c r="EB77" s="50"/>
      <c r="EC77" s="50"/>
      <c r="ED77" s="50"/>
      <c r="EE77" s="50"/>
      <c r="EF77" s="264"/>
      <c r="EG77" s="57"/>
      <c r="EH77" s="17"/>
      <c r="EI77" s="17"/>
      <c r="EJ77" s="56"/>
      <c r="EK77" s="50"/>
      <c r="EL77" s="50"/>
      <c r="EM77" s="50"/>
      <c r="EN77" s="50"/>
      <c r="EO77" s="50"/>
      <c r="EP77" s="50"/>
      <c r="EQ77" s="264"/>
      <c r="ER77" s="57"/>
      <c r="ES77" s="17"/>
      <c r="ET77" s="17"/>
      <c r="EU77" s="56"/>
      <c r="EV77" s="50"/>
      <c r="EW77" s="50"/>
      <c r="EX77" s="50"/>
      <c r="EY77" s="50"/>
      <c r="EZ77" s="50"/>
      <c r="FA77" s="50"/>
      <c r="FB77" s="264"/>
      <c r="FC77" s="57"/>
      <c r="FD77" s="17"/>
      <c r="FE77" s="17"/>
      <c r="FF77" s="56"/>
      <c r="FG77" s="50"/>
      <c r="FH77" s="50"/>
      <c r="FI77" s="50"/>
      <c r="FJ77" s="50"/>
      <c r="FK77" s="50"/>
      <c r="FL77" s="50"/>
      <c r="FM77" s="264"/>
      <c r="FN77" s="57"/>
      <c r="FO77" s="17"/>
      <c r="FP77" s="17"/>
      <c r="FQ77" s="56"/>
      <c r="FR77" s="50"/>
      <c r="FS77" s="50"/>
      <c r="FT77" s="50"/>
      <c r="FU77" s="50"/>
      <c r="FV77" s="50"/>
      <c r="FW77" s="50"/>
      <c r="FX77" s="264"/>
      <c r="FY77" s="57"/>
      <c r="FZ77" s="17"/>
      <c r="GA77" s="17"/>
      <c r="GB77" s="56"/>
      <c r="GC77" s="50"/>
      <c r="GD77" s="50"/>
      <c r="GE77" s="50"/>
      <c r="GF77" s="50"/>
      <c r="GG77" s="50"/>
      <c r="GH77" s="50"/>
      <c r="GI77" s="264"/>
      <c r="GJ77" s="57"/>
      <c r="GK77" s="17"/>
      <c r="GL77" s="17"/>
      <c r="GM77" s="56"/>
      <c r="GN77" s="50"/>
      <c r="GO77" s="50"/>
      <c r="GP77" s="50"/>
      <c r="GQ77" s="50"/>
      <c r="GR77" s="50"/>
      <c r="GS77" s="50"/>
      <c r="GT77" s="264"/>
      <c r="GU77" s="57"/>
      <c r="GV77" s="17"/>
      <c r="GW77" s="17"/>
      <c r="GX77" s="56"/>
      <c r="GY77" s="50"/>
      <c r="GZ77" s="50"/>
      <c r="HA77" s="50"/>
      <c r="HB77" s="50"/>
      <c r="HC77" s="50"/>
      <c r="HD77" s="50"/>
      <c r="HE77" s="264"/>
      <c r="HF77" s="57"/>
      <c r="HG77" s="17"/>
      <c r="HH77" s="17"/>
      <c r="HI77" s="56"/>
      <c r="HJ77" s="50"/>
      <c r="HK77" s="50"/>
      <c r="HL77" s="50"/>
      <c r="HM77" s="50"/>
      <c r="HN77" s="50"/>
      <c r="HO77" s="50"/>
      <c r="HP77" s="264"/>
      <c r="HQ77" s="57"/>
      <c r="HR77" s="17"/>
      <c r="HS77" s="17"/>
    </row>
    <row r="78" spans="1:227" x14ac:dyDescent="0.25">
      <c r="A78" s="59"/>
      <c r="B78" s="215"/>
      <c r="C78" s="60"/>
      <c r="D78" s="60"/>
      <c r="E78" s="264"/>
      <c r="F78" s="264"/>
      <c r="G78" s="17"/>
      <c r="H78" s="56"/>
      <c r="I78" s="50"/>
      <c r="J78" s="50"/>
      <c r="K78" s="50"/>
      <c r="L78" s="50"/>
      <c r="M78" s="50"/>
      <c r="N78" s="50"/>
      <c r="O78" s="264"/>
      <c r="P78" s="57"/>
      <c r="Q78" s="17"/>
      <c r="R78" s="17"/>
      <c r="S78" s="56"/>
      <c r="T78" s="50"/>
      <c r="U78" s="50"/>
      <c r="V78" s="50"/>
      <c r="W78" s="50"/>
      <c r="X78" s="50"/>
      <c r="Y78" s="50"/>
      <c r="Z78" s="264"/>
      <c r="AA78" s="57"/>
      <c r="AB78" s="17"/>
      <c r="AC78" s="17"/>
      <c r="AD78" s="56"/>
      <c r="AE78" s="50"/>
      <c r="AF78" s="50"/>
      <c r="AG78" s="50"/>
      <c r="AH78" s="50"/>
      <c r="AI78" s="50"/>
      <c r="AJ78" s="50"/>
      <c r="AK78" s="264"/>
      <c r="AL78" s="57"/>
      <c r="AM78" s="17"/>
      <c r="AN78" s="17"/>
      <c r="AO78" s="56"/>
      <c r="AP78" s="50"/>
      <c r="AQ78" s="50"/>
      <c r="AR78" s="50"/>
      <c r="AS78" s="50"/>
      <c r="AT78" s="50"/>
      <c r="AU78" s="50"/>
      <c r="AV78" s="264"/>
      <c r="AW78" s="57"/>
      <c r="AX78" s="17"/>
      <c r="AY78" s="17"/>
      <c r="AZ78" s="56"/>
      <c r="BA78" s="50"/>
      <c r="BB78" s="50"/>
      <c r="BC78" s="50"/>
      <c r="BD78" s="50"/>
      <c r="BE78" s="50"/>
      <c r="BF78" s="50"/>
      <c r="BG78" s="264"/>
      <c r="BH78" s="57"/>
      <c r="BI78" s="17"/>
      <c r="BJ78" s="17"/>
      <c r="BK78" s="56"/>
      <c r="BL78" s="50"/>
      <c r="BM78" s="50"/>
      <c r="BN78" s="50"/>
      <c r="BO78" s="50"/>
      <c r="BP78" s="50"/>
      <c r="BQ78" s="50"/>
      <c r="BR78" s="264"/>
      <c r="BS78" s="57"/>
      <c r="BT78" s="17"/>
      <c r="BU78" s="17"/>
      <c r="BV78" s="56"/>
      <c r="BW78" s="50"/>
      <c r="BX78" s="50"/>
      <c r="BY78" s="50"/>
      <c r="BZ78" s="50"/>
      <c r="CA78" s="50"/>
      <c r="CB78" s="50"/>
      <c r="CC78" s="264"/>
      <c r="CD78" s="57"/>
      <c r="CE78" s="17"/>
      <c r="CF78" s="17"/>
      <c r="CG78" s="56"/>
      <c r="CH78" s="50"/>
      <c r="CI78" s="50"/>
      <c r="CJ78" s="50"/>
      <c r="CK78" s="50"/>
      <c r="CL78" s="50"/>
      <c r="CM78" s="50"/>
      <c r="CN78" s="264"/>
      <c r="CO78" s="57"/>
      <c r="CP78" s="17"/>
      <c r="CQ78" s="17"/>
      <c r="CR78" s="56"/>
      <c r="CS78" s="50"/>
      <c r="CT78" s="50"/>
      <c r="CU78" s="50"/>
      <c r="CV78" s="50"/>
      <c r="CW78" s="50"/>
      <c r="CX78" s="50"/>
      <c r="CY78" s="264"/>
      <c r="CZ78" s="57"/>
      <c r="DA78" s="17"/>
      <c r="DB78" s="17"/>
      <c r="DC78" s="56"/>
      <c r="DD78" s="50"/>
      <c r="DE78" s="50"/>
      <c r="DF78" s="50"/>
      <c r="DG78" s="50"/>
      <c r="DH78" s="50"/>
      <c r="DI78" s="50"/>
      <c r="DJ78" s="264"/>
      <c r="DK78" s="57"/>
      <c r="DL78" s="17"/>
      <c r="DM78" s="17"/>
      <c r="DN78" s="56"/>
      <c r="DO78" s="50"/>
      <c r="DP78" s="50"/>
      <c r="DQ78" s="50"/>
      <c r="DR78" s="50"/>
      <c r="DS78" s="50"/>
      <c r="DT78" s="50"/>
      <c r="DU78" s="264"/>
      <c r="DV78" s="57"/>
      <c r="DW78" s="17"/>
      <c r="DX78" s="17"/>
      <c r="DY78" s="56"/>
      <c r="DZ78" s="50"/>
      <c r="EA78" s="50"/>
      <c r="EB78" s="50"/>
      <c r="EC78" s="50"/>
      <c r="ED78" s="50"/>
      <c r="EE78" s="50"/>
      <c r="EF78" s="264"/>
      <c r="EG78" s="57"/>
      <c r="EH78" s="17"/>
      <c r="EI78" s="17"/>
      <c r="EJ78" s="56"/>
      <c r="EK78" s="50"/>
      <c r="EL78" s="50"/>
      <c r="EM78" s="50"/>
      <c r="EN78" s="50"/>
      <c r="EO78" s="50"/>
      <c r="EP78" s="50"/>
      <c r="EQ78" s="264"/>
      <c r="ER78" s="57"/>
      <c r="ES78" s="17"/>
      <c r="ET78" s="17"/>
      <c r="EU78" s="56"/>
      <c r="EV78" s="50"/>
      <c r="EW78" s="50"/>
      <c r="EX78" s="50"/>
      <c r="EY78" s="50"/>
      <c r="EZ78" s="50"/>
      <c r="FA78" s="50"/>
      <c r="FB78" s="264"/>
      <c r="FC78" s="57"/>
      <c r="FD78" s="17"/>
      <c r="FE78" s="17"/>
      <c r="FF78" s="56"/>
      <c r="FG78" s="50"/>
      <c r="FH78" s="50"/>
      <c r="FI78" s="50"/>
      <c r="FJ78" s="50"/>
      <c r="FK78" s="50"/>
      <c r="FL78" s="50"/>
      <c r="FM78" s="264"/>
      <c r="FN78" s="57"/>
      <c r="FO78" s="17"/>
      <c r="FP78" s="17"/>
      <c r="FQ78" s="56"/>
      <c r="FR78" s="50"/>
      <c r="FS78" s="50"/>
      <c r="FT78" s="50"/>
      <c r="FU78" s="50"/>
      <c r="FV78" s="50"/>
      <c r="FW78" s="50"/>
      <c r="FX78" s="264"/>
      <c r="FY78" s="57"/>
      <c r="FZ78" s="17"/>
      <c r="GA78" s="17"/>
      <c r="GB78" s="56"/>
      <c r="GC78" s="50"/>
      <c r="GD78" s="50"/>
      <c r="GE78" s="50"/>
      <c r="GF78" s="50"/>
      <c r="GG78" s="50"/>
      <c r="GH78" s="50"/>
      <c r="GI78" s="264"/>
      <c r="GJ78" s="57"/>
      <c r="GK78" s="17"/>
      <c r="GL78" s="17"/>
      <c r="GM78" s="56"/>
      <c r="GN78" s="50"/>
      <c r="GO78" s="50"/>
      <c r="GP78" s="50"/>
      <c r="GQ78" s="50"/>
      <c r="GR78" s="50"/>
      <c r="GS78" s="50"/>
      <c r="GT78" s="264"/>
      <c r="GU78" s="57"/>
      <c r="GV78" s="17"/>
      <c r="GW78" s="17"/>
      <c r="GX78" s="56"/>
      <c r="GY78" s="50"/>
      <c r="GZ78" s="50"/>
      <c r="HA78" s="50"/>
      <c r="HB78" s="50"/>
      <c r="HC78" s="50"/>
      <c r="HD78" s="50"/>
      <c r="HE78" s="264"/>
      <c r="HF78" s="57"/>
      <c r="HG78" s="17"/>
      <c r="HH78" s="17"/>
      <c r="HI78" s="56"/>
      <c r="HJ78" s="50"/>
      <c r="HK78" s="50"/>
      <c r="HL78" s="50"/>
      <c r="HM78" s="50"/>
      <c r="HN78" s="50"/>
      <c r="HO78" s="50"/>
      <c r="HP78" s="264"/>
      <c r="HQ78" s="57"/>
      <c r="HR78" s="17"/>
      <c r="HS78" s="17"/>
    </row>
    <row r="79" spans="1:227" x14ac:dyDescent="0.25">
      <c r="A79" s="59"/>
      <c r="B79" s="215"/>
      <c r="C79" s="60"/>
      <c r="D79" s="60"/>
      <c r="E79" s="264"/>
      <c r="F79" s="264"/>
      <c r="G79" s="17"/>
      <c r="H79" s="56"/>
      <c r="I79" s="50"/>
      <c r="J79" s="50"/>
      <c r="K79" s="50"/>
      <c r="L79" s="50"/>
      <c r="M79" s="50"/>
      <c r="N79" s="50"/>
      <c r="O79" s="264"/>
      <c r="P79" s="57"/>
      <c r="Q79" s="17"/>
      <c r="R79" s="17"/>
      <c r="S79" s="56"/>
      <c r="T79" s="50"/>
      <c r="U79" s="50"/>
      <c r="V79" s="50"/>
      <c r="W79" s="50"/>
      <c r="X79" s="50"/>
      <c r="Y79" s="50"/>
      <c r="Z79" s="264"/>
      <c r="AA79" s="57"/>
      <c r="AB79" s="17"/>
      <c r="AC79" s="17"/>
      <c r="AD79" s="56"/>
      <c r="AE79" s="50"/>
      <c r="AF79" s="50"/>
      <c r="AG79" s="50"/>
      <c r="AH79" s="50"/>
      <c r="AI79" s="50"/>
      <c r="AJ79" s="50"/>
      <c r="AK79" s="264"/>
      <c r="AL79" s="57"/>
      <c r="AM79" s="17"/>
      <c r="AN79" s="17"/>
      <c r="AO79" s="56"/>
      <c r="AP79" s="50"/>
      <c r="AQ79" s="50"/>
      <c r="AR79" s="50"/>
      <c r="AS79" s="50"/>
      <c r="AT79" s="50"/>
      <c r="AU79" s="50"/>
      <c r="AV79" s="264"/>
      <c r="AW79" s="57"/>
      <c r="AX79" s="17"/>
      <c r="AY79" s="17"/>
      <c r="AZ79" s="56"/>
      <c r="BA79" s="50"/>
      <c r="BB79" s="50"/>
      <c r="BC79" s="50"/>
      <c r="BD79" s="50"/>
      <c r="BE79" s="50"/>
      <c r="BF79" s="50"/>
      <c r="BG79" s="264"/>
      <c r="BH79" s="57"/>
      <c r="BI79" s="17"/>
      <c r="BJ79" s="17"/>
      <c r="BK79" s="56"/>
      <c r="BL79" s="50"/>
      <c r="BM79" s="50"/>
      <c r="BN79" s="50"/>
      <c r="BO79" s="50"/>
      <c r="BP79" s="50"/>
      <c r="BQ79" s="50"/>
      <c r="BR79" s="264"/>
      <c r="BS79" s="57"/>
      <c r="BT79" s="17"/>
      <c r="BU79" s="17"/>
      <c r="BV79" s="56"/>
      <c r="BW79" s="50"/>
      <c r="BX79" s="50"/>
      <c r="BY79" s="50"/>
      <c r="BZ79" s="50"/>
      <c r="CA79" s="50"/>
      <c r="CB79" s="50"/>
      <c r="CC79" s="264"/>
      <c r="CD79" s="57"/>
      <c r="CE79" s="17"/>
      <c r="CF79" s="17"/>
      <c r="CG79" s="56"/>
      <c r="CH79" s="50"/>
      <c r="CI79" s="50"/>
      <c r="CJ79" s="50"/>
      <c r="CK79" s="50"/>
      <c r="CL79" s="50"/>
      <c r="CM79" s="50"/>
      <c r="CN79" s="264"/>
      <c r="CO79" s="57"/>
      <c r="CP79" s="17"/>
      <c r="CQ79" s="17"/>
      <c r="CR79" s="56"/>
      <c r="CS79" s="50"/>
      <c r="CT79" s="50"/>
      <c r="CU79" s="50"/>
      <c r="CV79" s="50"/>
      <c r="CW79" s="50"/>
      <c r="CX79" s="50"/>
      <c r="CY79" s="264"/>
      <c r="CZ79" s="57"/>
      <c r="DA79" s="17"/>
      <c r="DB79" s="17"/>
      <c r="DC79" s="56"/>
      <c r="DD79" s="50"/>
      <c r="DE79" s="50"/>
      <c r="DF79" s="50"/>
      <c r="DG79" s="50"/>
      <c r="DH79" s="50"/>
      <c r="DI79" s="50"/>
      <c r="DJ79" s="264"/>
      <c r="DK79" s="57"/>
      <c r="DL79" s="17"/>
      <c r="DM79" s="17"/>
      <c r="DN79" s="56"/>
      <c r="DO79" s="50"/>
      <c r="DP79" s="50"/>
      <c r="DQ79" s="50"/>
      <c r="DR79" s="50"/>
      <c r="DS79" s="50"/>
      <c r="DT79" s="50"/>
      <c r="DU79" s="264"/>
      <c r="DV79" s="57"/>
      <c r="DW79" s="17"/>
      <c r="DX79" s="17"/>
      <c r="DY79" s="56"/>
      <c r="DZ79" s="50"/>
      <c r="EA79" s="50"/>
      <c r="EB79" s="50"/>
      <c r="EC79" s="50"/>
      <c r="ED79" s="50"/>
      <c r="EE79" s="50"/>
      <c r="EF79" s="264"/>
      <c r="EG79" s="57"/>
      <c r="EH79" s="17"/>
      <c r="EI79" s="17"/>
      <c r="EJ79" s="56"/>
      <c r="EK79" s="50"/>
      <c r="EL79" s="50"/>
      <c r="EM79" s="50"/>
      <c r="EN79" s="50"/>
      <c r="EO79" s="50"/>
      <c r="EP79" s="50"/>
      <c r="EQ79" s="264"/>
      <c r="ER79" s="57"/>
      <c r="ES79" s="17"/>
      <c r="ET79" s="17"/>
      <c r="EU79" s="56"/>
      <c r="EV79" s="50"/>
      <c r="EW79" s="50"/>
      <c r="EX79" s="50"/>
      <c r="EY79" s="50"/>
      <c r="EZ79" s="50"/>
      <c r="FA79" s="50"/>
      <c r="FB79" s="264"/>
      <c r="FC79" s="57"/>
      <c r="FD79" s="17"/>
      <c r="FE79" s="17"/>
      <c r="FF79" s="56"/>
      <c r="FG79" s="50"/>
      <c r="FH79" s="50"/>
      <c r="FI79" s="50"/>
      <c r="FJ79" s="50"/>
      <c r="FK79" s="50"/>
      <c r="FL79" s="50"/>
      <c r="FM79" s="264"/>
      <c r="FN79" s="57"/>
      <c r="FO79" s="17"/>
      <c r="FP79" s="17"/>
      <c r="FQ79" s="56"/>
      <c r="FR79" s="50"/>
      <c r="FS79" s="50"/>
      <c r="FT79" s="50"/>
      <c r="FU79" s="50"/>
      <c r="FV79" s="50"/>
      <c r="FW79" s="50"/>
      <c r="FX79" s="264"/>
      <c r="FY79" s="57"/>
      <c r="FZ79" s="17"/>
      <c r="GA79" s="17"/>
      <c r="GB79" s="56"/>
      <c r="GC79" s="50"/>
      <c r="GD79" s="50"/>
      <c r="GE79" s="50"/>
      <c r="GF79" s="50"/>
      <c r="GG79" s="50"/>
      <c r="GH79" s="50"/>
      <c r="GI79" s="264"/>
      <c r="GJ79" s="57"/>
      <c r="GK79" s="17"/>
      <c r="GL79" s="17"/>
      <c r="GM79" s="56"/>
      <c r="GN79" s="50"/>
      <c r="GO79" s="50"/>
      <c r="GP79" s="50"/>
      <c r="GQ79" s="50"/>
      <c r="GR79" s="50"/>
      <c r="GS79" s="50"/>
      <c r="GT79" s="264"/>
      <c r="GU79" s="57"/>
      <c r="GV79" s="17"/>
      <c r="GW79" s="17"/>
      <c r="GX79" s="56"/>
      <c r="GY79" s="50"/>
      <c r="GZ79" s="50"/>
      <c r="HA79" s="50"/>
      <c r="HB79" s="50"/>
      <c r="HC79" s="50"/>
      <c r="HD79" s="50"/>
      <c r="HE79" s="264"/>
      <c r="HF79" s="57"/>
      <c r="HG79" s="17"/>
      <c r="HH79" s="17"/>
      <c r="HI79" s="56"/>
      <c r="HJ79" s="50"/>
      <c r="HK79" s="50"/>
      <c r="HL79" s="50"/>
      <c r="HM79" s="50"/>
      <c r="HN79" s="50"/>
      <c r="HO79" s="50"/>
      <c r="HP79" s="264"/>
      <c r="HQ79" s="57"/>
      <c r="HR79" s="17"/>
      <c r="HS79" s="17"/>
    </row>
    <row r="80" spans="1:227" x14ac:dyDescent="0.25">
      <c r="A80" s="59"/>
      <c r="B80" s="215"/>
      <c r="C80" s="60"/>
      <c r="D80" s="60"/>
      <c r="E80" s="264"/>
      <c r="F80" s="264"/>
      <c r="G80" s="17"/>
      <c r="H80" s="56"/>
      <c r="I80" s="50"/>
      <c r="J80" s="50"/>
      <c r="K80" s="50"/>
      <c r="L80" s="50"/>
      <c r="M80" s="50"/>
      <c r="N80" s="50"/>
      <c r="O80" s="264"/>
      <c r="P80" s="57"/>
      <c r="Q80" s="17"/>
      <c r="R80" s="17"/>
      <c r="S80" s="56"/>
      <c r="T80" s="50"/>
      <c r="U80" s="50"/>
      <c r="V80" s="50"/>
      <c r="W80" s="50"/>
      <c r="X80" s="50"/>
      <c r="Y80" s="50"/>
      <c r="Z80" s="264"/>
      <c r="AA80" s="57"/>
      <c r="AB80" s="17"/>
      <c r="AC80" s="17"/>
      <c r="AD80" s="56"/>
      <c r="AE80" s="50"/>
      <c r="AF80" s="50"/>
      <c r="AG80" s="50"/>
      <c r="AH80" s="50"/>
      <c r="AI80" s="50"/>
      <c r="AJ80" s="50"/>
      <c r="AK80" s="264"/>
      <c r="AL80" s="57"/>
      <c r="AM80" s="17"/>
      <c r="AN80" s="17"/>
      <c r="AO80" s="56"/>
      <c r="AP80" s="50"/>
      <c r="AQ80" s="50"/>
      <c r="AR80" s="50"/>
      <c r="AS80" s="50"/>
      <c r="AT80" s="50"/>
      <c r="AU80" s="50"/>
      <c r="AV80" s="264"/>
      <c r="AW80" s="57"/>
      <c r="AX80" s="17"/>
      <c r="AY80" s="17"/>
      <c r="AZ80" s="56"/>
      <c r="BA80" s="50"/>
      <c r="BB80" s="50"/>
      <c r="BC80" s="50"/>
      <c r="BD80" s="50"/>
      <c r="BE80" s="50"/>
      <c r="BF80" s="50"/>
      <c r="BG80" s="264"/>
      <c r="BH80" s="57"/>
      <c r="BI80" s="17"/>
      <c r="BJ80" s="17"/>
      <c r="BK80" s="56"/>
      <c r="BL80" s="50"/>
      <c r="BM80" s="50"/>
      <c r="BN80" s="50"/>
      <c r="BO80" s="50"/>
      <c r="BP80" s="50"/>
      <c r="BQ80" s="50"/>
      <c r="BR80" s="264"/>
      <c r="BS80" s="57"/>
      <c r="BT80" s="17"/>
      <c r="BU80" s="17"/>
      <c r="BV80" s="56"/>
      <c r="BW80" s="50"/>
      <c r="BX80" s="50"/>
      <c r="BY80" s="50"/>
      <c r="BZ80" s="50"/>
      <c r="CA80" s="50"/>
      <c r="CB80" s="50"/>
      <c r="CC80" s="264"/>
      <c r="CD80" s="57"/>
      <c r="CE80" s="17"/>
      <c r="CF80" s="17"/>
      <c r="CG80" s="56"/>
      <c r="CH80" s="50"/>
      <c r="CI80" s="50"/>
      <c r="CJ80" s="50"/>
      <c r="CK80" s="50"/>
      <c r="CL80" s="50"/>
      <c r="CM80" s="50"/>
      <c r="CN80" s="264"/>
      <c r="CO80" s="57"/>
      <c r="CP80" s="17"/>
      <c r="CQ80" s="17"/>
      <c r="CR80" s="56"/>
      <c r="CS80" s="50"/>
      <c r="CT80" s="50"/>
      <c r="CU80" s="50"/>
      <c r="CV80" s="50"/>
      <c r="CW80" s="50"/>
      <c r="CX80" s="50"/>
      <c r="CY80" s="264"/>
      <c r="CZ80" s="57"/>
      <c r="DA80" s="17"/>
      <c r="DB80" s="17"/>
      <c r="DC80" s="56"/>
      <c r="DD80" s="50"/>
      <c r="DE80" s="50"/>
      <c r="DF80" s="50"/>
      <c r="DG80" s="50"/>
      <c r="DH80" s="50"/>
      <c r="DI80" s="50"/>
      <c r="DJ80" s="264"/>
      <c r="DK80" s="57"/>
      <c r="DL80" s="17"/>
      <c r="DM80" s="17"/>
      <c r="DN80" s="56"/>
      <c r="DO80" s="50"/>
      <c r="DP80" s="50"/>
      <c r="DQ80" s="50"/>
      <c r="DR80" s="50"/>
      <c r="DS80" s="50"/>
      <c r="DT80" s="50"/>
      <c r="DU80" s="264"/>
      <c r="DV80" s="57"/>
      <c r="DW80" s="17"/>
      <c r="DX80" s="17"/>
      <c r="DY80" s="56"/>
      <c r="DZ80" s="50"/>
      <c r="EA80" s="50"/>
      <c r="EB80" s="50"/>
      <c r="EC80" s="50"/>
      <c r="ED80" s="50"/>
      <c r="EE80" s="50"/>
      <c r="EF80" s="264"/>
      <c r="EG80" s="57"/>
      <c r="EH80" s="17"/>
      <c r="EI80" s="17"/>
      <c r="EJ80" s="56"/>
      <c r="EK80" s="50"/>
      <c r="EL80" s="50"/>
      <c r="EM80" s="50"/>
      <c r="EN80" s="50"/>
      <c r="EO80" s="50"/>
      <c r="EP80" s="50"/>
      <c r="EQ80" s="264"/>
      <c r="ER80" s="57"/>
      <c r="ES80" s="17"/>
      <c r="ET80" s="17"/>
      <c r="EU80" s="56"/>
      <c r="EV80" s="50"/>
      <c r="EW80" s="50"/>
      <c r="EX80" s="50"/>
      <c r="EY80" s="50"/>
      <c r="EZ80" s="50"/>
      <c r="FA80" s="50"/>
      <c r="FB80" s="264"/>
      <c r="FC80" s="57"/>
      <c r="FD80" s="17"/>
      <c r="FE80" s="17"/>
      <c r="FF80" s="56"/>
      <c r="FG80" s="50"/>
      <c r="FH80" s="50"/>
      <c r="FI80" s="50"/>
      <c r="FJ80" s="50"/>
      <c r="FK80" s="50"/>
      <c r="FL80" s="50"/>
      <c r="FM80" s="264"/>
      <c r="FN80" s="57"/>
      <c r="FO80" s="17"/>
      <c r="FP80" s="17"/>
      <c r="FQ80" s="56"/>
      <c r="FR80" s="50"/>
      <c r="FS80" s="50"/>
      <c r="FT80" s="50"/>
      <c r="FU80" s="50"/>
      <c r="FV80" s="50"/>
      <c r="FW80" s="50"/>
      <c r="FX80" s="264"/>
      <c r="FY80" s="57"/>
      <c r="FZ80" s="17"/>
      <c r="GA80" s="17"/>
      <c r="GB80" s="56"/>
      <c r="GC80" s="50"/>
      <c r="GD80" s="50"/>
      <c r="GE80" s="50"/>
      <c r="GF80" s="50"/>
      <c r="GG80" s="50"/>
      <c r="GH80" s="50"/>
      <c r="GI80" s="264"/>
      <c r="GJ80" s="57"/>
      <c r="GK80" s="17"/>
      <c r="GL80" s="17"/>
      <c r="GM80" s="56"/>
      <c r="GN80" s="50"/>
      <c r="GO80" s="50"/>
      <c r="GP80" s="50"/>
      <c r="GQ80" s="50"/>
      <c r="GR80" s="50"/>
      <c r="GS80" s="50"/>
      <c r="GT80" s="264"/>
      <c r="GU80" s="57"/>
      <c r="GV80" s="17"/>
      <c r="GW80" s="17"/>
      <c r="GX80" s="56"/>
      <c r="GY80" s="50"/>
      <c r="GZ80" s="50"/>
      <c r="HA80" s="50"/>
      <c r="HB80" s="50"/>
      <c r="HC80" s="50"/>
      <c r="HD80" s="50"/>
      <c r="HE80" s="264"/>
      <c r="HF80" s="57"/>
      <c r="HG80" s="17"/>
      <c r="HH80" s="17"/>
      <c r="HI80" s="56"/>
      <c r="HJ80" s="50"/>
      <c r="HK80" s="50"/>
      <c r="HL80" s="50"/>
      <c r="HM80" s="50"/>
      <c r="HN80" s="50"/>
      <c r="HO80" s="50"/>
      <c r="HP80" s="264"/>
      <c r="HQ80" s="57"/>
      <c r="HR80" s="17"/>
      <c r="HS80" s="17"/>
    </row>
    <row r="81" spans="1:227" x14ac:dyDescent="0.25">
      <c r="A81" s="59"/>
      <c r="B81" s="215"/>
      <c r="C81" s="60"/>
      <c r="D81" s="60"/>
      <c r="E81" s="264"/>
      <c r="F81" s="264"/>
      <c r="G81" s="17"/>
      <c r="H81" s="56"/>
      <c r="I81" s="50"/>
      <c r="J81" s="50"/>
      <c r="K81" s="50"/>
      <c r="L81" s="50"/>
      <c r="M81" s="50"/>
      <c r="N81" s="50"/>
      <c r="O81" s="264"/>
      <c r="P81" s="57"/>
      <c r="Q81" s="17"/>
      <c r="R81" s="17"/>
      <c r="S81" s="56"/>
      <c r="T81" s="50"/>
      <c r="U81" s="50"/>
      <c r="V81" s="50"/>
      <c r="W81" s="50"/>
      <c r="X81" s="50"/>
      <c r="Y81" s="50"/>
      <c r="Z81" s="264"/>
      <c r="AA81" s="57"/>
      <c r="AB81" s="17"/>
      <c r="AC81" s="17"/>
      <c r="AD81" s="56"/>
      <c r="AE81" s="50"/>
      <c r="AF81" s="50"/>
      <c r="AG81" s="50"/>
      <c r="AH81" s="50"/>
      <c r="AI81" s="50"/>
      <c r="AJ81" s="50"/>
      <c r="AK81" s="264"/>
      <c r="AL81" s="57"/>
      <c r="AM81" s="17"/>
      <c r="AN81" s="17"/>
      <c r="AO81" s="56"/>
      <c r="AP81" s="50"/>
      <c r="AQ81" s="50"/>
      <c r="AR81" s="50"/>
      <c r="AS81" s="50"/>
      <c r="AT81" s="50"/>
      <c r="AU81" s="50"/>
      <c r="AV81" s="264"/>
      <c r="AW81" s="57"/>
      <c r="AX81" s="17"/>
      <c r="AY81" s="17"/>
      <c r="AZ81" s="56"/>
      <c r="BA81" s="50"/>
      <c r="BB81" s="50"/>
      <c r="BC81" s="50"/>
      <c r="BD81" s="50"/>
      <c r="BE81" s="50"/>
      <c r="BF81" s="50"/>
      <c r="BG81" s="264"/>
      <c r="BH81" s="57"/>
      <c r="BI81" s="17"/>
      <c r="BJ81" s="17"/>
      <c r="BK81" s="56"/>
      <c r="BL81" s="50"/>
      <c r="BM81" s="50"/>
      <c r="BN81" s="50"/>
      <c r="BO81" s="50"/>
      <c r="BP81" s="50"/>
      <c r="BQ81" s="50"/>
      <c r="BR81" s="264"/>
      <c r="BS81" s="57"/>
      <c r="BT81" s="17"/>
      <c r="BU81" s="17"/>
      <c r="BV81" s="56"/>
      <c r="BW81" s="50"/>
      <c r="BX81" s="50"/>
      <c r="BY81" s="50"/>
      <c r="BZ81" s="50"/>
      <c r="CA81" s="50"/>
      <c r="CB81" s="50"/>
      <c r="CC81" s="264"/>
      <c r="CD81" s="57"/>
      <c r="CE81" s="17"/>
      <c r="CF81" s="17"/>
      <c r="CG81" s="56"/>
      <c r="CH81" s="50"/>
      <c r="CI81" s="50"/>
      <c r="CJ81" s="50"/>
      <c r="CK81" s="50"/>
      <c r="CL81" s="50"/>
      <c r="CM81" s="50"/>
      <c r="CN81" s="264"/>
      <c r="CO81" s="57"/>
      <c r="CP81" s="17"/>
      <c r="CQ81" s="17"/>
      <c r="CR81" s="56"/>
      <c r="CS81" s="50"/>
      <c r="CT81" s="50"/>
      <c r="CU81" s="50"/>
      <c r="CV81" s="50"/>
      <c r="CW81" s="50"/>
      <c r="CX81" s="50"/>
      <c r="CY81" s="264"/>
      <c r="CZ81" s="57"/>
      <c r="DA81" s="17"/>
      <c r="DB81" s="17"/>
      <c r="DC81" s="56"/>
      <c r="DD81" s="50"/>
      <c r="DE81" s="50"/>
      <c r="DF81" s="50"/>
      <c r="DG81" s="50"/>
      <c r="DH81" s="50"/>
      <c r="DI81" s="50"/>
      <c r="DJ81" s="264"/>
      <c r="DK81" s="57"/>
      <c r="DL81" s="17"/>
      <c r="DM81" s="17"/>
      <c r="DN81" s="56"/>
      <c r="DO81" s="50"/>
      <c r="DP81" s="50"/>
      <c r="DQ81" s="50"/>
      <c r="DR81" s="50"/>
      <c r="DS81" s="50"/>
      <c r="DT81" s="50"/>
      <c r="DU81" s="264"/>
      <c r="DV81" s="57"/>
      <c r="DW81" s="17"/>
      <c r="DX81" s="17"/>
      <c r="DY81" s="56"/>
      <c r="DZ81" s="50"/>
      <c r="EA81" s="50"/>
      <c r="EB81" s="50"/>
      <c r="EC81" s="50"/>
      <c r="ED81" s="50"/>
      <c r="EE81" s="50"/>
      <c r="EF81" s="264"/>
      <c r="EG81" s="57"/>
      <c r="EH81" s="17"/>
      <c r="EI81" s="17"/>
      <c r="EJ81" s="56"/>
      <c r="EK81" s="50"/>
      <c r="EL81" s="50"/>
      <c r="EM81" s="50"/>
      <c r="EN81" s="50"/>
      <c r="EO81" s="50"/>
      <c r="EP81" s="50"/>
      <c r="EQ81" s="264"/>
      <c r="ER81" s="57"/>
      <c r="ES81" s="17"/>
      <c r="ET81" s="17"/>
      <c r="EU81" s="56"/>
      <c r="EV81" s="50"/>
      <c r="EW81" s="50"/>
      <c r="EX81" s="50"/>
      <c r="EY81" s="50"/>
      <c r="EZ81" s="50"/>
      <c r="FA81" s="50"/>
      <c r="FB81" s="264"/>
      <c r="FC81" s="57"/>
      <c r="FD81" s="17"/>
      <c r="FE81" s="17"/>
      <c r="FF81" s="56"/>
      <c r="FG81" s="50"/>
      <c r="FH81" s="50"/>
      <c r="FI81" s="50"/>
      <c r="FJ81" s="50"/>
      <c r="FK81" s="50"/>
      <c r="FL81" s="50"/>
      <c r="FM81" s="264"/>
      <c r="FN81" s="57"/>
      <c r="FO81" s="17"/>
      <c r="FP81" s="17"/>
      <c r="FQ81" s="56"/>
      <c r="FR81" s="50"/>
      <c r="FS81" s="50"/>
      <c r="FT81" s="50"/>
      <c r="FU81" s="50"/>
      <c r="FV81" s="50"/>
      <c r="FW81" s="50"/>
      <c r="FX81" s="264"/>
      <c r="FY81" s="57"/>
      <c r="FZ81" s="17"/>
      <c r="GA81" s="17"/>
      <c r="GB81" s="56"/>
      <c r="GC81" s="50"/>
      <c r="GD81" s="50"/>
      <c r="GE81" s="50"/>
      <c r="GF81" s="50"/>
      <c r="GG81" s="50"/>
      <c r="GH81" s="50"/>
      <c r="GI81" s="264"/>
      <c r="GJ81" s="57"/>
      <c r="GK81" s="17"/>
      <c r="GL81" s="17"/>
      <c r="GM81" s="56"/>
      <c r="GN81" s="50"/>
      <c r="GO81" s="50"/>
      <c r="GP81" s="50"/>
      <c r="GQ81" s="50"/>
      <c r="GR81" s="50"/>
      <c r="GS81" s="50"/>
      <c r="GT81" s="264"/>
      <c r="GU81" s="57"/>
      <c r="GV81" s="17"/>
      <c r="GW81" s="17"/>
      <c r="GX81" s="56"/>
      <c r="GY81" s="50"/>
      <c r="GZ81" s="50"/>
      <c r="HA81" s="50"/>
      <c r="HB81" s="50"/>
      <c r="HC81" s="50"/>
      <c r="HD81" s="50"/>
      <c r="HE81" s="264"/>
      <c r="HF81" s="57"/>
      <c r="HG81" s="17"/>
      <c r="HH81" s="17"/>
      <c r="HI81" s="56"/>
      <c r="HJ81" s="50"/>
      <c r="HK81" s="50"/>
      <c r="HL81" s="50"/>
      <c r="HM81" s="50"/>
      <c r="HN81" s="50"/>
      <c r="HO81" s="50"/>
      <c r="HP81" s="264"/>
      <c r="HQ81" s="57"/>
      <c r="HR81" s="17"/>
      <c r="HS81" s="17"/>
    </row>
    <row r="82" spans="1:227" x14ac:dyDescent="0.25">
      <c r="A82" s="59"/>
      <c r="B82" s="215"/>
      <c r="C82" s="60"/>
      <c r="D82" s="60"/>
      <c r="E82" s="264"/>
      <c r="F82" s="264"/>
      <c r="G82" s="17"/>
      <c r="H82" s="56"/>
      <c r="I82" s="50"/>
      <c r="J82" s="50"/>
      <c r="K82" s="50"/>
      <c r="L82" s="50"/>
      <c r="M82" s="50"/>
      <c r="N82" s="50"/>
      <c r="O82" s="264"/>
      <c r="P82" s="57"/>
      <c r="Q82" s="17"/>
      <c r="R82" s="17"/>
      <c r="S82" s="56"/>
      <c r="T82" s="50"/>
      <c r="U82" s="50"/>
      <c r="V82" s="50"/>
      <c r="W82" s="50"/>
      <c r="X82" s="50"/>
      <c r="Y82" s="50"/>
      <c r="Z82" s="264"/>
      <c r="AA82" s="57"/>
      <c r="AB82" s="17"/>
      <c r="AC82" s="17"/>
      <c r="AD82" s="56"/>
      <c r="AE82" s="50"/>
      <c r="AF82" s="50"/>
      <c r="AG82" s="50"/>
      <c r="AH82" s="50"/>
      <c r="AI82" s="50"/>
      <c r="AJ82" s="50"/>
      <c r="AK82" s="264"/>
      <c r="AL82" s="57"/>
      <c r="AM82" s="17"/>
      <c r="AN82" s="17"/>
      <c r="AO82" s="56"/>
      <c r="AP82" s="50"/>
      <c r="AQ82" s="50"/>
      <c r="AR82" s="50"/>
      <c r="AS82" s="50"/>
      <c r="AT82" s="50"/>
      <c r="AU82" s="50"/>
      <c r="AV82" s="264"/>
      <c r="AW82" s="57"/>
      <c r="AX82" s="17"/>
      <c r="AY82" s="17"/>
      <c r="AZ82" s="56"/>
      <c r="BA82" s="50"/>
      <c r="BB82" s="50"/>
      <c r="BC82" s="50"/>
      <c r="BD82" s="50"/>
      <c r="BE82" s="50"/>
      <c r="BF82" s="50"/>
      <c r="BG82" s="264"/>
      <c r="BH82" s="57"/>
      <c r="BI82" s="17"/>
      <c r="BJ82" s="17"/>
      <c r="BK82" s="56"/>
      <c r="BL82" s="50"/>
      <c r="BM82" s="50"/>
      <c r="BN82" s="50"/>
      <c r="BO82" s="50"/>
      <c r="BP82" s="50"/>
      <c r="BQ82" s="50"/>
      <c r="BR82" s="264"/>
      <c r="BS82" s="57"/>
      <c r="BT82" s="17"/>
      <c r="BU82" s="17"/>
      <c r="BV82" s="56"/>
      <c r="BW82" s="50"/>
      <c r="BX82" s="50"/>
      <c r="BY82" s="50"/>
      <c r="BZ82" s="50"/>
      <c r="CA82" s="50"/>
      <c r="CB82" s="50"/>
      <c r="CC82" s="264"/>
      <c r="CD82" s="57"/>
      <c r="CE82" s="17"/>
      <c r="CF82" s="17"/>
      <c r="CG82" s="56"/>
      <c r="CH82" s="50"/>
      <c r="CI82" s="50"/>
      <c r="CJ82" s="50"/>
      <c r="CK82" s="50"/>
      <c r="CL82" s="50"/>
      <c r="CM82" s="50"/>
      <c r="CN82" s="264"/>
      <c r="CO82" s="57"/>
      <c r="CP82" s="17"/>
      <c r="CQ82" s="17"/>
      <c r="CR82" s="56"/>
      <c r="CS82" s="50"/>
      <c r="CT82" s="50"/>
      <c r="CU82" s="50"/>
      <c r="CV82" s="50"/>
      <c r="CW82" s="50"/>
      <c r="CX82" s="50"/>
      <c r="CY82" s="264"/>
      <c r="CZ82" s="57"/>
      <c r="DA82" s="17"/>
      <c r="DB82" s="17"/>
      <c r="DC82" s="56"/>
      <c r="DD82" s="50"/>
      <c r="DE82" s="50"/>
      <c r="DF82" s="50"/>
      <c r="DG82" s="50"/>
      <c r="DH82" s="50"/>
      <c r="DI82" s="50"/>
      <c r="DJ82" s="264"/>
      <c r="DK82" s="57"/>
      <c r="DL82" s="17"/>
      <c r="DM82" s="17"/>
      <c r="DN82" s="56"/>
      <c r="DO82" s="50"/>
      <c r="DP82" s="50"/>
      <c r="DQ82" s="50"/>
      <c r="DR82" s="50"/>
      <c r="DS82" s="50"/>
      <c r="DT82" s="50"/>
      <c r="DU82" s="264"/>
      <c r="DV82" s="57"/>
      <c r="DW82" s="17"/>
      <c r="DX82" s="17"/>
      <c r="DY82" s="56"/>
      <c r="DZ82" s="50"/>
      <c r="EA82" s="50"/>
      <c r="EB82" s="50"/>
      <c r="EC82" s="50"/>
      <c r="ED82" s="50"/>
      <c r="EE82" s="50"/>
      <c r="EF82" s="264"/>
      <c r="EG82" s="57"/>
      <c r="EH82" s="17"/>
      <c r="EI82" s="17"/>
      <c r="EJ82" s="56"/>
      <c r="EK82" s="50"/>
      <c r="EL82" s="50"/>
      <c r="EM82" s="50"/>
      <c r="EN82" s="50"/>
      <c r="EO82" s="50"/>
      <c r="EP82" s="50"/>
      <c r="EQ82" s="264"/>
      <c r="ER82" s="57"/>
      <c r="ES82" s="17"/>
      <c r="ET82" s="17"/>
      <c r="EU82" s="56"/>
      <c r="EV82" s="50"/>
      <c r="EW82" s="50"/>
      <c r="EX82" s="50"/>
      <c r="EY82" s="50"/>
      <c r="EZ82" s="50"/>
      <c r="FA82" s="50"/>
      <c r="FB82" s="264"/>
      <c r="FC82" s="57"/>
      <c r="FD82" s="17"/>
      <c r="FE82" s="17"/>
      <c r="FF82" s="56"/>
      <c r="FG82" s="50"/>
      <c r="FH82" s="50"/>
      <c r="FI82" s="50"/>
      <c r="FJ82" s="50"/>
      <c r="FK82" s="50"/>
      <c r="FL82" s="50"/>
      <c r="FM82" s="264"/>
      <c r="FN82" s="57"/>
      <c r="FO82" s="17"/>
      <c r="FP82" s="17"/>
      <c r="FQ82" s="56"/>
      <c r="FR82" s="50"/>
      <c r="FS82" s="50"/>
      <c r="FT82" s="50"/>
      <c r="FU82" s="50"/>
      <c r="FV82" s="50"/>
      <c r="FW82" s="50"/>
      <c r="FX82" s="264"/>
      <c r="FY82" s="57"/>
      <c r="FZ82" s="17"/>
      <c r="GA82" s="17"/>
      <c r="GB82" s="56"/>
      <c r="GC82" s="50"/>
      <c r="GD82" s="50"/>
      <c r="GE82" s="50"/>
      <c r="GF82" s="50"/>
      <c r="GG82" s="50"/>
      <c r="GH82" s="50"/>
      <c r="GI82" s="264"/>
      <c r="GJ82" s="57"/>
      <c r="GK82" s="17"/>
      <c r="GL82" s="17"/>
      <c r="GM82" s="56"/>
      <c r="GN82" s="50"/>
      <c r="GO82" s="50"/>
      <c r="GP82" s="50"/>
      <c r="GQ82" s="50"/>
      <c r="GR82" s="50"/>
      <c r="GS82" s="50"/>
      <c r="GT82" s="264"/>
      <c r="GU82" s="57"/>
      <c r="GV82" s="17"/>
      <c r="GW82" s="17"/>
      <c r="GX82" s="56"/>
      <c r="GY82" s="50"/>
      <c r="GZ82" s="50"/>
      <c r="HA82" s="50"/>
      <c r="HB82" s="50"/>
      <c r="HC82" s="50"/>
      <c r="HD82" s="50"/>
      <c r="HE82" s="264"/>
      <c r="HF82" s="57"/>
      <c r="HG82" s="17"/>
      <c r="HH82" s="17"/>
      <c r="HI82" s="56"/>
      <c r="HJ82" s="50"/>
      <c r="HK82" s="50"/>
      <c r="HL82" s="50"/>
      <c r="HM82" s="50"/>
      <c r="HN82" s="50"/>
      <c r="HO82" s="50"/>
      <c r="HP82" s="264"/>
      <c r="HQ82" s="57"/>
      <c r="HR82" s="17"/>
      <c r="HS82" s="17"/>
    </row>
    <row r="83" spans="1:227" x14ac:dyDescent="0.25">
      <c r="A83" s="59"/>
      <c r="B83" s="215"/>
      <c r="C83" s="60"/>
      <c r="D83" s="60"/>
      <c r="E83" s="264"/>
      <c r="F83" s="264"/>
      <c r="G83" s="17"/>
      <c r="H83" s="56"/>
      <c r="I83" s="50"/>
      <c r="J83" s="50"/>
      <c r="K83" s="50"/>
      <c r="L83" s="50"/>
      <c r="M83" s="50"/>
      <c r="N83" s="50"/>
      <c r="O83" s="264"/>
      <c r="P83" s="57"/>
      <c r="Q83" s="17"/>
      <c r="R83" s="17"/>
      <c r="S83" s="56"/>
      <c r="T83" s="50"/>
      <c r="U83" s="50"/>
      <c r="V83" s="50"/>
      <c r="W83" s="50"/>
      <c r="X83" s="50"/>
      <c r="Y83" s="50"/>
      <c r="Z83" s="264"/>
      <c r="AA83" s="57"/>
      <c r="AB83" s="17"/>
      <c r="AC83" s="17"/>
      <c r="AD83" s="56"/>
      <c r="AE83" s="50"/>
      <c r="AF83" s="50"/>
      <c r="AG83" s="50"/>
      <c r="AH83" s="50"/>
      <c r="AI83" s="50"/>
      <c r="AJ83" s="50"/>
      <c r="AK83" s="264"/>
      <c r="AL83" s="57"/>
      <c r="AM83" s="17"/>
      <c r="AN83" s="17"/>
      <c r="AO83" s="56"/>
      <c r="AP83" s="50"/>
      <c r="AQ83" s="50"/>
      <c r="AR83" s="50"/>
      <c r="AS83" s="50"/>
      <c r="AT83" s="50"/>
      <c r="AU83" s="50"/>
      <c r="AV83" s="264"/>
      <c r="AW83" s="57"/>
      <c r="AX83" s="17"/>
      <c r="AY83" s="17"/>
      <c r="AZ83" s="56"/>
      <c r="BA83" s="50"/>
      <c r="BB83" s="50"/>
      <c r="BC83" s="50"/>
      <c r="BD83" s="50"/>
      <c r="BE83" s="50"/>
      <c r="BF83" s="50"/>
      <c r="BG83" s="264"/>
      <c r="BH83" s="57"/>
      <c r="BI83" s="17"/>
      <c r="BJ83" s="17"/>
      <c r="BK83" s="56"/>
      <c r="BL83" s="50"/>
      <c r="BM83" s="50"/>
      <c r="BN83" s="50"/>
      <c r="BO83" s="50"/>
      <c r="BP83" s="50"/>
      <c r="BQ83" s="50"/>
      <c r="BR83" s="264"/>
      <c r="BS83" s="57"/>
      <c r="BT83" s="17"/>
      <c r="BU83" s="17"/>
      <c r="BV83" s="56"/>
      <c r="BW83" s="50"/>
      <c r="BX83" s="50"/>
      <c r="BY83" s="50"/>
      <c r="BZ83" s="50"/>
      <c r="CA83" s="50"/>
      <c r="CB83" s="50"/>
      <c r="CC83" s="264"/>
      <c r="CD83" s="57"/>
      <c r="CE83" s="17"/>
      <c r="CF83" s="17"/>
      <c r="CG83" s="56"/>
      <c r="CH83" s="50"/>
      <c r="CI83" s="50"/>
      <c r="CJ83" s="50"/>
      <c r="CK83" s="50"/>
      <c r="CL83" s="50"/>
      <c r="CM83" s="50"/>
      <c r="CN83" s="264"/>
      <c r="CO83" s="57"/>
      <c r="CP83" s="17"/>
      <c r="CQ83" s="17"/>
      <c r="CR83" s="56"/>
      <c r="CS83" s="50"/>
      <c r="CT83" s="50"/>
      <c r="CU83" s="50"/>
      <c r="CV83" s="50"/>
      <c r="CW83" s="50"/>
      <c r="CX83" s="50"/>
      <c r="CY83" s="264"/>
      <c r="CZ83" s="57"/>
      <c r="DA83" s="17"/>
      <c r="DB83" s="17"/>
      <c r="DC83" s="56"/>
      <c r="DD83" s="50"/>
      <c r="DE83" s="50"/>
      <c r="DF83" s="50"/>
      <c r="DG83" s="50"/>
      <c r="DH83" s="50"/>
      <c r="DI83" s="50"/>
      <c r="DJ83" s="264"/>
      <c r="DK83" s="57"/>
      <c r="DL83" s="17"/>
      <c r="DM83" s="17"/>
      <c r="DN83" s="56"/>
      <c r="DO83" s="50"/>
      <c r="DP83" s="50"/>
      <c r="DQ83" s="50"/>
      <c r="DR83" s="50"/>
      <c r="DS83" s="50"/>
      <c r="DT83" s="50"/>
      <c r="DU83" s="264"/>
      <c r="DV83" s="57"/>
      <c r="DW83" s="17"/>
      <c r="DX83" s="17"/>
      <c r="DY83" s="56"/>
      <c r="DZ83" s="50"/>
      <c r="EA83" s="50"/>
      <c r="EB83" s="50"/>
      <c r="EC83" s="50"/>
      <c r="ED83" s="50"/>
      <c r="EE83" s="50"/>
      <c r="EF83" s="264"/>
      <c r="EG83" s="57"/>
      <c r="EH83" s="17"/>
      <c r="EI83" s="17"/>
      <c r="EJ83" s="56"/>
      <c r="EK83" s="50"/>
      <c r="EL83" s="50"/>
      <c r="EM83" s="50"/>
      <c r="EN83" s="50"/>
      <c r="EO83" s="50"/>
      <c r="EP83" s="50"/>
      <c r="EQ83" s="264"/>
      <c r="ER83" s="57"/>
      <c r="ES83" s="17"/>
      <c r="ET83" s="17"/>
      <c r="EU83" s="56"/>
      <c r="EV83" s="50"/>
      <c r="EW83" s="50"/>
      <c r="EX83" s="50"/>
      <c r="EY83" s="50"/>
      <c r="EZ83" s="50"/>
      <c r="FA83" s="50"/>
      <c r="FB83" s="264"/>
      <c r="FC83" s="57"/>
      <c r="FD83" s="17"/>
      <c r="FE83" s="17"/>
      <c r="FF83" s="56"/>
      <c r="FG83" s="50"/>
      <c r="FH83" s="50"/>
      <c r="FI83" s="50"/>
      <c r="FJ83" s="50"/>
      <c r="FK83" s="50"/>
      <c r="FL83" s="50"/>
      <c r="FM83" s="264"/>
      <c r="FN83" s="57"/>
      <c r="FO83" s="17"/>
      <c r="FP83" s="17"/>
      <c r="FQ83" s="56"/>
      <c r="FR83" s="50"/>
      <c r="FS83" s="50"/>
      <c r="FT83" s="50"/>
      <c r="FU83" s="50"/>
      <c r="FV83" s="50"/>
      <c r="FW83" s="50"/>
      <c r="FX83" s="264"/>
      <c r="FY83" s="57"/>
      <c r="FZ83" s="17"/>
      <c r="GA83" s="17"/>
      <c r="GB83" s="56"/>
      <c r="GC83" s="50"/>
      <c r="GD83" s="50"/>
      <c r="GE83" s="50"/>
      <c r="GF83" s="50"/>
      <c r="GG83" s="50"/>
      <c r="GH83" s="50"/>
      <c r="GI83" s="264"/>
      <c r="GJ83" s="57"/>
      <c r="GK83" s="17"/>
      <c r="GL83" s="17"/>
      <c r="GM83" s="56"/>
      <c r="GN83" s="50"/>
      <c r="GO83" s="50"/>
      <c r="GP83" s="50"/>
      <c r="GQ83" s="50"/>
      <c r="GR83" s="50"/>
      <c r="GS83" s="50"/>
      <c r="GT83" s="264"/>
      <c r="GU83" s="57"/>
      <c r="GV83" s="17"/>
      <c r="GW83" s="17"/>
      <c r="GX83" s="56"/>
      <c r="GY83" s="50"/>
      <c r="GZ83" s="50"/>
      <c r="HA83" s="50"/>
      <c r="HB83" s="50"/>
      <c r="HC83" s="50"/>
      <c r="HD83" s="50"/>
      <c r="HE83" s="264"/>
      <c r="HF83" s="57"/>
      <c r="HG83" s="17"/>
      <c r="HH83" s="17"/>
      <c r="HI83" s="56"/>
      <c r="HJ83" s="50"/>
      <c r="HK83" s="50"/>
      <c r="HL83" s="50"/>
      <c r="HM83" s="50"/>
      <c r="HN83" s="50"/>
      <c r="HO83" s="50"/>
      <c r="HP83" s="264"/>
      <c r="HQ83" s="57"/>
      <c r="HR83" s="17"/>
      <c r="HS83" s="17"/>
    </row>
    <row r="84" spans="1:227" x14ac:dyDescent="0.25">
      <c r="A84" s="59"/>
      <c r="B84" s="215"/>
      <c r="C84" s="60"/>
      <c r="D84" s="60"/>
    </row>
    <row r="85" spans="1:227" x14ac:dyDescent="0.25">
      <c r="A85" s="59"/>
      <c r="B85" s="215"/>
      <c r="C85" s="60"/>
      <c r="D85" s="60"/>
    </row>
    <row r="86" spans="1:227" x14ac:dyDescent="0.25">
      <c r="A86" s="59"/>
      <c r="B86" s="215"/>
      <c r="C86" s="60"/>
      <c r="D86" s="60"/>
    </row>
    <row r="87" spans="1:227" x14ac:dyDescent="0.25">
      <c r="A87" s="59"/>
      <c r="B87" s="215"/>
      <c r="C87" s="60"/>
      <c r="D87" s="60"/>
    </row>
    <row r="88" spans="1:227" x14ac:dyDescent="0.25">
      <c r="A88" s="59"/>
      <c r="B88" s="215"/>
      <c r="C88" s="60"/>
      <c r="D88" s="60"/>
      <c r="E88" s="264"/>
      <c r="F88" s="264"/>
      <c r="G88" s="17"/>
      <c r="H88" s="56"/>
      <c r="I88" s="50"/>
      <c r="J88" s="50"/>
      <c r="K88" s="50"/>
      <c r="L88" s="50"/>
      <c r="M88" s="50"/>
      <c r="N88" s="50"/>
      <c r="O88" s="264"/>
      <c r="P88" s="57"/>
      <c r="Q88" s="17"/>
      <c r="R88" s="17"/>
      <c r="S88" s="56"/>
      <c r="T88" s="50"/>
      <c r="U88" s="50"/>
      <c r="V88" s="50"/>
      <c r="W88" s="50"/>
      <c r="X88" s="50"/>
      <c r="Y88" s="50"/>
      <c r="Z88" s="264"/>
      <c r="AA88" s="57"/>
      <c r="AB88" s="17"/>
      <c r="AC88" s="17"/>
      <c r="AD88" s="56"/>
      <c r="AE88" s="50"/>
      <c r="AF88" s="50"/>
      <c r="AG88" s="50"/>
      <c r="AH88" s="50"/>
      <c r="AI88" s="50"/>
      <c r="AJ88" s="50"/>
      <c r="AK88" s="264"/>
      <c r="AL88" s="57"/>
      <c r="AM88" s="17"/>
      <c r="AN88" s="17"/>
      <c r="AO88" s="56"/>
      <c r="AP88" s="50"/>
      <c r="AQ88" s="50"/>
      <c r="AR88" s="50"/>
      <c r="AS88" s="50"/>
      <c r="AT88" s="50"/>
      <c r="AU88" s="50"/>
      <c r="AV88" s="264"/>
      <c r="AW88" s="57"/>
      <c r="AX88" s="17"/>
      <c r="AY88" s="17"/>
      <c r="AZ88" s="56"/>
      <c r="BA88" s="50"/>
      <c r="BB88" s="50"/>
      <c r="BC88" s="50"/>
      <c r="BD88" s="50"/>
      <c r="BE88" s="50"/>
      <c r="BF88" s="50"/>
      <c r="BG88" s="264"/>
      <c r="BH88" s="57"/>
      <c r="BI88" s="17"/>
      <c r="BJ88" s="17"/>
      <c r="BK88" s="56"/>
      <c r="BL88" s="50"/>
      <c r="BM88" s="50"/>
      <c r="BN88" s="50"/>
      <c r="BO88" s="50"/>
      <c r="BP88" s="50"/>
      <c r="BQ88" s="50"/>
      <c r="BR88" s="264"/>
      <c r="BS88" s="57"/>
      <c r="BT88" s="17"/>
      <c r="BU88" s="17"/>
      <c r="BV88" s="56"/>
      <c r="BW88" s="50"/>
      <c r="BX88" s="50"/>
      <c r="BY88" s="50"/>
      <c r="BZ88" s="50"/>
      <c r="CA88" s="50"/>
      <c r="CB88" s="50"/>
      <c r="CC88" s="264"/>
      <c r="CD88" s="57"/>
      <c r="CE88" s="17"/>
      <c r="CF88" s="17"/>
      <c r="CG88" s="56"/>
      <c r="CH88" s="50"/>
      <c r="CI88" s="50"/>
      <c r="CJ88" s="50"/>
      <c r="CK88" s="50"/>
      <c r="CL88" s="50"/>
      <c r="CM88" s="50"/>
      <c r="CN88" s="264"/>
      <c r="CO88" s="57"/>
      <c r="CP88" s="17"/>
      <c r="CQ88" s="17"/>
      <c r="CR88" s="56"/>
      <c r="CS88" s="50"/>
      <c r="CT88" s="50"/>
      <c r="CU88" s="50"/>
      <c r="CV88" s="50"/>
      <c r="CW88" s="50"/>
      <c r="CX88" s="50"/>
      <c r="CY88" s="264"/>
      <c r="CZ88" s="57"/>
      <c r="DA88" s="17"/>
      <c r="DB88" s="17"/>
      <c r="DC88" s="56"/>
      <c r="DD88" s="50"/>
      <c r="DE88" s="50"/>
      <c r="DF88" s="50"/>
      <c r="DG88" s="50"/>
      <c r="DH88" s="50"/>
      <c r="DI88" s="50"/>
      <c r="DJ88" s="264"/>
      <c r="DK88" s="57"/>
      <c r="DL88" s="17"/>
      <c r="DM88" s="17"/>
      <c r="DN88" s="56"/>
      <c r="DO88" s="50"/>
      <c r="DP88" s="50"/>
      <c r="DQ88" s="50"/>
      <c r="DR88" s="50"/>
      <c r="DS88" s="50"/>
      <c r="DT88" s="50"/>
      <c r="DU88" s="264"/>
      <c r="DV88" s="57"/>
      <c r="DW88" s="17"/>
      <c r="DX88" s="17"/>
      <c r="DY88" s="56"/>
      <c r="DZ88" s="50"/>
      <c r="EA88" s="50"/>
      <c r="EB88" s="50"/>
      <c r="EC88" s="50"/>
      <c r="ED88" s="50"/>
      <c r="EE88" s="50"/>
      <c r="EF88" s="264"/>
      <c r="EG88" s="57"/>
      <c r="EH88" s="17"/>
      <c r="EI88" s="17"/>
      <c r="EJ88" s="56"/>
      <c r="EK88" s="50"/>
      <c r="EL88" s="50"/>
      <c r="EM88" s="50"/>
      <c r="EN88" s="50"/>
      <c r="EO88" s="50"/>
      <c r="EP88" s="50"/>
      <c r="EQ88" s="264"/>
      <c r="ER88" s="57"/>
      <c r="ES88" s="17"/>
      <c r="ET88" s="17"/>
      <c r="EU88" s="56"/>
      <c r="EV88" s="50"/>
      <c r="EW88" s="50"/>
      <c r="EX88" s="50"/>
      <c r="EY88" s="50"/>
      <c r="EZ88" s="50"/>
      <c r="FA88" s="50"/>
      <c r="FB88" s="264"/>
      <c r="FC88" s="57"/>
      <c r="FD88" s="17"/>
      <c r="FE88" s="17"/>
      <c r="FF88" s="56"/>
      <c r="FG88" s="50"/>
      <c r="FH88" s="50"/>
      <c r="FI88" s="50"/>
      <c r="FJ88" s="50"/>
      <c r="FK88" s="50"/>
      <c r="FL88" s="50"/>
      <c r="FM88" s="264"/>
      <c r="FN88" s="57"/>
      <c r="FO88" s="17"/>
      <c r="FP88" s="17"/>
      <c r="FQ88" s="56"/>
      <c r="FR88" s="50"/>
      <c r="FS88" s="50"/>
      <c r="FT88" s="50"/>
      <c r="FU88" s="50"/>
      <c r="FV88" s="50"/>
      <c r="FW88" s="50"/>
      <c r="FX88" s="264"/>
      <c r="FY88" s="57"/>
      <c r="FZ88" s="17"/>
      <c r="GA88" s="17"/>
      <c r="GB88" s="56"/>
      <c r="GC88" s="50"/>
      <c r="GD88" s="50"/>
      <c r="GE88" s="50"/>
      <c r="GF88" s="50"/>
      <c r="GG88" s="50"/>
      <c r="GH88" s="50"/>
      <c r="GI88" s="264"/>
      <c r="GJ88" s="57"/>
      <c r="GK88" s="17"/>
      <c r="GL88" s="17"/>
      <c r="GM88" s="56"/>
      <c r="GN88" s="50"/>
      <c r="GO88" s="50"/>
      <c r="GP88" s="50"/>
      <c r="GQ88" s="50"/>
      <c r="GR88" s="50"/>
      <c r="GS88" s="50"/>
      <c r="GT88" s="264"/>
      <c r="GU88" s="57"/>
      <c r="GV88" s="17"/>
      <c r="GW88" s="17"/>
      <c r="GX88" s="56"/>
      <c r="GY88" s="50"/>
      <c r="GZ88" s="50"/>
      <c r="HA88" s="50"/>
      <c r="HB88" s="50"/>
      <c r="HC88" s="50"/>
      <c r="HD88" s="50"/>
      <c r="HE88" s="264"/>
      <c r="HF88" s="57"/>
      <c r="HG88" s="17"/>
      <c r="HH88" s="17"/>
      <c r="HI88" s="56"/>
      <c r="HJ88" s="50"/>
      <c r="HK88" s="50"/>
      <c r="HL88" s="50"/>
      <c r="HM88" s="50"/>
      <c r="HN88" s="50"/>
      <c r="HO88" s="50"/>
      <c r="HP88" s="264"/>
      <c r="HQ88" s="57"/>
      <c r="HR88" s="17"/>
      <c r="HS88" s="17"/>
    </row>
    <row r="89" spans="1:227" x14ac:dyDescent="0.25">
      <c r="A89" s="59"/>
      <c r="B89" s="215"/>
      <c r="C89" s="60"/>
      <c r="D89" s="60"/>
      <c r="E89" s="264"/>
      <c r="F89" s="264"/>
      <c r="G89" s="17"/>
      <c r="H89" s="56"/>
      <c r="I89" s="50"/>
      <c r="J89" s="50"/>
      <c r="K89" s="50"/>
      <c r="L89" s="50"/>
      <c r="M89" s="50"/>
      <c r="N89" s="50"/>
      <c r="O89" s="264"/>
      <c r="P89" s="57"/>
      <c r="Q89" s="17"/>
      <c r="R89" s="17"/>
      <c r="S89" s="56"/>
      <c r="T89" s="50"/>
      <c r="U89" s="50"/>
      <c r="V89" s="50"/>
      <c r="W89" s="50"/>
      <c r="X89" s="50"/>
      <c r="Y89" s="50"/>
      <c r="Z89" s="264"/>
      <c r="AA89" s="57"/>
      <c r="AB89" s="17"/>
      <c r="AC89" s="17"/>
      <c r="AD89" s="56"/>
      <c r="AE89" s="50"/>
      <c r="AF89" s="50"/>
      <c r="AG89" s="50"/>
      <c r="AH89" s="50"/>
      <c r="AI89" s="50"/>
      <c r="AJ89" s="50"/>
      <c r="AK89" s="264"/>
      <c r="AL89" s="57"/>
      <c r="AM89" s="17"/>
      <c r="AN89" s="17"/>
      <c r="AO89" s="56"/>
      <c r="AP89" s="50"/>
      <c r="AQ89" s="50"/>
      <c r="AR89" s="50"/>
      <c r="AS89" s="50"/>
      <c r="AT89" s="50"/>
      <c r="AU89" s="50"/>
      <c r="AV89" s="264"/>
      <c r="AW89" s="57"/>
      <c r="AX89" s="17"/>
      <c r="AY89" s="17"/>
      <c r="AZ89" s="56"/>
      <c r="BA89" s="50"/>
      <c r="BB89" s="50"/>
      <c r="BC89" s="50"/>
      <c r="BD89" s="50"/>
      <c r="BE89" s="50"/>
      <c r="BF89" s="50"/>
      <c r="BG89" s="264"/>
      <c r="BH89" s="57"/>
      <c r="BI89" s="17"/>
      <c r="BJ89" s="17"/>
      <c r="BK89" s="56"/>
      <c r="BL89" s="50"/>
      <c r="BM89" s="50"/>
      <c r="BN89" s="50"/>
      <c r="BO89" s="50"/>
      <c r="BP89" s="50"/>
      <c r="BQ89" s="50"/>
      <c r="BR89" s="264"/>
      <c r="BS89" s="57"/>
      <c r="BT89" s="17"/>
      <c r="BU89" s="17"/>
      <c r="BV89" s="56"/>
      <c r="BW89" s="50"/>
      <c r="BX89" s="50"/>
      <c r="BY89" s="50"/>
      <c r="BZ89" s="50"/>
      <c r="CA89" s="50"/>
      <c r="CB89" s="50"/>
      <c r="CC89" s="264"/>
      <c r="CD89" s="57"/>
      <c r="CE89" s="17"/>
      <c r="CF89" s="17"/>
      <c r="CG89" s="56"/>
      <c r="CH89" s="50"/>
      <c r="CI89" s="50"/>
      <c r="CJ89" s="50"/>
      <c r="CK89" s="50"/>
      <c r="CL89" s="50"/>
      <c r="CM89" s="50"/>
      <c r="CN89" s="264"/>
      <c r="CO89" s="57"/>
      <c r="CP89" s="17"/>
      <c r="CQ89" s="17"/>
      <c r="CR89" s="56"/>
      <c r="CS89" s="50"/>
      <c r="CT89" s="50"/>
      <c r="CU89" s="50"/>
      <c r="CV89" s="50"/>
      <c r="CW89" s="50"/>
      <c r="CX89" s="50"/>
      <c r="CY89" s="264"/>
      <c r="CZ89" s="57"/>
      <c r="DA89" s="17"/>
      <c r="DB89" s="17"/>
      <c r="DC89" s="56"/>
      <c r="DD89" s="50"/>
      <c r="DE89" s="50"/>
      <c r="DF89" s="50"/>
      <c r="DG89" s="50"/>
      <c r="DH89" s="50"/>
      <c r="DI89" s="50"/>
      <c r="DJ89" s="264"/>
      <c r="DK89" s="57"/>
      <c r="DL89" s="17"/>
      <c r="DM89" s="17"/>
      <c r="DN89" s="56"/>
      <c r="DO89" s="50"/>
      <c r="DP89" s="50"/>
      <c r="DQ89" s="50"/>
      <c r="DR89" s="50"/>
      <c r="DS89" s="50"/>
      <c r="DT89" s="50"/>
      <c r="DU89" s="264"/>
      <c r="DV89" s="57"/>
      <c r="DW89" s="17"/>
      <c r="DX89" s="17"/>
      <c r="DY89" s="56"/>
      <c r="DZ89" s="50"/>
      <c r="EA89" s="50"/>
      <c r="EB89" s="50"/>
      <c r="EC89" s="50"/>
      <c r="ED89" s="50"/>
      <c r="EE89" s="50"/>
      <c r="EF89" s="264"/>
      <c r="EG89" s="57"/>
      <c r="EH89" s="17"/>
      <c r="EI89" s="17"/>
      <c r="EJ89" s="56"/>
      <c r="EK89" s="50"/>
      <c r="EL89" s="50"/>
      <c r="EM89" s="50"/>
      <c r="EN89" s="50"/>
      <c r="EO89" s="50"/>
      <c r="EP89" s="50"/>
      <c r="EQ89" s="264"/>
      <c r="ER89" s="57"/>
      <c r="ES89" s="17"/>
      <c r="ET89" s="17"/>
      <c r="EU89" s="56"/>
      <c r="EV89" s="50"/>
      <c r="EW89" s="50"/>
      <c r="EX89" s="50"/>
      <c r="EY89" s="50"/>
      <c r="EZ89" s="50"/>
      <c r="FA89" s="50"/>
      <c r="FB89" s="264"/>
      <c r="FC89" s="57"/>
      <c r="FD89" s="17"/>
      <c r="FE89" s="17"/>
      <c r="FF89" s="56"/>
      <c r="FG89" s="50"/>
      <c r="FH89" s="50"/>
      <c r="FI89" s="50"/>
      <c r="FJ89" s="50"/>
      <c r="FK89" s="50"/>
      <c r="FL89" s="50"/>
      <c r="FM89" s="264"/>
      <c r="FN89" s="57"/>
      <c r="FO89" s="17"/>
      <c r="FP89" s="17"/>
      <c r="FQ89" s="56"/>
      <c r="FR89" s="50"/>
      <c r="FS89" s="50"/>
      <c r="FT89" s="50"/>
      <c r="FU89" s="50"/>
      <c r="FV89" s="50"/>
      <c r="FW89" s="50"/>
      <c r="FX89" s="264"/>
      <c r="FY89" s="57"/>
      <c r="FZ89" s="17"/>
      <c r="GA89" s="17"/>
      <c r="GB89" s="56"/>
      <c r="GC89" s="50"/>
      <c r="GD89" s="50"/>
      <c r="GE89" s="50"/>
      <c r="GF89" s="50"/>
      <c r="GG89" s="50"/>
      <c r="GH89" s="50"/>
      <c r="GI89" s="264"/>
      <c r="GJ89" s="57"/>
      <c r="GK89" s="17"/>
      <c r="GL89" s="17"/>
      <c r="GM89" s="56"/>
      <c r="GN89" s="50"/>
      <c r="GO89" s="50"/>
      <c r="GP89" s="50"/>
      <c r="GQ89" s="50"/>
      <c r="GR89" s="50"/>
      <c r="GS89" s="50"/>
      <c r="GT89" s="264"/>
      <c r="GU89" s="57"/>
      <c r="GV89" s="17"/>
      <c r="GW89" s="17"/>
      <c r="GX89" s="56"/>
      <c r="GY89" s="50"/>
      <c r="GZ89" s="50"/>
      <c r="HA89" s="50"/>
      <c r="HB89" s="50"/>
      <c r="HC89" s="50"/>
      <c r="HD89" s="50"/>
      <c r="HE89" s="264"/>
      <c r="HF89" s="57"/>
      <c r="HG89" s="17"/>
      <c r="HH89" s="17"/>
      <c r="HI89" s="56"/>
      <c r="HJ89" s="50"/>
      <c r="HK89" s="50"/>
      <c r="HL89" s="50"/>
      <c r="HM89" s="50"/>
      <c r="HN89" s="50"/>
      <c r="HO89" s="50"/>
      <c r="HP89" s="264"/>
      <c r="HQ89" s="57"/>
      <c r="HR89" s="17"/>
      <c r="HS89" s="17"/>
    </row>
    <row r="90" spans="1:227" x14ac:dyDescent="0.25">
      <c r="A90" s="59"/>
      <c r="B90" s="215"/>
      <c r="C90" s="60"/>
      <c r="D90" s="60"/>
      <c r="E90" s="264"/>
      <c r="F90" s="264"/>
      <c r="G90" s="17"/>
      <c r="H90" s="56"/>
      <c r="I90" s="50"/>
      <c r="J90" s="50"/>
      <c r="K90" s="50"/>
      <c r="L90" s="50"/>
      <c r="M90" s="50"/>
      <c r="N90" s="50"/>
      <c r="O90" s="264"/>
      <c r="P90" s="57"/>
      <c r="Q90" s="17"/>
      <c r="R90" s="17"/>
      <c r="S90" s="56"/>
      <c r="T90" s="50"/>
      <c r="U90" s="50"/>
      <c r="V90" s="50"/>
      <c r="W90" s="50"/>
      <c r="X90" s="50"/>
      <c r="Y90" s="50"/>
      <c r="Z90" s="264"/>
      <c r="AA90" s="57"/>
      <c r="AB90" s="17"/>
      <c r="AC90" s="17"/>
      <c r="AD90" s="56"/>
      <c r="AE90" s="50"/>
      <c r="AF90" s="50"/>
      <c r="AG90" s="50"/>
      <c r="AH90" s="50"/>
      <c r="AI90" s="50"/>
      <c r="AJ90" s="50"/>
      <c r="AK90" s="264"/>
      <c r="AL90" s="57"/>
      <c r="AM90" s="17"/>
      <c r="AN90" s="17"/>
      <c r="AO90" s="56"/>
      <c r="AP90" s="50"/>
      <c r="AQ90" s="50"/>
      <c r="AR90" s="50"/>
      <c r="AS90" s="50"/>
      <c r="AT90" s="50"/>
      <c r="AU90" s="50"/>
      <c r="AV90" s="264"/>
      <c r="AW90" s="57"/>
      <c r="AX90" s="17"/>
      <c r="AY90" s="17"/>
      <c r="AZ90" s="56"/>
      <c r="BA90" s="50"/>
      <c r="BB90" s="50"/>
      <c r="BC90" s="50"/>
      <c r="BD90" s="50"/>
      <c r="BE90" s="50"/>
      <c r="BF90" s="50"/>
      <c r="BG90" s="264"/>
      <c r="BH90" s="57"/>
      <c r="BI90" s="17"/>
      <c r="BJ90" s="17"/>
      <c r="BK90" s="56"/>
      <c r="BL90" s="50"/>
      <c r="BM90" s="50"/>
      <c r="BN90" s="50"/>
      <c r="BO90" s="50"/>
      <c r="BP90" s="50"/>
      <c r="BQ90" s="50"/>
      <c r="BR90" s="264"/>
      <c r="BS90" s="57"/>
      <c r="BT90" s="17"/>
      <c r="BU90" s="17"/>
      <c r="BV90" s="56"/>
      <c r="BW90" s="50"/>
      <c r="BX90" s="50"/>
      <c r="BY90" s="50"/>
      <c r="BZ90" s="50"/>
      <c r="CA90" s="50"/>
      <c r="CB90" s="50"/>
      <c r="CC90" s="264"/>
      <c r="CD90" s="57"/>
      <c r="CE90" s="17"/>
      <c r="CF90" s="17"/>
      <c r="CG90" s="56"/>
      <c r="CH90" s="50"/>
      <c r="CI90" s="50"/>
      <c r="CJ90" s="50"/>
      <c r="CK90" s="50"/>
      <c r="CL90" s="50"/>
      <c r="CM90" s="50"/>
      <c r="CN90" s="264"/>
      <c r="CO90" s="57"/>
      <c r="CP90" s="17"/>
      <c r="CQ90" s="17"/>
      <c r="CR90" s="56"/>
      <c r="CS90" s="50"/>
      <c r="CT90" s="50"/>
      <c r="CU90" s="50"/>
      <c r="CV90" s="50"/>
      <c r="CW90" s="50"/>
      <c r="CX90" s="50"/>
      <c r="CY90" s="264"/>
      <c r="CZ90" s="57"/>
      <c r="DA90" s="17"/>
      <c r="DB90" s="17"/>
      <c r="DC90" s="56"/>
      <c r="DD90" s="50"/>
      <c r="DE90" s="50"/>
      <c r="DF90" s="50"/>
      <c r="DG90" s="50"/>
      <c r="DH90" s="50"/>
      <c r="DI90" s="50"/>
      <c r="DJ90" s="264"/>
      <c r="DK90" s="57"/>
      <c r="DL90" s="17"/>
      <c r="DM90" s="17"/>
      <c r="DN90" s="56"/>
      <c r="DO90" s="50"/>
      <c r="DP90" s="50"/>
      <c r="DQ90" s="50"/>
      <c r="DR90" s="50"/>
      <c r="DS90" s="50"/>
      <c r="DT90" s="50"/>
      <c r="DU90" s="264"/>
      <c r="DV90" s="57"/>
      <c r="DW90" s="17"/>
      <c r="DX90" s="17"/>
      <c r="DY90" s="56"/>
      <c r="DZ90" s="50"/>
      <c r="EA90" s="50"/>
      <c r="EB90" s="50"/>
      <c r="EC90" s="50"/>
      <c r="ED90" s="50"/>
      <c r="EE90" s="50"/>
      <c r="EF90" s="264"/>
      <c r="EG90" s="57"/>
      <c r="EH90" s="17"/>
      <c r="EI90" s="17"/>
      <c r="EJ90" s="56"/>
      <c r="EK90" s="50"/>
      <c r="EL90" s="50"/>
      <c r="EM90" s="50"/>
      <c r="EN90" s="50"/>
      <c r="EO90" s="50"/>
      <c r="EP90" s="50"/>
      <c r="EQ90" s="264"/>
      <c r="ER90" s="57"/>
      <c r="ES90" s="17"/>
      <c r="ET90" s="17"/>
      <c r="EU90" s="56"/>
      <c r="EV90" s="50"/>
      <c r="EW90" s="50"/>
      <c r="EX90" s="50"/>
      <c r="EY90" s="50"/>
      <c r="EZ90" s="50"/>
      <c r="FA90" s="50"/>
      <c r="FB90" s="264"/>
      <c r="FC90" s="57"/>
      <c r="FD90" s="17"/>
      <c r="FE90" s="17"/>
      <c r="FF90" s="56"/>
      <c r="FG90" s="50"/>
      <c r="FH90" s="50"/>
      <c r="FI90" s="50"/>
      <c r="FJ90" s="50"/>
      <c r="FK90" s="50"/>
      <c r="FL90" s="50"/>
      <c r="FM90" s="264"/>
      <c r="FN90" s="57"/>
      <c r="FO90" s="17"/>
      <c r="FP90" s="17"/>
      <c r="FQ90" s="56"/>
      <c r="FR90" s="50"/>
      <c r="FS90" s="50"/>
      <c r="FT90" s="50"/>
      <c r="FU90" s="50"/>
      <c r="FV90" s="50"/>
      <c r="FW90" s="50"/>
      <c r="FX90" s="264"/>
      <c r="FY90" s="57"/>
      <c r="FZ90" s="17"/>
      <c r="GA90" s="17"/>
      <c r="GB90" s="56"/>
      <c r="GC90" s="50"/>
      <c r="GD90" s="50"/>
      <c r="GE90" s="50"/>
      <c r="GF90" s="50"/>
      <c r="GG90" s="50"/>
      <c r="GH90" s="50"/>
      <c r="GI90" s="264"/>
      <c r="GJ90" s="57"/>
      <c r="GK90" s="17"/>
      <c r="GL90" s="17"/>
      <c r="GM90" s="56"/>
      <c r="GN90" s="50"/>
      <c r="GO90" s="50"/>
      <c r="GP90" s="50"/>
      <c r="GQ90" s="50"/>
      <c r="GR90" s="50"/>
      <c r="GS90" s="50"/>
      <c r="GT90" s="264"/>
      <c r="GU90" s="57"/>
      <c r="GV90" s="17"/>
      <c r="GW90" s="17"/>
      <c r="GX90" s="56"/>
      <c r="GY90" s="50"/>
      <c r="GZ90" s="50"/>
      <c r="HA90" s="50"/>
      <c r="HB90" s="50"/>
      <c r="HC90" s="50"/>
      <c r="HD90" s="50"/>
      <c r="HE90" s="264"/>
      <c r="HF90" s="57"/>
      <c r="HG90" s="17"/>
      <c r="HH90" s="17"/>
      <c r="HI90" s="56"/>
      <c r="HJ90" s="50"/>
      <c r="HK90" s="50"/>
      <c r="HL90" s="50"/>
      <c r="HM90" s="50"/>
      <c r="HN90" s="50"/>
      <c r="HO90" s="50"/>
      <c r="HP90" s="264"/>
      <c r="HQ90" s="57"/>
      <c r="HR90" s="17"/>
      <c r="HS90" s="17"/>
    </row>
    <row r="91" spans="1:227" x14ac:dyDescent="0.25">
      <c r="A91" s="59"/>
      <c r="B91" s="215"/>
      <c r="C91" s="60"/>
      <c r="D91" s="60"/>
      <c r="E91" s="264"/>
      <c r="F91" s="264"/>
      <c r="G91" s="17"/>
      <c r="H91" s="56"/>
      <c r="I91" s="50"/>
      <c r="J91" s="50"/>
      <c r="K91" s="50"/>
      <c r="L91" s="50"/>
      <c r="M91" s="50"/>
      <c r="N91" s="50"/>
      <c r="O91" s="264"/>
      <c r="P91" s="57"/>
      <c r="Q91" s="17"/>
      <c r="R91" s="17"/>
      <c r="S91" s="56"/>
      <c r="T91" s="50"/>
      <c r="U91" s="50"/>
      <c r="V91" s="50"/>
      <c r="W91" s="50"/>
      <c r="X91" s="50"/>
      <c r="Y91" s="50"/>
      <c r="Z91" s="264"/>
      <c r="AA91" s="57"/>
      <c r="AB91" s="17"/>
      <c r="AC91" s="17"/>
      <c r="AD91" s="56"/>
      <c r="AE91" s="50"/>
      <c r="AF91" s="50"/>
      <c r="AG91" s="50"/>
      <c r="AH91" s="50"/>
      <c r="AI91" s="50"/>
      <c r="AJ91" s="50"/>
      <c r="AK91" s="264"/>
      <c r="AL91" s="57"/>
      <c r="AM91" s="17"/>
      <c r="AN91" s="17"/>
      <c r="AO91" s="56"/>
      <c r="AP91" s="50"/>
      <c r="AQ91" s="50"/>
      <c r="AR91" s="50"/>
      <c r="AS91" s="50"/>
      <c r="AT91" s="50"/>
      <c r="AU91" s="50"/>
      <c r="AV91" s="264"/>
      <c r="AW91" s="57"/>
      <c r="AX91" s="17"/>
      <c r="AY91" s="17"/>
      <c r="AZ91" s="56"/>
      <c r="BA91" s="50"/>
      <c r="BB91" s="50"/>
      <c r="BC91" s="50"/>
      <c r="BD91" s="50"/>
      <c r="BE91" s="50"/>
      <c r="BF91" s="50"/>
      <c r="BG91" s="264"/>
      <c r="BH91" s="57"/>
      <c r="BI91" s="17"/>
      <c r="BJ91" s="17"/>
      <c r="BK91" s="56"/>
      <c r="BL91" s="50"/>
      <c r="BM91" s="50"/>
      <c r="BN91" s="50"/>
      <c r="BO91" s="50"/>
      <c r="BP91" s="50"/>
      <c r="BQ91" s="50"/>
      <c r="BR91" s="264"/>
      <c r="BS91" s="57"/>
      <c r="BT91" s="17"/>
      <c r="BU91" s="17"/>
      <c r="BV91" s="56"/>
      <c r="BW91" s="50"/>
      <c r="BX91" s="50"/>
      <c r="BY91" s="50"/>
      <c r="BZ91" s="50"/>
      <c r="CA91" s="50"/>
      <c r="CB91" s="50"/>
      <c r="CC91" s="264"/>
      <c r="CD91" s="57"/>
      <c r="CE91" s="17"/>
      <c r="CF91" s="17"/>
      <c r="CG91" s="56"/>
      <c r="CH91" s="50"/>
      <c r="CI91" s="50"/>
      <c r="CJ91" s="50"/>
      <c r="CK91" s="50"/>
      <c r="CL91" s="50"/>
      <c r="CM91" s="50"/>
      <c r="CN91" s="264"/>
      <c r="CO91" s="57"/>
      <c r="CP91" s="17"/>
      <c r="CQ91" s="17"/>
      <c r="CR91" s="56"/>
      <c r="CS91" s="50"/>
      <c r="CT91" s="50"/>
      <c r="CU91" s="50"/>
      <c r="CV91" s="50"/>
      <c r="CW91" s="50"/>
      <c r="CX91" s="50"/>
      <c r="CY91" s="264"/>
      <c r="CZ91" s="57"/>
      <c r="DA91" s="17"/>
      <c r="DB91" s="17"/>
      <c r="DC91" s="56"/>
      <c r="DD91" s="50"/>
      <c r="DE91" s="50"/>
      <c r="DF91" s="50"/>
      <c r="DG91" s="50"/>
      <c r="DH91" s="50"/>
      <c r="DI91" s="50"/>
      <c r="DJ91" s="264"/>
      <c r="DK91" s="57"/>
      <c r="DL91" s="17"/>
      <c r="DM91" s="17"/>
      <c r="DN91" s="56"/>
      <c r="DO91" s="50"/>
      <c r="DP91" s="50"/>
      <c r="DQ91" s="50"/>
      <c r="DR91" s="50"/>
      <c r="DS91" s="50"/>
      <c r="DT91" s="50"/>
      <c r="DU91" s="264"/>
      <c r="DV91" s="57"/>
      <c r="DW91" s="17"/>
      <c r="DX91" s="17"/>
      <c r="DY91" s="56"/>
      <c r="DZ91" s="50"/>
      <c r="EA91" s="50"/>
      <c r="EB91" s="50"/>
      <c r="EC91" s="50"/>
      <c r="ED91" s="50"/>
      <c r="EE91" s="50"/>
      <c r="EF91" s="264"/>
      <c r="EG91" s="57"/>
      <c r="EH91" s="17"/>
      <c r="EI91" s="17"/>
      <c r="EJ91" s="56"/>
      <c r="EK91" s="50"/>
      <c r="EL91" s="50"/>
      <c r="EM91" s="50"/>
      <c r="EN91" s="50"/>
      <c r="EO91" s="50"/>
      <c r="EP91" s="50"/>
      <c r="EQ91" s="264"/>
      <c r="ER91" s="57"/>
      <c r="ES91" s="17"/>
      <c r="ET91" s="17"/>
      <c r="EU91" s="56"/>
      <c r="EV91" s="50"/>
      <c r="EW91" s="50"/>
      <c r="EX91" s="50"/>
      <c r="EY91" s="50"/>
      <c r="EZ91" s="50"/>
      <c r="FA91" s="50"/>
      <c r="FB91" s="264"/>
      <c r="FC91" s="57"/>
      <c r="FD91" s="17"/>
      <c r="FE91" s="17"/>
      <c r="FF91" s="56"/>
      <c r="FG91" s="50"/>
      <c r="FH91" s="50"/>
      <c r="FI91" s="50"/>
      <c r="FJ91" s="50"/>
      <c r="FK91" s="50"/>
      <c r="FL91" s="50"/>
      <c r="FM91" s="264"/>
      <c r="FN91" s="57"/>
      <c r="FO91" s="17"/>
      <c r="FP91" s="17"/>
      <c r="FQ91" s="56"/>
      <c r="FR91" s="50"/>
      <c r="FS91" s="50"/>
      <c r="FT91" s="50"/>
      <c r="FU91" s="50"/>
      <c r="FV91" s="50"/>
      <c r="FW91" s="50"/>
      <c r="FX91" s="264"/>
      <c r="FY91" s="57"/>
      <c r="FZ91" s="17"/>
      <c r="GA91" s="17"/>
      <c r="GB91" s="56"/>
      <c r="GC91" s="50"/>
      <c r="GD91" s="50"/>
      <c r="GE91" s="50"/>
      <c r="GF91" s="50"/>
      <c r="GG91" s="50"/>
      <c r="GH91" s="50"/>
      <c r="GI91" s="264"/>
      <c r="GJ91" s="57"/>
      <c r="GK91" s="17"/>
      <c r="GL91" s="17"/>
      <c r="GM91" s="56"/>
      <c r="GN91" s="50"/>
      <c r="GO91" s="50"/>
      <c r="GP91" s="50"/>
      <c r="GQ91" s="50"/>
      <c r="GR91" s="50"/>
      <c r="GS91" s="50"/>
      <c r="GT91" s="264"/>
      <c r="GU91" s="57"/>
      <c r="GV91" s="17"/>
      <c r="GW91" s="17"/>
      <c r="GX91" s="56"/>
      <c r="GY91" s="50"/>
      <c r="GZ91" s="50"/>
      <c r="HA91" s="50"/>
      <c r="HB91" s="50"/>
      <c r="HC91" s="50"/>
      <c r="HD91" s="50"/>
      <c r="HE91" s="264"/>
      <c r="HF91" s="57"/>
      <c r="HG91" s="17"/>
      <c r="HH91" s="17"/>
      <c r="HI91" s="56"/>
      <c r="HJ91" s="50"/>
      <c r="HK91" s="50"/>
      <c r="HL91" s="50"/>
      <c r="HM91" s="50"/>
      <c r="HN91" s="50"/>
      <c r="HO91" s="50"/>
      <c r="HP91" s="264"/>
      <c r="HQ91" s="57"/>
      <c r="HR91" s="17"/>
      <c r="HS91" s="17"/>
    </row>
    <row r="92" spans="1:227" x14ac:dyDescent="0.25">
      <c r="A92" s="59"/>
      <c r="B92" s="217"/>
      <c r="C92" s="62"/>
      <c r="D92" s="62"/>
      <c r="E92" s="264"/>
      <c r="F92" s="264"/>
      <c r="G92" s="17"/>
      <c r="H92" s="56"/>
      <c r="I92" s="50"/>
      <c r="J92" s="50"/>
      <c r="K92" s="50"/>
      <c r="L92" s="50"/>
      <c r="M92" s="50"/>
      <c r="N92" s="50"/>
      <c r="O92" s="264"/>
      <c r="P92" s="57"/>
      <c r="Q92" s="17"/>
      <c r="R92" s="17"/>
      <c r="S92" s="56"/>
      <c r="T92" s="50"/>
      <c r="U92" s="50"/>
      <c r="V92" s="50"/>
      <c r="W92" s="50"/>
      <c r="X92" s="50"/>
      <c r="Y92" s="50"/>
      <c r="Z92" s="264"/>
      <c r="AA92" s="57"/>
      <c r="AB92" s="17"/>
      <c r="AC92" s="17"/>
      <c r="AD92" s="56"/>
      <c r="AE92" s="50"/>
      <c r="AF92" s="50"/>
      <c r="AG92" s="50"/>
      <c r="AH92" s="50"/>
      <c r="AI92" s="50"/>
      <c r="AJ92" s="50"/>
      <c r="AK92" s="264"/>
      <c r="AL92" s="57"/>
      <c r="AM92" s="17"/>
      <c r="AN92" s="17"/>
      <c r="AO92" s="56"/>
      <c r="AP92" s="50"/>
      <c r="AQ92" s="50"/>
      <c r="AR92" s="50"/>
      <c r="AS92" s="50"/>
      <c r="AT92" s="50"/>
      <c r="AU92" s="50"/>
      <c r="AV92" s="264"/>
      <c r="AW92" s="57"/>
      <c r="AX92" s="17"/>
      <c r="AY92" s="17"/>
      <c r="AZ92" s="56"/>
      <c r="BA92" s="50"/>
      <c r="BB92" s="50"/>
      <c r="BC92" s="50"/>
      <c r="BD92" s="50"/>
      <c r="BE92" s="50"/>
      <c r="BF92" s="50"/>
      <c r="BG92" s="264"/>
      <c r="BH92" s="57"/>
      <c r="BI92" s="17"/>
      <c r="BJ92" s="17"/>
      <c r="BK92" s="56"/>
      <c r="BL92" s="50"/>
      <c r="BM92" s="50"/>
      <c r="BN92" s="50"/>
      <c r="BO92" s="50"/>
      <c r="BP92" s="50"/>
      <c r="BQ92" s="50"/>
      <c r="BR92" s="264"/>
      <c r="BS92" s="57"/>
      <c r="BT92" s="17"/>
      <c r="BU92" s="17"/>
      <c r="BV92" s="56"/>
      <c r="BW92" s="50"/>
      <c r="BX92" s="50"/>
      <c r="BY92" s="50"/>
      <c r="BZ92" s="50"/>
      <c r="CA92" s="50"/>
      <c r="CB92" s="50"/>
      <c r="CC92" s="264"/>
      <c r="CD92" s="57"/>
      <c r="CE92" s="17"/>
      <c r="CF92" s="17"/>
      <c r="CG92" s="56"/>
      <c r="CH92" s="50"/>
      <c r="CI92" s="50"/>
      <c r="CJ92" s="50"/>
      <c r="CK92" s="50"/>
      <c r="CL92" s="50"/>
      <c r="CM92" s="50"/>
      <c r="CN92" s="264"/>
      <c r="CO92" s="57"/>
      <c r="CP92" s="17"/>
      <c r="CQ92" s="17"/>
      <c r="CR92" s="56"/>
      <c r="CS92" s="50"/>
      <c r="CT92" s="50"/>
      <c r="CU92" s="50"/>
      <c r="CV92" s="50"/>
      <c r="CW92" s="50"/>
      <c r="CX92" s="50"/>
      <c r="CY92" s="264"/>
      <c r="CZ92" s="57"/>
      <c r="DA92" s="17"/>
      <c r="DB92" s="17"/>
      <c r="DC92" s="56"/>
      <c r="DD92" s="50"/>
      <c r="DE92" s="50"/>
      <c r="DF92" s="50"/>
      <c r="DG92" s="50"/>
      <c r="DH92" s="50"/>
      <c r="DI92" s="50"/>
      <c r="DJ92" s="264"/>
      <c r="DK92" s="57"/>
      <c r="DL92" s="17"/>
      <c r="DM92" s="17"/>
      <c r="DN92" s="56"/>
      <c r="DO92" s="50"/>
      <c r="DP92" s="50"/>
      <c r="DQ92" s="50"/>
      <c r="DR92" s="50"/>
      <c r="DS92" s="50"/>
      <c r="DT92" s="50"/>
      <c r="DU92" s="264"/>
      <c r="DV92" s="57"/>
      <c r="DW92" s="17"/>
      <c r="DX92" s="17"/>
      <c r="DY92" s="56"/>
      <c r="DZ92" s="50"/>
      <c r="EA92" s="50"/>
      <c r="EB92" s="50"/>
      <c r="EC92" s="50"/>
      <c r="ED92" s="50"/>
      <c r="EE92" s="50"/>
      <c r="EF92" s="264"/>
      <c r="EG92" s="57"/>
      <c r="EH92" s="17"/>
      <c r="EI92" s="17"/>
      <c r="EJ92" s="56"/>
      <c r="EK92" s="50"/>
      <c r="EL92" s="50"/>
      <c r="EM92" s="50"/>
      <c r="EN92" s="50"/>
      <c r="EO92" s="50"/>
      <c r="EP92" s="50"/>
      <c r="EQ92" s="264"/>
      <c r="ER92" s="57"/>
      <c r="ES92" s="17"/>
      <c r="ET92" s="17"/>
      <c r="EU92" s="56"/>
      <c r="EV92" s="50"/>
      <c r="EW92" s="50"/>
      <c r="EX92" s="50"/>
      <c r="EY92" s="50"/>
      <c r="EZ92" s="50"/>
      <c r="FA92" s="50"/>
      <c r="FB92" s="264"/>
      <c r="FC92" s="57"/>
      <c r="FD92" s="17"/>
      <c r="FE92" s="17"/>
      <c r="FF92" s="56"/>
      <c r="FG92" s="50"/>
      <c r="FH92" s="50"/>
      <c r="FI92" s="50"/>
      <c r="FJ92" s="50"/>
      <c r="FK92" s="50"/>
      <c r="FL92" s="50"/>
      <c r="FM92" s="264"/>
      <c r="FN92" s="57"/>
      <c r="FO92" s="17"/>
      <c r="FP92" s="17"/>
      <c r="FQ92" s="56"/>
      <c r="FR92" s="50"/>
      <c r="FS92" s="50"/>
      <c r="FT92" s="50"/>
      <c r="FU92" s="50"/>
      <c r="FV92" s="50"/>
      <c r="FW92" s="50"/>
      <c r="FX92" s="264"/>
      <c r="FY92" s="57"/>
      <c r="FZ92" s="17"/>
      <c r="GA92" s="17"/>
      <c r="GB92" s="56"/>
      <c r="GC92" s="50"/>
      <c r="GD92" s="50"/>
      <c r="GE92" s="50"/>
      <c r="GF92" s="50"/>
      <c r="GG92" s="50"/>
      <c r="GH92" s="50"/>
      <c r="GI92" s="264"/>
      <c r="GJ92" s="57"/>
      <c r="GK92" s="17"/>
      <c r="GL92" s="17"/>
      <c r="GM92" s="56"/>
      <c r="GN92" s="50"/>
      <c r="GO92" s="50"/>
      <c r="GP92" s="50"/>
      <c r="GQ92" s="50"/>
      <c r="GR92" s="50"/>
      <c r="GS92" s="50"/>
      <c r="GT92" s="264"/>
      <c r="GU92" s="57"/>
      <c r="GV92" s="17"/>
      <c r="GW92" s="17"/>
      <c r="GX92" s="56"/>
      <c r="GY92" s="50"/>
      <c r="GZ92" s="50"/>
      <c r="HA92" s="50"/>
      <c r="HB92" s="50"/>
      <c r="HC92" s="50"/>
      <c r="HD92" s="50"/>
      <c r="HE92" s="264"/>
      <c r="HF92" s="57"/>
      <c r="HG92" s="17"/>
      <c r="HH92" s="17"/>
      <c r="HI92" s="56"/>
      <c r="HJ92" s="50"/>
      <c r="HK92" s="50"/>
      <c r="HL92" s="50"/>
      <c r="HM92" s="50"/>
      <c r="HN92" s="50"/>
      <c r="HO92" s="50"/>
      <c r="HP92" s="264"/>
      <c r="HQ92" s="57"/>
      <c r="HR92" s="17"/>
      <c r="HS92" s="17"/>
    </row>
    <row r="93" spans="1:227" x14ac:dyDescent="0.25">
      <c r="A93" s="64"/>
      <c r="B93" s="65"/>
      <c r="C93" s="66"/>
      <c r="D93" s="66"/>
      <c r="E93" s="264"/>
      <c r="F93" s="264"/>
      <c r="G93" s="17"/>
      <c r="H93" s="56"/>
      <c r="I93" s="50"/>
      <c r="J93" s="50"/>
      <c r="K93" s="50"/>
      <c r="L93" s="50"/>
      <c r="M93" s="50"/>
      <c r="N93" s="50"/>
      <c r="O93" s="264"/>
      <c r="P93" s="57"/>
      <c r="Q93" s="17"/>
      <c r="R93" s="17"/>
      <c r="S93" s="56"/>
      <c r="T93" s="50"/>
      <c r="U93" s="50"/>
      <c r="V93" s="50"/>
      <c r="W93" s="50"/>
      <c r="X93" s="50"/>
      <c r="Y93" s="50"/>
      <c r="Z93" s="264"/>
      <c r="AA93" s="57"/>
      <c r="AB93" s="17"/>
      <c r="AC93" s="17"/>
      <c r="AD93" s="56"/>
      <c r="AE93" s="50"/>
      <c r="AF93" s="50"/>
      <c r="AG93" s="50"/>
      <c r="AH93" s="50"/>
      <c r="AI93" s="50"/>
      <c r="AJ93" s="50"/>
      <c r="AK93" s="264"/>
      <c r="AL93" s="57"/>
      <c r="AM93" s="17"/>
      <c r="AN93" s="17"/>
      <c r="AO93" s="56"/>
      <c r="AP93" s="50"/>
      <c r="AQ93" s="50"/>
      <c r="AR93" s="50"/>
      <c r="AS93" s="50"/>
      <c r="AT93" s="50"/>
      <c r="AU93" s="50"/>
      <c r="AV93" s="264"/>
      <c r="AW93" s="57"/>
      <c r="AX93" s="17"/>
      <c r="AY93" s="17"/>
      <c r="AZ93" s="56"/>
      <c r="BA93" s="50"/>
      <c r="BB93" s="50"/>
      <c r="BC93" s="50"/>
      <c r="BD93" s="50"/>
      <c r="BE93" s="50"/>
      <c r="BF93" s="50"/>
      <c r="BG93" s="264"/>
      <c r="BH93" s="57"/>
      <c r="BI93" s="17"/>
      <c r="BJ93" s="17"/>
      <c r="BK93" s="56"/>
      <c r="BL93" s="50"/>
      <c r="BM93" s="50"/>
      <c r="BN93" s="50"/>
      <c r="BO93" s="50"/>
      <c r="BP93" s="50"/>
      <c r="BQ93" s="50"/>
      <c r="BR93" s="264"/>
      <c r="BS93" s="57"/>
      <c r="BT93" s="17"/>
      <c r="BU93" s="17"/>
      <c r="BV93" s="56"/>
      <c r="BW93" s="50"/>
      <c r="BX93" s="50"/>
      <c r="BY93" s="50"/>
      <c r="BZ93" s="50"/>
      <c r="CA93" s="50"/>
      <c r="CB93" s="50"/>
      <c r="CC93" s="264"/>
      <c r="CD93" s="57"/>
      <c r="CE93" s="17"/>
      <c r="CF93" s="17"/>
      <c r="CG93" s="56"/>
      <c r="CH93" s="50"/>
      <c r="CI93" s="50"/>
      <c r="CJ93" s="50"/>
      <c r="CK93" s="50"/>
      <c r="CL93" s="50"/>
      <c r="CM93" s="50"/>
      <c r="CN93" s="264"/>
      <c r="CO93" s="57"/>
      <c r="CP93" s="17"/>
      <c r="CQ93" s="17"/>
      <c r="CR93" s="56"/>
      <c r="CS93" s="50"/>
      <c r="CT93" s="50"/>
      <c r="CU93" s="50"/>
      <c r="CV93" s="50"/>
      <c r="CW93" s="50"/>
      <c r="CX93" s="50"/>
      <c r="CY93" s="264"/>
      <c r="CZ93" s="57"/>
      <c r="DA93" s="17"/>
      <c r="DB93" s="17"/>
      <c r="DC93" s="56"/>
      <c r="DD93" s="50"/>
      <c r="DE93" s="50"/>
      <c r="DF93" s="50"/>
      <c r="DG93" s="50"/>
      <c r="DH93" s="50"/>
      <c r="DI93" s="50"/>
      <c r="DJ93" s="264"/>
      <c r="DK93" s="57"/>
      <c r="DL93" s="17"/>
      <c r="DM93" s="17"/>
      <c r="DN93" s="56"/>
      <c r="DO93" s="50"/>
      <c r="DP93" s="50"/>
      <c r="DQ93" s="50"/>
      <c r="DR93" s="50"/>
      <c r="DS93" s="50"/>
      <c r="DT93" s="50"/>
      <c r="DU93" s="264"/>
      <c r="DV93" s="57"/>
      <c r="DW93" s="17"/>
      <c r="DX93" s="17"/>
      <c r="DY93" s="56"/>
      <c r="DZ93" s="50"/>
      <c r="EA93" s="50"/>
      <c r="EB93" s="50"/>
      <c r="EC93" s="50"/>
      <c r="ED93" s="50"/>
      <c r="EE93" s="50"/>
      <c r="EF93" s="264"/>
      <c r="EG93" s="57"/>
      <c r="EH93" s="17"/>
      <c r="EI93" s="17"/>
      <c r="EJ93" s="56"/>
      <c r="EK93" s="50"/>
      <c r="EL93" s="50"/>
      <c r="EM93" s="50"/>
      <c r="EN93" s="50"/>
      <c r="EO93" s="50"/>
      <c r="EP93" s="50"/>
      <c r="EQ93" s="264"/>
      <c r="ER93" s="57"/>
      <c r="ES93" s="17"/>
      <c r="ET93" s="17"/>
      <c r="EU93" s="56"/>
      <c r="EV93" s="50"/>
      <c r="EW93" s="50"/>
      <c r="EX93" s="50"/>
      <c r="EY93" s="50"/>
      <c r="EZ93" s="50"/>
      <c r="FA93" s="50"/>
      <c r="FB93" s="264"/>
      <c r="FC93" s="57"/>
      <c r="FD93" s="17"/>
      <c r="FE93" s="17"/>
      <c r="FF93" s="56"/>
      <c r="FG93" s="50"/>
      <c r="FH93" s="50"/>
      <c r="FI93" s="50"/>
      <c r="FJ93" s="50"/>
      <c r="FK93" s="50"/>
      <c r="FL93" s="50"/>
      <c r="FM93" s="264"/>
      <c r="FN93" s="57"/>
      <c r="FO93" s="17"/>
      <c r="FP93" s="17"/>
      <c r="FQ93" s="56"/>
      <c r="FR93" s="50"/>
      <c r="FS93" s="50"/>
      <c r="FT93" s="50"/>
      <c r="FU93" s="50"/>
      <c r="FV93" s="50"/>
      <c r="FW93" s="50"/>
      <c r="FX93" s="264"/>
      <c r="FY93" s="57"/>
      <c r="FZ93" s="17"/>
      <c r="GA93" s="17"/>
      <c r="GB93" s="56"/>
      <c r="GC93" s="50"/>
      <c r="GD93" s="50"/>
      <c r="GE93" s="50"/>
      <c r="GF93" s="50"/>
      <c r="GG93" s="50"/>
      <c r="GH93" s="50"/>
      <c r="GI93" s="264"/>
      <c r="GJ93" s="57"/>
      <c r="GK93" s="17"/>
      <c r="GL93" s="17"/>
      <c r="GM93" s="56"/>
      <c r="GN93" s="50"/>
      <c r="GO93" s="50"/>
      <c r="GP93" s="50"/>
      <c r="GQ93" s="50"/>
      <c r="GR93" s="50"/>
      <c r="GS93" s="50"/>
      <c r="GT93" s="264"/>
      <c r="GU93" s="57"/>
      <c r="GV93" s="17"/>
      <c r="GW93" s="17"/>
      <c r="GX93" s="56"/>
      <c r="GY93" s="50"/>
      <c r="GZ93" s="50"/>
      <c r="HA93" s="50"/>
      <c r="HB93" s="50"/>
      <c r="HC93" s="50"/>
      <c r="HD93" s="50"/>
      <c r="HE93" s="264"/>
      <c r="HF93" s="57"/>
      <c r="HG93" s="17"/>
      <c r="HH93" s="17"/>
      <c r="HI93" s="56"/>
      <c r="HJ93" s="50"/>
      <c r="HK93" s="50"/>
      <c r="HL93" s="50"/>
      <c r="HM93" s="50"/>
      <c r="HN93" s="50"/>
      <c r="HO93" s="50"/>
      <c r="HP93" s="264"/>
      <c r="HQ93" s="57"/>
      <c r="HR93" s="17"/>
      <c r="HS93" s="17"/>
    </row>
    <row r="94" spans="1:227" x14ac:dyDescent="0.25">
      <c r="B94" s="17"/>
      <c r="C94" s="57"/>
      <c r="D94" s="57"/>
      <c r="E94" s="264"/>
      <c r="F94" s="264"/>
      <c r="G94" s="17"/>
      <c r="H94" s="56"/>
      <c r="I94" s="50"/>
      <c r="J94" s="50"/>
      <c r="K94" s="50"/>
      <c r="L94" s="50"/>
      <c r="M94" s="50"/>
      <c r="N94" s="50"/>
      <c r="O94" s="264"/>
      <c r="P94" s="57"/>
      <c r="Q94" s="17"/>
      <c r="R94" s="17"/>
      <c r="S94" s="56"/>
      <c r="T94" s="50"/>
      <c r="U94" s="50"/>
      <c r="V94" s="50"/>
      <c r="W94" s="50"/>
      <c r="X94" s="50"/>
      <c r="Y94" s="50"/>
      <c r="Z94" s="264"/>
      <c r="AA94" s="57"/>
      <c r="AB94" s="17"/>
      <c r="AC94" s="17"/>
      <c r="AD94" s="56"/>
      <c r="AE94" s="50"/>
      <c r="AF94" s="50"/>
      <c r="AG94" s="50"/>
      <c r="AH94" s="50"/>
      <c r="AI94" s="50"/>
      <c r="AJ94" s="50"/>
      <c r="AK94" s="264"/>
      <c r="AL94" s="57"/>
      <c r="AM94" s="17"/>
      <c r="AN94" s="17"/>
      <c r="AO94" s="56"/>
      <c r="AP94" s="50"/>
      <c r="AQ94" s="50"/>
      <c r="AR94" s="50"/>
      <c r="AS94" s="50"/>
      <c r="AT94" s="50"/>
      <c r="AU94" s="50"/>
      <c r="AV94" s="264"/>
      <c r="AW94" s="57"/>
      <c r="AX94" s="17"/>
      <c r="AY94" s="17"/>
      <c r="AZ94" s="56"/>
      <c r="BA94" s="50"/>
      <c r="BB94" s="50"/>
      <c r="BC94" s="50"/>
      <c r="BD94" s="50"/>
      <c r="BE94" s="50"/>
      <c r="BF94" s="50"/>
      <c r="BG94" s="264"/>
      <c r="BH94" s="57"/>
      <c r="BI94" s="17"/>
      <c r="BJ94" s="17"/>
      <c r="BK94" s="56"/>
      <c r="BL94" s="50"/>
      <c r="BM94" s="50"/>
      <c r="BN94" s="50"/>
      <c r="BO94" s="50"/>
      <c r="BP94" s="50"/>
      <c r="BQ94" s="50"/>
      <c r="BR94" s="264"/>
      <c r="BS94" s="57"/>
      <c r="BT94" s="17"/>
      <c r="BU94" s="17"/>
      <c r="BV94" s="56"/>
      <c r="BW94" s="50"/>
      <c r="BX94" s="50"/>
      <c r="BY94" s="50"/>
      <c r="BZ94" s="50"/>
      <c r="CA94" s="50"/>
      <c r="CB94" s="50"/>
      <c r="CC94" s="264"/>
      <c r="CD94" s="57"/>
      <c r="CE94" s="17"/>
      <c r="CF94" s="17"/>
      <c r="CG94" s="56"/>
      <c r="CH94" s="50"/>
      <c r="CI94" s="50"/>
      <c r="CJ94" s="50"/>
      <c r="CK94" s="50"/>
      <c r="CL94" s="50"/>
      <c r="CM94" s="50"/>
      <c r="CN94" s="264"/>
      <c r="CO94" s="57"/>
      <c r="CP94" s="17"/>
      <c r="CQ94" s="17"/>
      <c r="CR94" s="56"/>
      <c r="CS94" s="50"/>
      <c r="CT94" s="50"/>
      <c r="CU94" s="50"/>
      <c r="CV94" s="50"/>
      <c r="CW94" s="50"/>
      <c r="CX94" s="50"/>
      <c r="CY94" s="264"/>
      <c r="CZ94" s="57"/>
      <c r="DA94" s="17"/>
      <c r="DB94" s="17"/>
      <c r="DC94" s="56"/>
      <c r="DD94" s="50"/>
      <c r="DE94" s="50"/>
      <c r="DF94" s="50"/>
      <c r="DG94" s="50"/>
      <c r="DH94" s="50"/>
      <c r="DI94" s="50"/>
      <c r="DJ94" s="264"/>
      <c r="DK94" s="57"/>
      <c r="DL94" s="17"/>
      <c r="DM94" s="17"/>
      <c r="DN94" s="56"/>
      <c r="DO94" s="50"/>
      <c r="DP94" s="50"/>
      <c r="DQ94" s="50"/>
      <c r="DR94" s="50"/>
      <c r="DS94" s="50"/>
      <c r="DT94" s="50"/>
      <c r="DU94" s="264"/>
      <c r="DV94" s="57"/>
      <c r="DW94" s="17"/>
      <c r="DX94" s="17"/>
      <c r="DY94" s="56"/>
      <c r="DZ94" s="50"/>
      <c r="EA94" s="50"/>
      <c r="EB94" s="50"/>
      <c r="EC94" s="50"/>
      <c r="ED94" s="50"/>
      <c r="EE94" s="50"/>
      <c r="EF94" s="264"/>
      <c r="EG94" s="57"/>
      <c r="EH94" s="17"/>
      <c r="EI94" s="17"/>
      <c r="EJ94" s="56"/>
      <c r="EK94" s="50"/>
      <c r="EL94" s="50"/>
      <c r="EM94" s="50"/>
      <c r="EN94" s="50"/>
      <c r="EO94" s="50"/>
      <c r="EP94" s="50"/>
      <c r="EQ94" s="264"/>
      <c r="ER94" s="57"/>
      <c r="ES94" s="17"/>
      <c r="ET94" s="17"/>
      <c r="EU94" s="56"/>
      <c r="EV94" s="50"/>
      <c r="EW94" s="50"/>
      <c r="EX94" s="50"/>
      <c r="EY94" s="50"/>
      <c r="EZ94" s="50"/>
      <c r="FA94" s="50"/>
      <c r="FB94" s="264"/>
      <c r="FC94" s="57"/>
      <c r="FD94" s="17"/>
      <c r="FE94" s="17"/>
      <c r="FF94" s="56"/>
      <c r="FG94" s="50"/>
      <c r="FH94" s="50"/>
      <c r="FI94" s="50"/>
      <c r="FJ94" s="50"/>
      <c r="FK94" s="50"/>
      <c r="FL94" s="50"/>
      <c r="FM94" s="264"/>
      <c r="FN94" s="57"/>
      <c r="FO94" s="17"/>
      <c r="FP94" s="17"/>
      <c r="FQ94" s="56"/>
      <c r="FR94" s="50"/>
      <c r="FS94" s="50"/>
      <c r="FT94" s="50"/>
      <c r="FU94" s="50"/>
      <c r="FV94" s="50"/>
      <c r="FW94" s="50"/>
      <c r="FX94" s="264"/>
      <c r="FY94" s="57"/>
      <c r="FZ94" s="17"/>
      <c r="GA94" s="17"/>
      <c r="GB94" s="56"/>
      <c r="GC94" s="50"/>
      <c r="GD94" s="50"/>
      <c r="GE94" s="50"/>
      <c r="GF94" s="50"/>
      <c r="GG94" s="50"/>
      <c r="GH94" s="50"/>
      <c r="GI94" s="264"/>
      <c r="GJ94" s="57"/>
      <c r="GK94" s="17"/>
      <c r="GL94" s="17"/>
      <c r="GM94" s="56"/>
      <c r="GN94" s="50"/>
      <c r="GO94" s="50"/>
      <c r="GP94" s="50"/>
      <c r="GQ94" s="50"/>
      <c r="GR94" s="50"/>
      <c r="GS94" s="50"/>
      <c r="GT94" s="264"/>
      <c r="GU94" s="57"/>
      <c r="GV94" s="17"/>
      <c r="GW94" s="17"/>
      <c r="GX94" s="56"/>
      <c r="GY94" s="50"/>
      <c r="GZ94" s="50"/>
      <c r="HA94" s="50"/>
      <c r="HB94" s="50"/>
      <c r="HC94" s="50"/>
      <c r="HD94" s="50"/>
      <c r="HE94" s="264"/>
      <c r="HF94" s="57"/>
      <c r="HG94" s="17"/>
      <c r="HH94" s="17"/>
      <c r="HI94" s="56"/>
      <c r="HJ94" s="50"/>
      <c r="HK94" s="50"/>
      <c r="HL94" s="50"/>
      <c r="HM94" s="50"/>
      <c r="HN94" s="50"/>
      <c r="HO94" s="50"/>
      <c r="HP94" s="264"/>
      <c r="HQ94" s="57"/>
      <c r="HR94" s="17"/>
      <c r="HS94" s="17"/>
    </row>
    <row r="95" spans="1:227" x14ac:dyDescent="0.25">
      <c r="E95" s="264"/>
      <c r="F95" s="264"/>
      <c r="G95" s="17"/>
      <c r="H95" s="56"/>
      <c r="I95" s="50"/>
      <c r="J95" s="50"/>
      <c r="K95" s="50"/>
      <c r="L95" s="50"/>
      <c r="M95" s="50"/>
      <c r="N95" s="50"/>
      <c r="O95" s="264"/>
      <c r="P95" s="57"/>
      <c r="Q95" s="17"/>
      <c r="R95" s="17"/>
      <c r="S95" s="56"/>
      <c r="T95" s="50"/>
      <c r="U95" s="50"/>
      <c r="V95" s="50"/>
      <c r="W95" s="50"/>
      <c r="X95" s="50"/>
      <c r="Y95" s="50"/>
      <c r="Z95" s="264"/>
      <c r="AA95" s="57"/>
      <c r="AB95" s="17"/>
      <c r="AC95" s="17"/>
      <c r="AD95" s="56"/>
      <c r="AE95" s="50"/>
      <c r="AF95" s="50"/>
      <c r="AG95" s="50"/>
      <c r="AH95" s="50"/>
      <c r="AI95" s="50"/>
      <c r="AJ95" s="50"/>
      <c r="AK95" s="264"/>
      <c r="AL95" s="57"/>
      <c r="AM95" s="17"/>
      <c r="AN95" s="17"/>
      <c r="AO95" s="56"/>
      <c r="AP95" s="50"/>
      <c r="AQ95" s="50"/>
      <c r="AR95" s="50"/>
      <c r="AS95" s="50"/>
      <c r="AT95" s="50"/>
      <c r="AU95" s="50"/>
      <c r="AV95" s="264"/>
      <c r="AW95" s="57"/>
      <c r="AX95" s="17"/>
      <c r="AY95" s="17"/>
      <c r="AZ95" s="56"/>
      <c r="BA95" s="50"/>
      <c r="BB95" s="50"/>
      <c r="BC95" s="50"/>
      <c r="BD95" s="50"/>
      <c r="BE95" s="50"/>
      <c r="BF95" s="50"/>
      <c r="BG95" s="264"/>
      <c r="BH95" s="57"/>
      <c r="BI95" s="17"/>
      <c r="BJ95" s="17"/>
      <c r="BK95" s="56"/>
      <c r="BL95" s="50"/>
      <c r="BM95" s="50"/>
      <c r="BN95" s="50"/>
      <c r="BO95" s="50"/>
      <c r="BP95" s="50"/>
      <c r="BQ95" s="50"/>
      <c r="BR95" s="264"/>
      <c r="BS95" s="57"/>
      <c r="BT95" s="17"/>
      <c r="BU95" s="17"/>
      <c r="BV95" s="56"/>
      <c r="BW95" s="50"/>
      <c r="BX95" s="50"/>
      <c r="BY95" s="50"/>
      <c r="BZ95" s="50"/>
      <c r="CA95" s="50"/>
      <c r="CB95" s="50"/>
      <c r="CC95" s="264"/>
      <c r="CD95" s="57"/>
      <c r="CE95" s="17"/>
      <c r="CF95" s="17"/>
      <c r="CG95" s="56"/>
      <c r="CH95" s="50"/>
      <c r="CI95" s="50"/>
      <c r="CJ95" s="50"/>
      <c r="CK95" s="50"/>
      <c r="CL95" s="50"/>
      <c r="CM95" s="50"/>
      <c r="CN95" s="264"/>
      <c r="CO95" s="57"/>
      <c r="CP95" s="17"/>
      <c r="CQ95" s="17"/>
      <c r="CR95" s="56"/>
      <c r="CS95" s="50"/>
      <c r="CT95" s="50"/>
      <c r="CU95" s="50"/>
      <c r="CV95" s="50"/>
      <c r="CW95" s="50"/>
      <c r="CX95" s="50"/>
      <c r="CY95" s="264"/>
      <c r="CZ95" s="57"/>
      <c r="DA95" s="17"/>
      <c r="DB95" s="17"/>
      <c r="DC95" s="56"/>
      <c r="DD95" s="50"/>
      <c r="DE95" s="50"/>
      <c r="DF95" s="50"/>
      <c r="DG95" s="50"/>
      <c r="DH95" s="50"/>
      <c r="DI95" s="50"/>
      <c r="DJ95" s="264"/>
      <c r="DK95" s="57"/>
      <c r="DL95" s="17"/>
      <c r="DM95" s="17"/>
      <c r="DN95" s="56"/>
      <c r="DO95" s="50"/>
      <c r="DP95" s="50"/>
      <c r="DQ95" s="50"/>
      <c r="DR95" s="50"/>
      <c r="DS95" s="50"/>
      <c r="DT95" s="50"/>
      <c r="DU95" s="264"/>
      <c r="DV95" s="57"/>
      <c r="DW95" s="17"/>
      <c r="DX95" s="17"/>
      <c r="DY95" s="56"/>
      <c r="DZ95" s="50"/>
      <c r="EA95" s="50"/>
      <c r="EB95" s="50"/>
      <c r="EC95" s="50"/>
      <c r="ED95" s="50"/>
      <c r="EE95" s="50"/>
      <c r="EF95" s="264"/>
      <c r="EG95" s="57"/>
      <c r="EH95" s="17"/>
      <c r="EI95" s="17"/>
      <c r="EJ95" s="56"/>
      <c r="EK95" s="50"/>
      <c r="EL95" s="50"/>
      <c r="EM95" s="50"/>
      <c r="EN95" s="50"/>
      <c r="EO95" s="50"/>
      <c r="EP95" s="50"/>
      <c r="EQ95" s="264"/>
      <c r="ER95" s="57"/>
      <c r="ES95" s="17"/>
      <c r="ET95" s="17"/>
      <c r="EU95" s="56"/>
      <c r="EV95" s="50"/>
      <c r="EW95" s="50"/>
      <c r="EX95" s="50"/>
      <c r="EY95" s="50"/>
      <c r="EZ95" s="50"/>
      <c r="FA95" s="50"/>
      <c r="FB95" s="264"/>
      <c r="FC95" s="57"/>
      <c r="FD95" s="17"/>
      <c r="FE95" s="17"/>
      <c r="FF95" s="56"/>
      <c r="FG95" s="50"/>
      <c r="FH95" s="50"/>
      <c r="FI95" s="50"/>
      <c r="FJ95" s="50"/>
      <c r="FK95" s="50"/>
      <c r="FL95" s="50"/>
      <c r="FM95" s="264"/>
      <c r="FN95" s="57"/>
      <c r="FO95" s="17"/>
      <c r="FP95" s="17"/>
      <c r="FQ95" s="56"/>
      <c r="FR95" s="50"/>
      <c r="FS95" s="50"/>
      <c r="FT95" s="50"/>
      <c r="FU95" s="50"/>
      <c r="FV95" s="50"/>
      <c r="FW95" s="50"/>
      <c r="FX95" s="264"/>
      <c r="FY95" s="57"/>
      <c r="FZ95" s="17"/>
      <c r="GA95" s="17"/>
      <c r="GB95" s="56"/>
      <c r="GC95" s="50"/>
      <c r="GD95" s="50"/>
      <c r="GE95" s="50"/>
      <c r="GF95" s="50"/>
      <c r="GG95" s="50"/>
      <c r="GH95" s="50"/>
      <c r="GI95" s="264"/>
      <c r="GJ95" s="57"/>
      <c r="GK95" s="17"/>
      <c r="GL95" s="17"/>
      <c r="GM95" s="56"/>
      <c r="GN95" s="50"/>
      <c r="GO95" s="50"/>
      <c r="GP95" s="50"/>
      <c r="GQ95" s="50"/>
      <c r="GR95" s="50"/>
      <c r="GS95" s="50"/>
      <c r="GT95" s="264"/>
      <c r="GU95" s="57"/>
      <c r="GV95" s="17"/>
      <c r="GW95" s="17"/>
      <c r="GX95" s="56"/>
      <c r="GY95" s="50"/>
      <c r="GZ95" s="50"/>
      <c r="HA95" s="50"/>
      <c r="HB95" s="50"/>
      <c r="HC95" s="50"/>
      <c r="HD95" s="50"/>
      <c r="HE95" s="264"/>
      <c r="HF95" s="57"/>
      <c r="HG95" s="17"/>
      <c r="HH95" s="17"/>
      <c r="HI95" s="56"/>
      <c r="HJ95" s="50"/>
      <c r="HK95" s="50"/>
      <c r="HL95" s="50"/>
      <c r="HM95" s="50"/>
      <c r="HN95" s="50"/>
      <c r="HO95" s="50"/>
      <c r="HP95" s="264"/>
      <c r="HQ95" s="57"/>
      <c r="HR95" s="17"/>
      <c r="HS95" s="17"/>
    </row>
    <row r="96" spans="1:227" x14ac:dyDescent="0.25">
      <c r="E96" s="264"/>
      <c r="F96" s="264"/>
      <c r="G96" s="17"/>
      <c r="H96" s="56"/>
      <c r="I96" s="50"/>
      <c r="J96" s="50"/>
      <c r="K96" s="50"/>
      <c r="L96" s="50"/>
      <c r="M96" s="50"/>
      <c r="N96" s="50"/>
      <c r="O96" s="264"/>
      <c r="P96" s="57"/>
      <c r="Q96" s="17"/>
      <c r="R96" s="17"/>
      <c r="S96" s="56"/>
      <c r="T96" s="50"/>
      <c r="U96" s="50"/>
      <c r="V96" s="50"/>
      <c r="W96" s="50"/>
      <c r="X96" s="50"/>
      <c r="Y96" s="50"/>
      <c r="Z96" s="264"/>
      <c r="AA96" s="57"/>
      <c r="AB96" s="17"/>
      <c r="AC96" s="17"/>
      <c r="AD96" s="56"/>
      <c r="AE96" s="50"/>
      <c r="AF96" s="50"/>
      <c r="AG96" s="50"/>
      <c r="AH96" s="50"/>
      <c r="AI96" s="50"/>
      <c r="AJ96" s="50"/>
      <c r="AK96" s="264"/>
      <c r="AL96" s="57"/>
      <c r="AM96" s="17"/>
      <c r="AN96" s="17"/>
      <c r="AO96" s="56"/>
      <c r="AP96" s="50"/>
      <c r="AQ96" s="50"/>
      <c r="AR96" s="50"/>
      <c r="AS96" s="50"/>
      <c r="AT96" s="50"/>
      <c r="AU96" s="50"/>
      <c r="AV96" s="264"/>
      <c r="AW96" s="57"/>
      <c r="AX96" s="17"/>
      <c r="AY96" s="17"/>
      <c r="AZ96" s="56"/>
      <c r="BA96" s="50"/>
      <c r="BB96" s="50"/>
      <c r="BC96" s="50"/>
      <c r="BD96" s="50"/>
      <c r="BE96" s="50"/>
      <c r="BF96" s="50"/>
      <c r="BG96" s="264"/>
      <c r="BH96" s="57"/>
      <c r="BI96" s="17"/>
      <c r="BJ96" s="17"/>
      <c r="BK96" s="56"/>
      <c r="BL96" s="50"/>
      <c r="BM96" s="50"/>
      <c r="BN96" s="50"/>
      <c r="BO96" s="50"/>
      <c r="BP96" s="50"/>
      <c r="BQ96" s="50"/>
      <c r="BR96" s="264"/>
      <c r="BS96" s="57"/>
      <c r="BT96" s="17"/>
      <c r="BU96" s="17"/>
      <c r="BV96" s="56"/>
      <c r="BW96" s="50"/>
      <c r="BX96" s="50"/>
      <c r="BY96" s="50"/>
      <c r="BZ96" s="50"/>
      <c r="CA96" s="50"/>
      <c r="CB96" s="50"/>
      <c r="CC96" s="264"/>
      <c r="CD96" s="57"/>
      <c r="CE96" s="17"/>
      <c r="CF96" s="17"/>
      <c r="CG96" s="56"/>
      <c r="CH96" s="50"/>
      <c r="CI96" s="50"/>
      <c r="CJ96" s="50"/>
      <c r="CK96" s="50"/>
      <c r="CL96" s="50"/>
      <c r="CM96" s="50"/>
      <c r="CN96" s="264"/>
      <c r="CO96" s="57"/>
      <c r="CP96" s="17"/>
      <c r="CQ96" s="17"/>
      <c r="CR96" s="56"/>
      <c r="CS96" s="50"/>
      <c r="CT96" s="50"/>
      <c r="CU96" s="50"/>
      <c r="CV96" s="50"/>
      <c r="CW96" s="50"/>
      <c r="CX96" s="50"/>
      <c r="CY96" s="264"/>
      <c r="CZ96" s="57"/>
      <c r="DA96" s="17"/>
      <c r="DB96" s="17"/>
      <c r="DC96" s="56"/>
      <c r="DD96" s="50"/>
      <c r="DE96" s="50"/>
      <c r="DF96" s="50"/>
      <c r="DG96" s="50"/>
      <c r="DH96" s="50"/>
      <c r="DI96" s="50"/>
      <c r="DJ96" s="264"/>
      <c r="DK96" s="57"/>
      <c r="DL96" s="17"/>
      <c r="DM96" s="17"/>
      <c r="DN96" s="56"/>
      <c r="DO96" s="50"/>
      <c r="DP96" s="50"/>
      <c r="DQ96" s="50"/>
      <c r="DR96" s="50"/>
      <c r="DS96" s="50"/>
      <c r="DT96" s="50"/>
      <c r="DU96" s="264"/>
      <c r="DV96" s="57"/>
      <c r="DW96" s="17"/>
      <c r="DX96" s="17"/>
      <c r="DY96" s="56"/>
      <c r="DZ96" s="50"/>
      <c r="EA96" s="50"/>
      <c r="EB96" s="50"/>
      <c r="EC96" s="50"/>
      <c r="ED96" s="50"/>
      <c r="EE96" s="50"/>
      <c r="EF96" s="264"/>
      <c r="EG96" s="57"/>
      <c r="EH96" s="17"/>
      <c r="EI96" s="17"/>
      <c r="EJ96" s="56"/>
      <c r="EK96" s="50"/>
      <c r="EL96" s="50"/>
      <c r="EM96" s="50"/>
      <c r="EN96" s="50"/>
      <c r="EO96" s="50"/>
      <c r="EP96" s="50"/>
      <c r="EQ96" s="264"/>
      <c r="ER96" s="57"/>
      <c r="ES96" s="17"/>
      <c r="ET96" s="17"/>
      <c r="EU96" s="56"/>
      <c r="EV96" s="50"/>
      <c r="EW96" s="50"/>
      <c r="EX96" s="50"/>
      <c r="EY96" s="50"/>
      <c r="EZ96" s="50"/>
      <c r="FA96" s="50"/>
      <c r="FB96" s="264"/>
      <c r="FC96" s="57"/>
      <c r="FD96" s="17"/>
      <c r="FE96" s="17"/>
      <c r="FF96" s="56"/>
      <c r="FG96" s="50"/>
      <c r="FH96" s="50"/>
      <c r="FI96" s="50"/>
      <c r="FJ96" s="50"/>
      <c r="FK96" s="50"/>
      <c r="FL96" s="50"/>
      <c r="FM96" s="264"/>
      <c r="FN96" s="57"/>
      <c r="FO96" s="17"/>
      <c r="FP96" s="17"/>
      <c r="FQ96" s="56"/>
      <c r="FR96" s="50"/>
      <c r="FS96" s="50"/>
      <c r="FT96" s="50"/>
      <c r="FU96" s="50"/>
      <c r="FV96" s="50"/>
      <c r="FW96" s="50"/>
      <c r="FX96" s="264"/>
      <c r="FY96" s="57"/>
      <c r="FZ96" s="17"/>
      <c r="GA96" s="17"/>
      <c r="GB96" s="56"/>
      <c r="GC96" s="50"/>
      <c r="GD96" s="50"/>
      <c r="GE96" s="50"/>
      <c r="GF96" s="50"/>
      <c r="GG96" s="50"/>
      <c r="GH96" s="50"/>
      <c r="GI96" s="264"/>
      <c r="GJ96" s="57"/>
      <c r="GK96" s="17"/>
      <c r="GL96" s="17"/>
      <c r="GM96" s="56"/>
      <c r="GN96" s="50"/>
      <c r="GO96" s="50"/>
      <c r="GP96" s="50"/>
      <c r="GQ96" s="50"/>
      <c r="GR96" s="50"/>
      <c r="GS96" s="50"/>
      <c r="GT96" s="264"/>
      <c r="GU96" s="57"/>
      <c r="GV96" s="17"/>
      <c r="GW96" s="17"/>
      <c r="GX96" s="56"/>
      <c r="GY96" s="50"/>
      <c r="GZ96" s="50"/>
      <c r="HA96" s="50"/>
      <c r="HB96" s="50"/>
      <c r="HC96" s="50"/>
      <c r="HD96" s="50"/>
      <c r="HE96" s="264"/>
      <c r="HF96" s="57"/>
      <c r="HG96" s="17"/>
      <c r="HH96" s="17"/>
      <c r="HI96" s="56"/>
      <c r="HJ96" s="50"/>
      <c r="HK96" s="50"/>
      <c r="HL96" s="50"/>
      <c r="HM96" s="50"/>
      <c r="HN96" s="50"/>
      <c r="HO96" s="50"/>
      <c r="HP96" s="264"/>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16:G16"/>
    <mergeCell ref="F27:G27"/>
    <mergeCell ref="F17:G17"/>
    <mergeCell ref="F21:G21"/>
    <mergeCell ref="F22:G22"/>
    <mergeCell ref="A1:G1"/>
    <mergeCell ref="A2:G2"/>
    <mergeCell ref="B3:G3"/>
    <mergeCell ref="F6:G6"/>
    <mergeCell ref="B4:G4"/>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95C6-EA81-47A5-B460-68E1E7A5C988}">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A5" sqref="A5"/>
    </sheetView>
  </sheetViews>
  <sheetFormatPr defaultColWidth="9.1796875" defaultRowHeight="11.5" x14ac:dyDescent="0.25"/>
  <cols>
    <col min="1" max="1" width="5.7265625" style="68" customWidth="1"/>
    <col min="2" max="2" width="55.7265625" style="32" customWidth="1"/>
    <col min="3" max="3" width="16.7265625" style="69" customWidth="1"/>
    <col min="4" max="4" width="14.7265625" style="69" customWidth="1"/>
    <col min="5" max="7" width="15.7265625" style="32" customWidth="1"/>
    <col min="8" max="10" width="13.7265625" style="32" customWidth="1"/>
    <col min="11" max="16384" width="9.1796875" style="32"/>
  </cols>
  <sheetData>
    <row r="1" spans="1:8" s="26" customFormat="1" ht="20.25" customHeight="1" x14ac:dyDescent="0.35">
      <c r="A1" s="547" t="s">
        <v>389</v>
      </c>
      <c r="B1" s="547"/>
      <c r="C1" s="547"/>
      <c r="D1" s="547"/>
      <c r="E1" s="547"/>
      <c r="F1" s="547"/>
      <c r="G1" s="547"/>
    </row>
    <row r="2" spans="1:8" s="26" customFormat="1" ht="24" customHeight="1" x14ac:dyDescent="0.35">
      <c r="A2" s="547" t="s">
        <v>390</v>
      </c>
      <c r="B2" s="547"/>
      <c r="C2" s="547"/>
      <c r="D2" s="547"/>
      <c r="E2" s="547"/>
      <c r="F2" s="547"/>
      <c r="G2" s="547"/>
    </row>
    <row r="3" spans="1:8" s="26" customFormat="1" ht="24" customHeight="1" x14ac:dyDescent="0.35">
      <c r="A3" s="505"/>
      <c r="B3" s="547" t="s">
        <v>391</v>
      </c>
      <c r="C3" s="547"/>
      <c r="D3" s="547"/>
      <c r="E3" s="547"/>
      <c r="F3" s="547"/>
      <c r="G3" s="547"/>
    </row>
    <row r="4" spans="1:8" s="26" customFormat="1" ht="23.25" customHeight="1" thickBot="1" x14ac:dyDescent="0.4">
      <c r="A4" s="27"/>
      <c r="B4" s="547" t="s">
        <v>358</v>
      </c>
      <c r="C4" s="593"/>
      <c r="D4" s="593"/>
      <c r="E4" s="593"/>
      <c r="F4" s="593"/>
      <c r="G4" s="593"/>
    </row>
    <row r="5" spans="1:8" s="28" customFormat="1" ht="79.900000000000006" customHeight="1" thickBot="1" x14ac:dyDescent="0.35">
      <c r="A5" s="88" t="s">
        <v>47</v>
      </c>
      <c r="B5" s="88" t="s">
        <v>359</v>
      </c>
      <c r="C5" s="90" t="s">
        <v>392</v>
      </c>
      <c r="D5" s="189" t="s">
        <v>361</v>
      </c>
      <c r="E5" s="86" t="s">
        <v>386</v>
      </c>
      <c r="F5" s="86" t="s">
        <v>393</v>
      </c>
      <c r="G5" s="90" t="s">
        <v>394</v>
      </c>
    </row>
    <row r="6" spans="1:8" s="28" customFormat="1" ht="10.15" customHeight="1" x14ac:dyDescent="0.3">
      <c r="A6" s="184"/>
      <c r="B6" s="185"/>
      <c r="C6" s="483"/>
      <c r="D6" s="188"/>
      <c r="E6" s="188"/>
      <c r="F6" s="619"/>
      <c r="G6" s="620"/>
    </row>
    <row r="7" spans="1:8" ht="12.5" x14ac:dyDescent="0.25">
      <c r="A7" s="82"/>
      <c r="B7" s="83" t="s">
        <v>279</v>
      </c>
      <c r="C7" s="259">
        <f>'7.3 Optional Extension Year 3'!G7</f>
        <v>972576</v>
      </c>
      <c r="D7" s="492">
        <v>0</v>
      </c>
      <c r="E7" s="255">
        <f>$G7*(9/12)</f>
        <v>729432</v>
      </c>
      <c r="F7" s="255">
        <f>$G7*(3/12)</f>
        <v>243144</v>
      </c>
      <c r="G7" s="31">
        <f>SUM(C7,(C7*D7))</f>
        <v>972576</v>
      </c>
      <c r="H7" s="36"/>
    </row>
    <row r="8" spans="1:8" ht="12.5" x14ac:dyDescent="0.25">
      <c r="A8" s="82"/>
      <c r="B8" s="83" t="s">
        <v>152</v>
      </c>
      <c r="C8" s="259">
        <f>'7.3 Optional Extension Year 3'!G8</f>
        <v>3303432</v>
      </c>
      <c r="D8" s="492">
        <v>0</v>
      </c>
      <c r="E8" s="255">
        <f t="shared" ref="E8:E14" si="0">$G8*(9/12)</f>
        <v>2477574</v>
      </c>
      <c r="F8" s="255">
        <f t="shared" ref="F8:F14" si="1">$G8*(3/12)</f>
        <v>825858</v>
      </c>
      <c r="G8" s="31">
        <f t="shared" ref="G8:G14" si="2">SUM(C8,(C8*D8))</f>
        <v>3303432</v>
      </c>
      <c r="H8" s="36"/>
    </row>
    <row r="9" spans="1:8" ht="12.5" x14ac:dyDescent="0.25">
      <c r="A9" s="82"/>
      <c r="B9" s="83" t="s">
        <v>282</v>
      </c>
      <c r="C9" s="259">
        <f>'7.3 Optional Extension Year 3'!G9</f>
        <v>268224</v>
      </c>
      <c r="D9" s="492">
        <v>0</v>
      </c>
      <c r="E9" s="255">
        <f t="shared" si="0"/>
        <v>201168</v>
      </c>
      <c r="F9" s="255">
        <f t="shared" si="1"/>
        <v>67056</v>
      </c>
      <c r="G9" s="31">
        <f t="shared" ref="G9" si="3">SUM(C9,(C9*D9))</f>
        <v>268224</v>
      </c>
      <c r="H9" s="36"/>
    </row>
    <row r="10" spans="1:8" ht="12.5" x14ac:dyDescent="0.25">
      <c r="A10" s="84"/>
      <c r="B10" s="83" t="s">
        <v>160</v>
      </c>
      <c r="C10" s="259">
        <f>'7.3 Optional Extension Year 3'!G10</f>
        <v>880440</v>
      </c>
      <c r="D10" s="492">
        <v>0</v>
      </c>
      <c r="E10" s="255">
        <f t="shared" si="0"/>
        <v>660330</v>
      </c>
      <c r="F10" s="255">
        <f t="shared" si="1"/>
        <v>220110</v>
      </c>
      <c r="G10" s="31">
        <f t="shared" si="2"/>
        <v>880440</v>
      </c>
      <c r="H10" s="36"/>
    </row>
    <row r="11" spans="1:8" ht="12.5" x14ac:dyDescent="0.25">
      <c r="A11" s="84"/>
      <c r="B11" s="83" t="s">
        <v>164</v>
      </c>
      <c r="C11" s="259">
        <f>'7.3 Optional Extension Year 3'!G11</f>
        <v>530904</v>
      </c>
      <c r="D11" s="492">
        <v>0</v>
      </c>
      <c r="E11" s="255">
        <f t="shared" si="0"/>
        <v>398178</v>
      </c>
      <c r="F11" s="255">
        <f t="shared" si="1"/>
        <v>132726</v>
      </c>
      <c r="G11" s="31">
        <f t="shared" ref="G11" si="4">SUM(C11,(C11*D11))</f>
        <v>530904</v>
      </c>
      <c r="H11" s="36"/>
    </row>
    <row r="12" spans="1:8" ht="12.5" x14ac:dyDescent="0.25">
      <c r="A12" s="84"/>
      <c r="B12" s="83" t="s">
        <v>178</v>
      </c>
      <c r="C12" s="259">
        <f>'7.3 Optional Extension Year 3'!G12</f>
        <v>454080</v>
      </c>
      <c r="D12" s="492">
        <v>0</v>
      </c>
      <c r="E12" s="255">
        <f t="shared" si="0"/>
        <v>340560</v>
      </c>
      <c r="F12" s="255">
        <f t="shared" si="1"/>
        <v>113520</v>
      </c>
      <c r="G12" s="31">
        <f t="shared" si="2"/>
        <v>454080</v>
      </c>
      <c r="H12" s="36"/>
    </row>
    <row r="13" spans="1:8" ht="12.5" x14ac:dyDescent="0.25">
      <c r="A13" s="84"/>
      <c r="B13" s="83" t="s">
        <v>190</v>
      </c>
      <c r="C13" s="259">
        <f>'7.3 Optional Extension Year 3'!G13</f>
        <v>103130.58461538461</v>
      </c>
      <c r="D13" s="492">
        <v>0</v>
      </c>
      <c r="E13" s="255">
        <f t="shared" si="0"/>
        <v>77347.938461538462</v>
      </c>
      <c r="F13" s="255">
        <f t="shared" si="1"/>
        <v>25782.646153846152</v>
      </c>
      <c r="G13" s="31">
        <f t="shared" ref="G13" si="5">SUM(C13,(C13*D13))</f>
        <v>103130.58461538461</v>
      </c>
      <c r="H13" s="36"/>
    </row>
    <row r="14" spans="1:8" ht="12.5" x14ac:dyDescent="0.25">
      <c r="A14" s="84"/>
      <c r="B14" s="83" t="s">
        <v>202</v>
      </c>
      <c r="C14" s="259">
        <f>'7.3 Optional Extension Year 3'!G14</f>
        <v>1781208</v>
      </c>
      <c r="D14" s="492">
        <v>0</v>
      </c>
      <c r="E14" s="255">
        <f t="shared" si="0"/>
        <v>1335906</v>
      </c>
      <c r="F14" s="255">
        <f t="shared" si="1"/>
        <v>445302</v>
      </c>
      <c r="G14" s="31">
        <f t="shared" si="2"/>
        <v>1781208</v>
      </c>
      <c r="H14" s="36"/>
    </row>
    <row r="15" spans="1:8" ht="14" x14ac:dyDescent="0.3">
      <c r="A15" s="40"/>
      <c r="B15" s="41" t="s">
        <v>364</v>
      </c>
      <c r="C15" s="168">
        <f>SUM(C7:C14)</f>
        <v>8293994.5846153842</v>
      </c>
      <c r="D15" s="168"/>
      <c r="E15" s="186">
        <f>SUM(E7:E14)</f>
        <v>6220495.9384615384</v>
      </c>
      <c r="F15" s="81">
        <f>SUM(F7:F14)</f>
        <v>2073498.6461538461</v>
      </c>
      <c r="G15" s="81">
        <f>SUM(G7:G14)</f>
        <v>8293994.5846153842</v>
      </c>
      <c r="H15" s="36"/>
    </row>
    <row r="16" spans="1:8" ht="10.15" customHeight="1" x14ac:dyDescent="0.25">
      <c r="A16" s="82"/>
      <c r="B16" s="83"/>
      <c r="C16" s="335"/>
      <c r="D16" s="333"/>
      <c r="E16" s="256"/>
      <c r="F16" s="617"/>
      <c r="G16" s="618"/>
      <c r="H16" s="36"/>
    </row>
    <row r="17" spans="1:227" ht="14" x14ac:dyDescent="0.3">
      <c r="A17" s="184"/>
      <c r="B17" s="185" t="s">
        <v>365</v>
      </c>
      <c r="C17" s="336"/>
      <c r="D17" s="334"/>
      <c r="E17" s="257"/>
      <c r="F17" s="615"/>
      <c r="G17" s="616"/>
      <c r="H17" s="36"/>
    </row>
    <row r="18" spans="1:227" ht="12.5" x14ac:dyDescent="0.25">
      <c r="A18" s="82"/>
      <c r="B18" s="83" t="s">
        <v>366</v>
      </c>
      <c r="C18" s="259">
        <f>'7.3 Optional Extension Year 3'!G18</f>
        <v>0</v>
      </c>
      <c r="D18" s="190">
        <v>0</v>
      </c>
      <c r="E18" s="31">
        <f>$G18*(12/12)</f>
        <v>0</v>
      </c>
      <c r="F18" s="31">
        <v>0</v>
      </c>
      <c r="G18" s="31">
        <f t="shared" ref="G18:G19" si="6">SUM(C18,(C18*D18))</f>
        <v>0</v>
      </c>
      <c r="H18" s="36"/>
    </row>
    <row r="19" spans="1:227" ht="12.5" x14ac:dyDescent="0.25">
      <c r="A19" s="82"/>
      <c r="B19" s="83" t="s">
        <v>367</v>
      </c>
      <c r="C19" s="259">
        <f>'7.3 Optional Extension Year 3'!G19</f>
        <v>193373.47607013572</v>
      </c>
      <c r="D19" s="190">
        <v>0.05</v>
      </c>
      <c r="E19" s="31">
        <f t="shared" ref="E19" si="7">$G19*(12/12)</f>
        <v>203042.14987364251</v>
      </c>
      <c r="F19" s="31">
        <v>0</v>
      </c>
      <c r="G19" s="31">
        <f t="shared" si="6"/>
        <v>203042.14987364251</v>
      </c>
      <c r="H19" s="36"/>
    </row>
    <row r="20" spans="1:227" ht="14" x14ac:dyDescent="0.3">
      <c r="A20" s="40"/>
      <c r="B20" s="41" t="s">
        <v>368</v>
      </c>
      <c r="C20" s="168">
        <f>SUM(C18:C19)</f>
        <v>193373.47607013572</v>
      </c>
      <c r="D20" s="168"/>
      <c r="E20" s="186">
        <f>SUM(E18:E19)</f>
        <v>203042.14987364251</v>
      </c>
      <c r="F20" s="81">
        <f>SUM(F18:F19)</f>
        <v>0</v>
      </c>
      <c r="G20" s="81">
        <f>SUM(G18:G19)</f>
        <v>203042.14987364251</v>
      </c>
      <c r="H20" s="36"/>
    </row>
    <row r="21" spans="1:227" ht="10.15" customHeight="1" x14ac:dyDescent="0.25">
      <c r="A21" s="82"/>
      <c r="B21" s="85"/>
      <c r="C21" s="335"/>
      <c r="D21" s="333"/>
      <c r="E21" s="256"/>
      <c r="F21" s="621"/>
      <c r="G21" s="622"/>
      <c r="H21" s="36"/>
    </row>
    <row r="22" spans="1:227" ht="14" x14ac:dyDescent="0.3">
      <c r="A22" s="184"/>
      <c r="B22" s="185" t="s">
        <v>369</v>
      </c>
      <c r="C22" s="336"/>
      <c r="D22" s="334"/>
      <c r="E22" s="257"/>
      <c r="F22" s="623"/>
      <c r="G22" s="624"/>
      <c r="H22" s="36"/>
    </row>
    <row r="23" spans="1:227" ht="12.5" x14ac:dyDescent="0.25">
      <c r="A23" s="82"/>
      <c r="B23" s="83" t="s">
        <v>370</v>
      </c>
      <c r="C23" s="341">
        <f>'7.3 Optional Extension Year 3'!G23</f>
        <v>0</v>
      </c>
      <c r="D23" s="190">
        <v>0</v>
      </c>
      <c r="E23" s="31">
        <f>$G23</f>
        <v>0</v>
      </c>
      <c r="F23" s="31">
        <v>0</v>
      </c>
      <c r="G23" s="31">
        <f t="shared" ref="G23" si="8">SUM(C23,(C23*D23))</f>
        <v>0</v>
      </c>
      <c r="H23" s="36"/>
    </row>
    <row r="24" spans="1:227" ht="12.5" x14ac:dyDescent="0.25">
      <c r="A24" s="82"/>
      <c r="B24" s="83" t="s">
        <v>371</v>
      </c>
      <c r="C24" s="341">
        <f>'7.3 Optional Extension Year 3'!G24</f>
        <v>40395.324375000004</v>
      </c>
      <c r="D24" s="190">
        <v>0.05</v>
      </c>
      <c r="E24" s="31">
        <f t="shared" ref="E24:E25" si="9">$G24</f>
        <v>42415.090593750007</v>
      </c>
      <c r="F24" s="31">
        <v>0</v>
      </c>
      <c r="G24" s="31">
        <f t="shared" ref="G24:G25" si="10">SUM(C24,(C24*D24))</f>
        <v>42415.090593750007</v>
      </c>
      <c r="H24" s="36"/>
    </row>
    <row r="25" spans="1:227" ht="12.5" x14ac:dyDescent="0.25">
      <c r="A25" s="82"/>
      <c r="B25" s="83" t="s">
        <v>372</v>
      </c>
      <c r="C25" s="341">
        <f>'7.3 Optional Extension Year 3'!G25</f>
        <v>0</v>
      </c>
      <c r="D25" s="190">
        <v>0</v>
      </c>
      <c r="E25" s="31">
        <f t="shared" si="9"/>
        <v>0</v>
      </c>
      <c r="F25" s="31">
        <v>0</v>
      </c>
      <c r="G25" s="31">
        <f t="shared" si="10"/>
        <v>0</v>
      </c>
      <c r="H25" s="36"/>
    </row>
    <row r="26" spans="1:227" ht="14" x14ac:dyDescent="0.3">
      <c r="A26" s="40"/>
      <c r="B26" s="41" t="s">
        <v>373</v>
      </c>
      <c r="C26" s="168">
        <f>SUM(C23:C25)</f>
        <v>40395.324375000004</v>
      </c>
      <c r="D26" s="168"/>
      <c r="E26" s="168">
        <f>SUM(E23:E25)</f>
        <v>42415.090593750007</v>
      </c>
      <c r="F26" s="168">
        <f>SUM(F23:F25)</f>
        <v>0</v>
      </c>
      <c r="G26" s="168">
        <f>SUM(G23:G25)</f>
        <v>42415.090593750007</v>
      </c>
      <c r="H26" s="36"/>
    </row>
    <row r="27" spans="1:227" ht="10.15" customHeight="1" x14ac:dyDescent="0.25">
      <c r="A27" s="82"/>
      <c r="B27" s="83"/>
      <c r="C27" s="335"/>
      <c r="D27" s="333"/>
      <c r="E27" s="256"/>
      <c r="F27" s="613"/>
      <c r="G27" s="614"/>
    </row>
    <row r="28" spans="1:227" s="43" customFormat="1" ht="16.5" customHeight="1" x14ac:dyDescent="0.3">
      <c r="A28" s="40"/>
      <c r="B28" s="41" t="s">
        <v>395</v>
      </c>
      <c r="C28" s="168">
        <f>SUM(C15,C20,C26)</f>
        <v>8527763.385060519</v>
      </c>
      <c r="D28" s="168"/>
      <c r="E28" s="168">
        <f>SUM(E15,E20,E26)</f>
        <v>6465953.1789289303</v>
      </c>
      <c r="F28" s="168">
        <f>SUM(F15,F20,F26)</f>
        <v>2073498.6461538461</v>
      </c>
      <c r="G28" s="168">
        <f>SUM(G15,G20,G26)</f>
        <v>8539451.8250827771</v>
      </c>
    </row>
    <row r="29" spans="1:227" ht="22.5" customHeight="1" x14ac:dyDescent="0.3">
      <c r="A29" s="45"/>
      <c r="B29" s="46"/>
      <c r="C29" s="48"/>
      <c r="D29" s="48"/>
      <c r="E29" s="210"/>
      <c r="F29" s="210"/>
    </row>
    <row r="30" spans="1:227" ht="12.4" customHeight="1" x14ac:dyDescent="0.3">
      <c r="A30" s="45"/>
      <c r="B30" s="47"/>
      <c r="C30" s="51"/>
      <c r="D30" s="51"/>
      <c r="E30" s="210"/>
      <c r="F30" s="210"/>
    </row>
    <row r="31" spans="1:227" ht="12.5" x14ac:dyDescent="0.25">
      <c r="A31" s="54"/>
      <c r="B31" s="211"/>
      <c r="C31" s="55"/>
      <c r="D31" s="55"/>
      <c r="E31" s="264"/>
      <c r="F31" s="264"/>
      <c r="G31" s="17"/>
      <c r="H31" s="56"/>
      <c r="I31" s="50"/>
      <c r="J31" s="50"/>
      <c r="K31" s="50"/>
      <c r="L31" s="50"/>
      <c r="M31" s="50"/>
      <c r="N31" s="50"/>
      <c r="O31" s="264"/>
      <c r="P31" s="57"/>
      <c r="Q31" s="17"/>
      <c r="R31" s="17"/>
      <c r="S31" s="56"/>
      <c r="T31" s="50"/>
      <c r="U31" s="50"/>
      <c r="V31" s="50"/>
      <c r="W31" s="50"/>
      <c r="X31" s="50"/>
      <c r="Y31" s="50"/>
      <c r="Z31" s="264"/>
      <c r="AA31" s="57"/>
      <c r="AB31" s="17"/>
      <c r="AC31" s="17"/>
      <c r="AD31" s="56"/>
      <c r="AE31" s="50"/>
      <c r="AF31" s="50"/>
      <c r="AG31" s="50"/>
      <c r="AH31" s="50"/>
      <c r="AI31" s="50"/>
      <c r="AJ31" s="50"/>
      <c r="AK31" s="264"/>
      <c r="AL31" s="57"/>
      <c r="AM31" s="17"/>
      <c r="AN31" s="17"/>
      <c r="AO31" s="56"/>
      <c r="AP31" s="50"/>
      <c r="AQ31" s="50"/>
      <c r="AR31" s="50"/>
      <c r="AS31" s="50"/>
      <c r="AT31" s="50"/>
      <c r="AU31" s="50"/>
      <c r="AV31" s="264"/>
      <c r="AW31" s="57"/>
      <c r="AX31" s="17"/>
      <c r="AY31" s="17"/>
      <c r="AZ31" s="56"/>
      <c r="BA31" s="50"/>
      <c r="BB31" s="50"/>
      <c r="BC31" s="50"/>
      <c r="BD31" s="50"/>
      <c r="BE31" s="50"/>
      <c r="BF31" s="50"/>
      <c r="BG31" s="264"/>
      <c r="BH31" s="57"/>
      <c r="BI31" s="17"/>
      <c r="BJ31" s="17"/>
      <c r="BK31" s="56"/>
      <c r="BL31" s="50"/>
      <c r="BM31" s="50"/>
      <c r="BN31" s="50"/>
      <c r="BO31" s="50"/>
      <c r="BP31" s="50"/>
      <c r="BQ31" s="50"/>
      <c r="BR31" s="264"/>
      <c r="BS31" s="57"/>
      <c r="BT31" s="17"/>
      <c r="BU31" s="17"/>
      <c r="BV31" s="56"/>
      <c r="BW31" s="50"/>
      <c r="BX31" s="50"/>
      <c r="BY31" s="50"/>
      <c r="BZ31" s="50"/>
      <c r="CA31" s="50"/>
      <c r="CB31" s="50"/>
      <c r="CC31" s="264"/>
      <c r="CD31" s="57"/>
      <c r="CE31" s="17"/>
      <c r="CF31" s="17"/>
      <c r="CG31" s="56"/>
      <c r="CH31" s="50"/>
      <c r="CI31" s="50"/>
      <c r="CJ31" s="50"/>
      <c r="CK31" s="50"/>
      <c r="CL31" s="50"/>
      <c r="CM31" s="50"/>
      <c r="CN31" s="264"/>
      <c r="CO31" s="57"/>
      <c r="CP31" s="17"/>
      <c r="CQ31" s="17"/>
      <c r="CR31" s="56"/>
      <c r="CS31" s="50"/>
      <c r="CT31" s="50"/>
      <c r="CU31" s="50"/>
      <c r="CV31" s="50"/>
      <c r="CW31" s="50"/>
      <c r="CX31" s="50"/>
      <c r="CY31" s="264"/>
      <c r="CZ31" s="57"/>
      <c r="DA31" s="17"/>
      <c r="DB31" s="17"/>
      <c r="DC31" s="56"/>
      <c r="DD31" s="50"/>
      <c r="DE31" s="50"/>
      <c r="DF31" s="50"/>
      <c r="DG31" s="50"/>
      <c r="DH31" s="50"/>
      <c r="DI31" s="50"/>
      <c r="DJ31" s="264"/>
      <c r="DK31" s="57"/>
      <c r="DL31" s="17"/>
      <c r="DM31" s="17"/>
      <c r="DN31" s="56"/>
      <c r="DO31" s="50"/>
      <c r="DP31" s="50"/>
      <c r="DQ31" s="50"/>
      <c r="DR31" s="50"/>
      <c r="DS31" s="50"/>
      <c r="DT31" s="50"/>
      <c r="DU31" s="264"/>
      <c r="DV31" s="57"/>
      <c r="DW31" s="17"/>
      <c r="DX31" s="17"/>
      <c r="DY31" s="56"/>
      <c r="DZ31" s="50"/>
      <c r="EA31" s="50"/>
      <c r="EB31" s="50"/>
      <c r="EC31" s="50"/>
      <c r="ED31" s="50"/>
      <c r="EE31" s="50"/>
      <c r="EF31" s="264"/>
      <c r="EG31" s="57"/>
      <c r="EH31" s="17"/>
      <c r="EI31" s="17"/>
      <c r="EJ31" s="56"/>
      <c r="EK31" s="50"/>
      <c r="EL31" s="50"/>
      <c r="EM31" s="50"/>
      <c r="EN31" s="50"/>
      <c r="EO31" s="50"/>
      <c r="EP31" s="50"/>
      <c r="EQ31" s="264"/>
      <c r="ER31" s="57"/>
      <c r="ES31" s="17"/>
      <c r="ET31" s="17"/>
      <c r="EU31" s="56"/>
      <c r="EV31" s="50"/>
      <c r="EW31" s="50"/>
      <c r="EX31" s="50"/>
      <c r="EY31" s="50"/>
      <c r="EZ31" s="50"/>
      <c r="FA31" s="50"/>
      <c r="FB31" s="264"/>
      <c r="FC31" s="57"/>
      <c r="FD31" s="17"/>
      <c r="FE31" s="17"/>
      <c r="FF31" s="56"/>
      <c r="FG31" s="50"/>
      <c r="FH31" s="50"/>
      <c r="FI31" s="50"/>
      <c r="FJ31" s="50"/>
      <c r="FK31" s="50"/>
      <c r="FL31" s="50"/>
      <c r="FM31" s="264"/>
      <c r="FN31" s="57"/>
      <c r="FO31" s="17"/>
      <c r="FP31" s="17"/>
      <c r="FQ31" s="56"/>
      <c r="FR31" s="50"/>
      <c r="FS31" s="50"/>
      <c r="FT31" s="50"/>
      <c r="FU31" s="50"/>
      <c r="FV31" s="50"/>
      <c r="FW31" s="50"/>
      <c r="FX31" s="264"/>
      <c r="FY31" s="57"/>
      <c r="FZ31" s="17"/>
      <c r="GA31" s="17"/>
      <c r="GB31" s="56"/>
      <c r="GC31" s="50"/>
      <c r="GD31" s="50"/>
      <c r="GE31" s="50"/>
      <c r="GF31" s="50"/>
      <c r="GG31" s="50"/>
      <c r="GH31" s="50"/>
      <c r="GI31" s="264"/>
      <c r="GJ31" s="57"/>
      <c r="GK31" s="17"/>
      <c r="GL31" s="17"/>
      <c r="GM31" s="56"/>
      <c r="GN31" s="50"/>
      <c r="GO31" s="50"/>
      <c r="GP31" s="50"/>
      <c r="GQ31" s="50"/>
      <c r="GR31" s="50"/>
      <c r="GS31" s="50"/>
      <c r="GT31" s="264"/>
      <c r="GU31" s="57"/>
      <c r="GV31" s="17"/>
      <c r="GW31" s="17"/>
      <c r="GX31" s="56"/>
      <c r="GY31" s="50"/>
      <c r="GZ31" s="50"/>
      <c r="HA31" s="50"/>
      <c r="HB31" s="50"/>
      <c r="HC31" s="50"/>
      <c r="HD31" s="50"/>
      <c r="HE31" s="264"/>
      <c r="HF31" s="57"/>
      <c r="HG31" s="17"/>
      <c r="HH31" s="17"/>
      <c r="HI31" s="56"/>
      <c r="HJ31" s="50"/>
      <c r="HK31" s="50"/>
      <c r="HL31" s="50"/>
      <c r="HM31" s="50"/>
      <c r="HN31" s="50"/>
      <c r="HO31" s="50"/>
      <c r="HP31" s="264"/>
      <c r="HQ31" s="57"/>
      <c r="HR31" s="17"/>
      <c r="HS31" s="17"/>
    </row>
    <row r="32" spans="1:227" ht="12.5" x14ac:dyDescent="0.25">
      <c r="A32" s="93"/>
      <c r="B32" s="504" t="s">
        <v>32</v>
      </c>
      <c r="C32" s="55"/>
      <c r="D32" s="55"/>
      <c r="E32" s="264"/>
      <c r="F32" s="264"/>
      <c r="G32" s="17"/>
      <c r="H32" s="56"/>
      <c r="I32" s="50"/>
      <c r="J32" s="50"/>
      <c r="K32" s="50"/>
      <c r="L32" s="50"/>
      <c r="M32" s="50"/>
      <c r="N32" s="50"/>
      <c r="O32" s="264"/>
      <c r="P32" s="57"/>
      <c r="Q32" s="17"/>
      <c r="R32" s="17"/>
      <c r="S32" s="56"/>
      <c r="T32" s="50"/>
      <c r="U32" s="50"/>
      <c r="V32" s="50"/>
      <c r="W32" s="50"/>
      <c r="X32" s="50"/>
      <c r="Y32" s="50"/>
      <c r="Z32" s="264"/>
      <c r="AA32" s="57"/>
      <c r="AB32" s="17"/>
      <c r="AC32" s="17"/>
      <c r="AD32" s="56"/>
      <c r="AE32" s="50"/>
      <c r="AF32" s="50"/>
      <c r="AG32" s="50"/>
      <c r="AH32" s="50"/>
      <c r="AI32" s="50"/>
      <c r="AJ32" s="50"/>
      <c r="AK32" s="264"/>
      <c r="AL32" s="57"/>
      <c r="AM32" s="17"/>
      <c r="AN32" s="17"/>
      <c r="AO32" s="56"/>
      <c r="AP32" s="50"/>
      <c r="AQ32" s="50"/>
      <c r="AR32" s="50"/>
      <c r="AS32" s="50"/>
      <c r="AT32" s="50"/>
      <c r="AU32" s="50"/>
      <c r="AV32" s="264"/>
      <c r="AW32" s="57"/>
      <c r="AX32" s="17"/>
      <c r="AY32" s="17"/>
      <c r="AZ32" s="56"/>
      <c r="BA32" s="50"/>
      <c r="BB32" s="50"/>
      <c r="BC32" s="50"/>
      <c r="BD32" s="50"/>
      <c r="BE32" s="50"/>
      <c r="BF32" s="50"/>
      <c r="BG32" s="264"/>
      <c r="BH32" s="57"/>
      <c r="BI32" s="17"/>
      <c r="BJ32" s="17"/>
      <c r="BK32" s="56"/>
      <c r="BL32" s="50"/>
      <c r="BM32" s="50"/>
      <c r="BN32" s="50"/>
      <c r="BO32" s="50"/>
      <c r="BP32" s="50"/>
      <c r="BQ32" s="50"/>
      <c r="BR32" s="264"/>
      <c r="BS32" s="57"/>
      <c r="BT32" s="17"/>
      <c r="BU32" s="17"/>
      <c r="BV32" s="56"/>
      <c r="BW32" s="50"/>
      <c r="BX32" s="50"/>
      <c r="BY32" s="50"/>
      <c r="BZ32" s="50"/>
      <c r="CA32" s="50"/>
      <c r="CB32" s="50"/>
      <c r="CC32" s="264"/>
      <c r="CD32" s="57"/>
      <c r="CE32" s="17"/>
      <c r="CF32" s="17"/>
      <c r="CG32" s="56"/>
      <c r="CH32" s="50"/>
      <c r="CI32" s="50"/>
      <c r="CJ32" s="50"/>
      <c r="CK32" s="50"/>
      <c r="CL32" s="50"/>
      <c r="CM32" s="50"/>
      <c r="CN32" s="264"/>
      <c r="CO32" s="57"/>
      <c r="CP32" s="17"/>
      <c r="CQ32" s="17"/>
      <c r="CR32" s="56"/>
      <c r="CS32" s="50"/>
      <c r="CT32" s="50"/>
      <c r="CU32" s="50"/>
      <c r="CV32" s="50"/>
      <c r="CW32" s="50"/>
      <c r="CX32" s="50"/>
      <c r="CY32" s="264"/>
      <c r="CZ32" s="57"/>
      <c r="DA32" s="17"/>
      <c r="DB32" s="17"/>
      <c r="DC32" s="56"/>
      <c r="DD32" s="50"/>
      <c r="DE32" s="50"/>
      <c r="DF32" s="50"/>
      <c r="DG32" s="50"/>
      <c r="DH32" s="50"/>
      <c r="DI32" s="50"/>
      <c r="DJ32" s="264"/>
      <c r="DK32" s="57"/>
      <c r="DL32" s="17"/>
      <c r="DM32" s="17"/>
      <c r="DN32" s="56"/>
      <c r="DO32" s="50"/>
      <c r="DP32" s="50"/>
      <c r="DQ32" s="50"/>
      <c r="DR32" s="50"/>
      <c r="DS32" s="50"/>
      <c r="DT32" s="50"/>
      <c r="DU32" s="264"/>
      <c r="DV32" s="57"/>
      <c r="DW32" s="17"/>
      <c r="DX32" s="17"/>
      <c r="DY32" s="56"/>
      <c r="DZ32" s="50"/>
      <c r="EA32" s="50"/>
      <c r="EB32" s="50"/>
      <c r="EC32" s="50"/>
      <c r="ED32" s="50"/>
      <c r="EE32" s="50"/>
      <c r="EF32" s="264"/>
      <c r="EG32" s="57"/>
      <c r="EH32" s="17"/>
      <c r="EI32" s="17"/>
      <c r="EJ32" s="56"/>
      <c r="EK32" s="50"/>
      <c r="EL32" s="50"/>
      <c r="EM32" s="50"/>
      <c r="EN32" s="50"/>
      <c r="EO32" s="50"/>
      <c r="EP32" s="50"/>
      <c r="EQ32" s="264"/>
      <c r="ER32" s="57"/>
      <c r="ES32" s="17"/>
      <c r="ET32" s="17"/>
      <c r="EU32" s="56"/>
      <c r="EV32" s="50"/>
      <c r="EW32" s="50"/>
      <c r="EX32" s="50"/>
      <c r="EY32" s="50"/>
      <c r="EZ32" s="50"/>
      <c r="FA32" s="50"/>
      <c r="FB32" s="264"/>
      <c r="FC32" s="57"/>
      <c r="FD32" s="17"/>
      <c r="FE32" s="17"/>
      <c r="FF32" s="56"/>
      <c r="FG32" s="50"/>
      <c r="FH32" s="50"/>
      <c r="FI32" s="50"/>
      <c r="FJ32" s="50"/>
      <c r="FK32" s="50"/>
      <c r="FL32" s="50"/>
      <c r="FM32" s="264"/>
      <c r="FN32" s="57"/>
      <c r="FO32" s="17"/>
      <c r="FP32" s="17"/>
      <c r="FQ32" s="56"/>
      <c r="FR32" s="50"/>
      <c r="FS32" s="50"/>
      <c r="FT32" s="50"/>
      <c r="FU32" s="50"/>
      <c r="FV32" s="50"/>
      <c r="FW32" s="50"/>
      <c r="FX32" s="264"/>
      <c r="FY32" s="57"/>
      <c r="FZ32" s="17"/>
      <c r="GA32" s="17"/>
      <c r="GB32" s="56"/>
      <c r="GC32" s="50"/>
      <c r="GD32" s="50"/>
      <c r="GE32" s="50"/>
      <c r="GF32" s="50"/>
      <c r="GG32" s="50"/>
      <c r="GH32" s="50"/>
      <c r="GI32" s="264"/>
      <c r="GJ32" s="57"/>
      <c r="GK32" s="17"/>
      <c r="GL32" s="17"/>
      <c r="GM32" s="56"/>
      <c r="GN32" s="50"/>
      <c r="GO32" s="50"/>
      <c r="GP32" s="50"/>
      <c r="GQ32" s="50"/>
      <c r="GR32" s="50"/>
      <c r="GS32" s="50"/>
      <c r="GT32" s="264"/>
      <c r="GU32" s="57"/>
      <c r="GV32" s="17"/>
      <c r="GW32" s="17"/>
      <c r="GX32" s="56"/>
      <c r="GY32" s="50"/>
      <c r="GZ32" s="50"/>
      <c r="HA32" s="50"/>
      <c r="HB32" s="50"/>
      <c r="HC32" s="50"/>
      <c r="HD32" s="50"/>
      <c r="HE32" s="264"/>
      <c r="HF32" s="57"/>
      <c r="HG32" s="17"/>
      <c r="HH32" s="17"/>
      <c r="HI32" s="56"/>
      <c r="HJ32" s="50"/>
      <c r="HK32" s="50"/>
      <c r="HL32" s="50"/>
      <c r="HM32" s="50"/>
      <c r="HN32" s="50"/>
      <c r="HO32" s="50"/>
      <c r="HP32" s="264"/>
      <c r="HQ32" s="57"/>
      <c r="HR32" s="17"/>
      <c r="HS32" s="17"/>
    </row>
    <row r="33" spans="1:227" ht="12.5" x14ac:dyDescent="0.25">
      <c r="A33" s="212">
        <v>1</v>
      </c>
      <c r="B33" s="503"/>
      <c r="C33" s="55"/>
      <c r="D33" s="55"/>
      <c r="E33" s="264"/>
      <c r="F33" s="264"/>
      <c r="G33" s="17"/>
      <c r="H33" s="56"/>
      <c r="I33" s="50"/>
      <c r="J33" s="50"/>
      <c r="K33" s="50"/>
      <c r="L33" s="50"/>
      <c r="M33" s="50"/>
      <c r="N33" s="50"/>
      <c r="O33" s="264"/>
      <c r="P33" s="57"/>
      <c r="Q33" s="17"/>
      <c r="R33" s="17"/>
      <c r="S33" s="56"/>
      <c r="T33" s="50"/>
      <c r="U33" s="50"/>
      <c r="V33" s="50"/>
      <c r="W33" s="50"/>
      <c r="X33" s="50"/>
      <c r="Y33" s="50"/>
      <c r="Z33" s="264"/>
      <c r="AA33" s="57"/>
      <c r="AB33" s="17"/>
      <c r="AC33" s="17"/>
      <c r="AD33" s="56"/>
      <c r="AE33" s="50"/>
      <c r="AF33" s="50"/>
      <c r="AG33" s="50"/>
      <c r="AH33" s="50"/>
      <c r="AI33" s="50"/>
      <c r="AJ33" s="50"/>
      <c r="AK33" s="264"/>
      <c r="AL33" s="57"/>
      <c r="AM33" s="17"/>
      <c r="AN33" s="17"/>
      <c r="AO33" s="56"/>
      <c r="AP33" s="50"/>
      <c r="AQ33" s="50"/>
      <c r="AR33" s="50"/>
      <c r="AS33" s="50"/>
      <c r="AT33" s="50"/>
      <c r="AU33" s="50"/>
      <c r="AV33" s="264"/>
      <c r="AW33" s="57"/>
      <c r="AX33" s="17"/>
      <c r="AY33" s="17"/>
      <c r="AZ33" s="56"/>
      <c r="BA33" s="50"/>
      <c r="BB33" s="50"/>
      <c r="BC33" s="50"/>
      <c r="BD33" s="50"/>
      <c r="BE33" s="50"/>
      <c r="BF33" s="50"/>
      <c r="BG33" s="264"/>
      <c r="BH33" s="57"/>
      <c r="BI33" s="17"/>
      <c r="BJ33" s="17"/>
      <c r="BK33" s="56"/>
      <c r="BL33" s="50"/>
      <c r="BM33" s="50"/>
      <c r="BN33" s="50"/>
      <c r="BO33" s="50"/>
      <c r="BP33" s="50"/>
      <c r="BQ33" s="50"/>
      <c r="BR33" s="264"/>
      <c r="BS33" s="57"/>
      <c r="BT33" s="17"/>
      <c r="BU33" s="17"/>
      <c r="BV33" s="56"/>
      <c r="BW33" s="50"/>
      <c r="BX33" s="50"/>
      <c r="BY33" s="50"/>
      <c r="BZ33" s="50"/>
      <c r="CA33" s="50"/>
      <c r="CB33" s="50"/>
      <c r="CC33" s="264"/>
      <c r="CD33" s="57"/>
      <c r="CE33" s="17"/>
      <c r="CF33" s="17"/>
      <c r="CG33" s="56"/>
      <c r="CH33" s="50"/>
      <c r="CI33" s="50"/>
      <c r="CJ33" s="50"/>
      <c r="CK33" s="50"/>
      <c r="CL33" s="50"/>
      <c r="CM33" s="50"/>
      <c r="CN33" s="264"/>
      <c r="CO33" s="57"/>
      <c r="CP33" s="17"/>
      <c r="CQ33" s="17"/>
      <c r="CR33" s="56"/>
      <c r="CS33" s="50"/>
      <c r="CT33" s="50"/>
      <c r="CU33" s="50"/>
      <c r="CV33" s="50"/>
      <c r="CW33" s="50"/>
      <c r="CX33" s="50"/>
      <c r="CY33" s="264"/>
      <c r="CZ33" s="57"/>
      <c r="DA33" s="17"/>
      <c r="DB33" s="17"/>
      <c r="DC33" s="56"/>
      <c r="DD33" s="50"/>
      <c r="DE33" s="50"/>
      <c r="DF33" s="50"/>
      <c r="DG33" s="50"/>
      <c r="DH33" s="50"/>
      <c r="DI33" s="50"/>
      <c r="DJ33" s="264"/>
      <c r="DK33" s="57"/>
      <c r="DL33" s="17"/>
      <c r="DM33" s="17"/>
      <c r="DN33" s="56"/>
      <c r="DO33" s="50"/>
      <c r="DP33" s="50"/>
      <c r="DQ33" s="50"/>
      <c r="DR33" s="50"/>
      <c r="DS33" s="50"/>
      <c r="DT33" s="50"/>
      <c r="DU33" s="264"/>
      <c r="DV33" s="57"/>
      <c r="DW33" s="17"/>
      <c r="DX33" s="17"/>
      <c r="DY33" s="56"/>
      <c r="DZ33" s="50"/>
      <c r="EA33" s="50"/>
      <c r="EB33" s="50"/>
      <c r="EC33" s="50"/>
      <c r="ED33" s="50"/>
      <c r="EE33" s="50"/>
      <c r="EF33" s="264"/>
      <c r="EG33" s="57"/>
      <c r="EH33" s="17"/>
      <c r="EI33" s="17"/>
      <c r="EJ33" s="56"/>
      <c r="EK33" s="50"/>
      <c r="EL33" s="50"/>
      <c r="EM33" s="50"/>
      <c r="EN33" s="50"/>
      <c r="EO33" s="50"/>
      <c r="EP33" s="50"/>
      <c r="EQ33" s="264"/>
      <c r="ER33" s="57"/>
      <c r="ES33" s="17"/>
      <c r="ET33" s="17"/>
      <c r="EU33" s="56"/>
      <c r="EV33" s="50"/>
      <c r="EW33" s="50"/>
      <c r="EX33" s="50"/>
      <c r="EY33" s="50"/>
      <c r="EZ33" s="50"/>
      <c r="FA33" s="50"/>
      <c r="FB33" s="264"/>
      <c r="FC33" s="57"/>
      <c r="FD33" s="17"/>
      <c r="FE33" s="17"/>
      <c r="FF33" s="56"/>
      <c r="FG33" s="50"/>
      <c r="FH33" s="50"/>
      <c r="FI33" s="50"/>
      <c r="FJ33" s="50"/>
      <c r="FK33" s="50"/>
      <c r="FL33" s="50"/>
      <c r="FM33" s="264"/>
      <c r="FN33" s="57"/>
      <c r="FO33" s="17"/>
      <c r="FP33" s="17"/>
      <c r="FQ33" s="56"/>
      <c r="FR33" s="50"/>
      <c r="FS33" s="50"/>
      <c r="FT33" s="50"/>
      <c r="FU33" s="50"/>
      <c r="FV33" s="50"/>
      <c r="FW33" s="50"/>
      <c r="FX33" s="264"/>
      <c r="FY33" s="57"/>
      <c r="FZ33" s="17"/>
      <c r="GA33" s="17"/>
      <c r="GB33" s="56"/>
      <c r="GC33" s="50"/>
      <c r="GD33" s="50"/>
      <c r="GE33" s="50"/>
      <c r="GF33" s="50"/>
      <c r="GG33" s="50"/>
      <c r="GH33" s="50"/>
      <c r="GI33" s="264"/>
      <c r="GJ33" s="57"/>
      <c r="GK33" s="17"/>
      <c r="GL33" s="17"/>
      <c r="GM33" s="56"/>
      <c r="GN33" s="50"/>
      <c r="GO33" s="50"/>
      <c r="GP33" s="50"/>
      <c r="GQ33" s="50"/>
      <c r="GR33" s="50"/>
      <c r="GS33" s="50"/>
      <c r="GT33" s="264"/>
      <c r="GU33" s="57"/>
      <c r="GV33" s="17"/>
      <c r="GW33" s="17"/>
      <c r="GX33" s="56"/>
      <c r="GY33" s="50"/>
      <c r="GZ33" s="50"/>
      <c r="HA33" s="50"/>
      <c r="HB33" s="50"/>
      <c r="HC33" s="50"/>
      <c r="HD33" s="50"/>
      <c r="HE33" s="264"/>
      <c r="HF33" s="57"/>
      <c r="HG33" s="17"/>
      <c r="HH33" s="17"/>
      <c r="HI33" s="56"/>
      <c r="HJ33" s="50"/>
      <c r="HK33" s="50"/>
      <c r="HL33" s="50"/>
      <c r="HM33" s="50"/>
      <c r="HN33" s="50"/>
      <c r="HO33" s="50"/>
      <c r="HP33" s="264"/>
      <c r="HQ33" s="57"/>
      <c r="HR33" s="17"/>
      <c r="HS33" s="17"/>
    </row>
    <row r="34" spans="1:227" ht="12.5" x14ac:dyDescent="0.25">
      <c r="A34" s="212">
        <v>2</v>
      </c>
      <c r="B34" s="503"/>
      <c r="C34" s="55"/>
      <c r="D34" s="55"/>
      <c r="E34" s="264"/>
      <c r="F34" s="264"/>
      <c r="G34" s="17"/>
      <c r="H34" s="56"/>
      <c r="I34" s="50"/>
      <c r="J34" s="50"/>
      <c r="K34" s="50"/>
      <c r="L34" s="50"/>
      <c r="M34" s="50"/>
      <c r="N34" s="50"/>
      <c r="O34" s="264"/>
      <c r="P34" s="57"/>
      <c r="Q34" s="17"/>
      <c r="R34" s="17"/>
      <c r="S34" s="56"/>
      <c r="T34" s="50"/>
      <c r="U34" s="50"/>
      <c r="V34" s="50"/>
      <c r="W34" s="50"/>
      <c r="X34" s="50"/>
      <c r="Y34" s="50"/>
      <c r="Z34" s="264"/>
      <c r="AA34" s="57"/>
      <c r="AB34" s="17"/>
      <c r="AC34" s="17"/>
      <c r="AD34" s="56"/>
      <c r="AE34" s="50"/>
      <c r="AF34" s="50"/>
      <c r="AG34" s="50"/>
      <c r="AH34" s="50"/>
      <c r="AI34" s="50"/>
      <c r="AJ34" s="50"/>
      <c r="AK34" s="264"/>
      <c r="AL34" s="57"/>
      <c r="AM34" s="17"/>
      <c r="AN34" s="17"/>
      <c r="AO34" s="56"/>
      <c r="AP34" s="50"/>
      <c r="AQ34" s="50"/>
      <c r="AR34" s="50"/>
      <c r="AS34" s="50"/>
      <c r="AT34" s="50"/>
      <c r="AU34" s="50"/>
      <c r="AV34" s="264"/>
      <c r="AW34" s="57"/>
      <c r="AX34" s="17"/>
      <c r="AY34" s="17"/>
      <c r="AZ34" s="56"/>
      <c r="BA34" s="50"/>
      <c r="BB34" s="50"/>
      <c r="BC34" s="50"/>
      <c r="BD34" s="50"/>
      <c r="BE34" s="50"/>
      <c r="BF34" s="50"/>
      <c r="BG34" s="264"/>
      <c r="BH34" s="57"/>
      <c r="BI34" s="17"/>
      <c r="BJ34" s="17"/>
      <c r="BK34" s="56"/>
      <c r="BL34" s="50"/>
      <c r="BM34" s="50"/>
      <c r="BN34" s="50"/>
      <c r="BO34" s="50"/>
      <c r="BP34" s="50"/>
      <c r="BQ34" s="50"/>
      <c r="BR34" s="264"/>
      <c r="BS34" s="57"/>
      <c r="BT34" s="17"/>
      <c r="BU34" s="17"/>
      <c r="BV34" s="56"/>
      <c r="BW34" s="50"/>
      <c r="BX34" s="50"/>
      <c r="BY34" s="50"/>
      <c r="BZ34" s="50"/>
      <c r="CA34" s="50"/>
      <c r="CB34" s="50"/>
      <c r="CC34" s="264"/>
      <c r="CD34" s="57"/>
      <c r="CE34" s="17"/>
      <c r="CF34" s="17"/>
      <c r="CG34" s="56"/>
      <c r="CH34" s="50"/>
      <c r="CI34" s="50"/>
      <c r="CJ34" s="50"/>
      <c r="CK34" s="50"/>
      <c r="CL34" s="50"/>
      <c r="CM34" s="50"/>
      <c r="CN34" s="264"/>
      <c r="CO34" s="57"/>
      <c r="CP34" s="17"/>
      <c r="CQ34" s="17"/>
      <c r="CR34" s="56"/>
      <c r="CS34" s="50"/>
      <c r="CT34" s="50"/>
      <c r="CU34" s="50"/>
      <c r="CV34" s="50"/>
      <c r="CW34" s="50"/>
      <c r="CX34" s="50"/>
      <c r="CY34" s="264"/>
      <c r="CZ34" s="57"/>
      <c r="DA34" s="17"/>
      <c r="DB34" s="17"/>
      <c r="DC34" s="56"/>
      <c r="DD34" s="50"/>
      <c r="DE34" s="50"/>
      <c r="DF34" s="50"/>
      <c r="DG34" s="50"/>
      <c r="DH34" s="50"/>
      <c r="DI34" s="50"/>
      <c r="DJ34" s="264"/>
      <c r="DK34" s="57"/>
      <c r="DL34" s="17"/>
      <c r="DM34" s="17"/>
      <c r="DN34" s="56"/>
      <c r="DO34" s="50"/>
      <c r="DP34" s="50"/>
      <c r="DQ34" s="50"/>
      <c r="DR34" s="50"/>
      <c r="DS34" s="50"/>
      <c r="DT34" s="50"/>
      <c r="DU34" s="264"/>
      <c r="DV34" s="57"/>
      <c r="DW34" s="17"/>
      <c r="DX34" s="17"/>
      <c r="DY34" s="56"/>
      <c r="DZ34" s="50"/>
      <c r="EA34" s="50"/>
      <c r="EB34" s="50"/>
      <c r="EC34" s="50"/>
      <c r="ED34" s="50"/>
      <c r="EE34" s="50"/>
      <c r="EF34" s="264"/>
      <c r="EG34" s="57"/>
      <c r="EH34" s="17"/>
      <c r="EI34" s="17"/>
      <c r="EJ34" s="56"/>
      <c r="EK34" s="50"/>
      <c r="EL34" s="50"/>
      <c r="EM34" s="50"/>
      <c r="EN34" s="50"/>
      <c r="EO34" s="50"/>
      <c r="EP34" s="50"/>
      <c r="EQ34" s="264"/>
      <c r="ER34" s="57"/>
      <c r="ES34" s="17"/>
      <c r="ET34" s="17"/>
      <c r="EU34" s="56"/>
      <c r="EV34" s="50"/>
      <c r="EW34" s="50"/>
      <c r="EX34" s="50"/>
      <c r="EY34" s="50"/>
      <c r="EZ34" s="50"/>
      <c r="FA34" s="50"/>
      <c r="FB34" s="264"/>
      <c r="FC34" s="57"/>
      <c r="FD34" s="17"/>
      <c r="FE34" s="17"/>
      <c r="FF34" s="56"/>
      <c r="FG34" s="50"/>
      <c r="FH34" s="50"/>
      <c r="FI34" s="50"/>
      <c r="FJ34" s="50"/>
      <c r="FK34" s="50"/>
      <c r="FL34" s="50"/>
      <c r="FM34" s="264"/>
      <c r="FN34" s="57"/>
      <c r="FO34" s="17"/>
      <c r="FP34" s="17"/>
      <c r="FQ34" s="56"/>
      <c r="FR34" s="50"/>
      <c r="FS34" s="50"/>
      <c r="FT34" s="50"/>
      <c r="FU34" s="50"/>
      <c r="FV34" s="50"/>
      <c r="FW34" s="50"/>
      <c r="FX34" s="264"/>
      <c r="FY34" s="57"/>
      <c r="FZ34" s="17"/>
      <c r="GA34" s="17"/>
      <c r="GB34" s="56"/>
      <c r="GC34" s="50"/>
      <c r="GD34" s="50"/>
      <c r="GE34" s="50"/>
      <c r="GF34" s="50"/>
      <c r="GG34" s="50"/>
      <c r="GH34" s="50"/>
      <c r="GI34" s="264"/>
      <c r="GJ34" s="57"/>
      <c r="GK34" s="17"/>
      <c r="GL34" s="17"/>
      <c r="GM34" s="56"/>
      <c r="GN34" s="50"/>
      <c r="GO34" s="50"/>
      <c r="GP34" s="50"/>
      <c r="GQ34" s="50"/>
      <c r="GR34" s="50"/>
      <c r="GS34" s="50"/>
      <c r="GT34" s="264"/>
      <c r="GU34" s="57"/>
      <c r="GV34" s="17"/>
      <c r="GW34" s="17"/>
      <c r="GX34" s="56"/>
      <c r="GY34" s="50"/>
      <c r="GZ34" s="50"/>
      <c r="HA34" s="50"/>
      <c r="HB34" s="50"/>
      <c r="HC34" s="50"/>
      <c r="HD34" s="50"/>
      <c r="HE34" s="264"/>
      <c r="HF34" s="57"/>
      <c r="HG34" s="17"/>
      <c r="HH34" s="17"/>
      <c r="HI34" s="56"/>
      <c r="HJ34" s="50"/>
      <c r="HK34" s="50"/>
      <c r="HL34" s="50"/>
      <c r="HM34" s="50"/>
      <c r="HN34" s="50"/>
      <c r="HO34" s="50"/>
      <c r="HP34" s="264"/>
      <c r="HQ34" s="57"/>
      <c r="HR34" s="17"/>
      <c r="HS34" s="17"/>
    </row>
    <row r="35" spans="1:227" ht="12.5" x14ac:dyDescent="0.25">
      <c r="A35" s="212">
        <v>3</v>
      </c>
      <c r="B35" s="503"/>
      <c r="C35" s="55"/>
      <c r="D35" s="55"/>
      <c r="E35" s="264"/>
      <c r="F35" s="264"/>
      <c r="G35" s="17"/>
      <c r="H35" s="56"/>
      <c r="I35" s="50"/>
      <c r="J35" s="50"/>
      <c r="K35" s="50"/>
      <c r="L35" s="50"/>
      <c r="M35" s="50"/>
      <c r="N35" s="50"/>
      <c r="O35" s="264"/>
      <c r="P35" s="57"/>
      <c r="Q35" s="17"/>
      <c r="R35" s="17"/>
      <c r="S35" s="56"/>
      <c r="T35" s="50"/>
      <c r="U35" s="50"/>
      <c r="V35" s="50"/>
      <c r="W35" s="50"/>
      <c r="X35" s="50"/>
      <c r="Y35" s="50"/>
      <c r="Z35" s="264"/>
      <c r="AA35" s="57"/>
      <c r="AB35" s="17"/>
      <c r="AC35" s="17"/>
      <c r="AD35" s="56"/>
      <c r="AE35" s="50"/>
      <c r="AF35" s="50"/>
      <c r="AG35" s="50"/>
      <c r="AH35" s="50"/>
      <c r="AI35" s="50"/>
      <c r="AJ35" s="50"/>
      <c r="AK35" s="264"/>
      <c r="AL35" s="57"/>
      <c r="AM35" s="17"/>
      <c r="AN35" s="17"/>
      <c r="AO35" s="56"/>
      <c r="AP35" s="50"/>
      <c r="AQ35" s="50"/>
      <c r="AR35" s="50"/>
      <c r="AS35" s="50"/>
      <c r="AT35" s="50"/>
      <c r="AU35" s="50"/>
      <c r="AV35" s="264"/>
      <c r="AW35" s="57"/>
      <c r="AX35" s="17"/>
      <c r="AY35" s="17"/>
      <c r="AZ35" s="56"/>
      <c r="BA35" s="50"/>
      <c r="BB35" s="50"/>
      <c r="BC35" s="50"/>
      <c r="BD35" s="50"/>
      <c r="BE35" s="50"/>
      <c r="BF35" s="50"/>
      <c r="BG35" s="264"/>
      <c r="BH35" s="57"/>
      <c r="BI35" s="17"/>
      <c r="BJ35" s="17"/>
      <c r="BK35" s="56"/>
      <c r="BL35" s="50"/>
      <c r="BM35" s="50"/>
      <c r="BN35" s="50"/>
      <c r="BO35" s="50"/>
      <c r="BP35" s="50"/>
      <c r="BQ35" s="50"/>
      <c r="BR35" s="264"/>
      <c r="BS35" s="57"/>
      <c r="BT35" s="17"/>
      <c r="BU35" s="17"/>
      <c r="BV35" s="56"/>
      <c r="BW35" s="50"/>
      <c r="BX35" s="50"/>
      <c r="BY35" s="50"/>
      <c r="BZ35" s="50"/>
      <c r="CA35" s="50"/>
      <c r="CB35" s="50"/>
      <c r="CC35" s="264"/>
      <c r="CD35" s="57"/>
      <c r="CE35" s="17"/>
      <c r="CF35" s="17"/>
      <c r="CG35" s="56"/>
      <c r="CH35" s="50"/>
      <c r="CI35" s="50"/>
      <c r="CJ35" s="50"/>
      <c r="CK35" s="50"/>
      <c r="CL35" s="50"/>
      <c r="CM35" s="50"/>
      <c r="CN35" s="264"/>
      <c r="CO35" s="57"/>
      <c r="CP35" s="17"/>
      <c r="CQ35" s="17"/>
      <c r="CR35" s="56"/>
      <c r="CS35" s="50"/>
      <c r="CT35" s="50"/>
      <c r="CU35" s="50"/>
      <c r="CV35" s="50"/>
      <c r="CW35" s="50"/>
      <c r="CX35" s="50"/>
      <c r="CY35" s="264"/>
      <c r="CZ35" s="57"/>
      <c r="DA35" s="17"/>
      <c r="DB35" s="17"/>
      <c r="DC35" s="56"/>
      <c r="DD35" s="50"/>
      <c r="DE35" s="50"/>
      <c r="DF35" s="50"/>
      <c r="DG35" s="50"/>
      <c r="DH35" s="50"/>
      <c r="DI35" s="50"/>
      <c r="DJ35" s="264"/>
      <c r="DK35" s="57"/>
      <c r="DL35" s="17"/>
      <c r="DM35" s="17"/>
      <c r="DN35" s="56"/>
      <c r="DO35" s="50"/>
      <c r="DP35" s="50"/>
      <c r="DQ35" s="50"/>
      <c r="DR35" s="50"/>
      <c r="DS35" s="50"/>
      <c r="DT35" s="50"/>
      <c r="DU35" s="264"/>
      <c r="DV35" s="57"/>
      <c r="DW35" s="17"/>
      <c r="DX35" s="17"/>
      <c r="DY35" s="56"/>
      <c r="DZ35" s="50"/>
      <c r="EA35" s="50"/>
      <c r="EB35" s="50"/>
      <c r="EC35" s="50"/>
      <c r="ED35" s="50"/>
      <c r="EE35" s="50"/>
      <c r="EF35" s="264"/>
      <c r="EG35" s="57"/>
      <c r="EH35" s="17"/>
      <c r="EI35" s="17"/>
      <c r="EJ35" s="56"/>
      <c r="EK35" s="50"/>
      <c r="EL35" s="50"/>
      <c r="EM35" s="50"/>
      <c r="EN35" s="50"/>
      <c r="EO35" s="50"/>
      <c r="EP35" s="50"/>
      <c r="EQ35" s="264"/>
      <c r="ER35" s="57"/>
      <c r="ES35" s="17"/>
      <c r="ET35" s="17"/>
      <c r="EU35" s="56"/>
      <c r="EV35" s="50"/>
      <c r="EW35" s="50"/>
      <c r="EX35" s="50"/>
      <c r="EY35" s="50"/>
      <c r="EZ35" s="50"/>
      <c r="FA35" s="50"/>
      <c r="FB35" s="264"/>
      <c r="FC35" s="57"/>
      <c r="FD35" s="17"/>
      <c r="FE35" s="17"/>
      <c r="FF35" s="56"/>
      <c r="FG35" s="50"/>
      <c r="FH35" s="50"/>
      <c r="FI35" s="50"/>
      <c r="FJ35" s="50"/>
      <c r="FK35" s="50"/>
      <c r="FL35" s="50"/>
      <c r="FM35" s="264"/>
      <c r="FN35" s="57"/>
      <c r="FO35" s="17"/>
      <c r="FP35" s="17"/>
      <c r="FQ35" s="56"/>
      <c r="FR35" s="50"/>
      <c r="FS35" s="50"/>
      <c r="FT35" s="50"/>
      <c r="FU35" s="50"/>
      <c r="FV35" s="50"/>
      <c r="FW35" s="50"/>
      <c r="FX35" s="264"/>
      <c r="FY35" s="57"/>
      <c r="FZ35" s="17"/>
      <c r="GA35" s="17"/>
      <c r="GB35" s="56"/>
      <c r="GC35" s="50"/>
      <c r="GD35" s="50"/>
      <c r="GE35" s="50"/>
      <c r="GF35" s="50"/>
      <c r="GG35" s="50"/>
      <c r="GH35" s="50"/>
      <c r="GI35" s="264"/>
      <c r="GJ35" s="57"/>
      <c r="GK35" s="17"/>
      <c r="GL35" s="17"/>
      <c r="GM35" s="56"/>
      <c r="GN35" s="50"/>
      <c r="GO35" s="50"/>
      <c r="GP35" s="50"/>
      <c r="GQ35" s="50"/>
      <c r="GR35" s="50"/>
      <c r="GS35" s="50"/>
      <c r="GT35" s="264"/>
      <c r="GU35" s="57"/>
      <c r="GV35" s="17"/>
      <c r="GW35" s="17"/>
      <c r="GX35" s="56"/>
      <c r="GY35" s="50"/>
      <c r="GZ35" s="50"/>
      <c r="HA35" s="50"/>
      <c r="HB35" s="50"/>
      <c r="HC35" s="50"/>
      <c r="HD35" s="50"/>
      <c r="HE35" s="264"/>
      <c r="HF35" s="57"/>
      <c r="HG35" s="17"/>
      <c r="HH35" s="17"/>
      <c r="HI35" s="56"/>
      <c r="HJ35" s="50"/>
      <c r="HK35" s="50"/>
      <c r="HL35" s="50"/>
      <c r="HM35" s="50"/>
      <c r="HN35" s="50"/>
      <c r="HO35" s="50"/>
      <c r="HP35" s="264"/>
      <c r="HQ35" s="57"/>
      <c r="HR35" s="17"/>
      <c r="HS35" s="17"/>
    </row>
    <row r="36" spans="1:227" ht="12.5" x14ac:dyDescent="0.25">
      <c r="A36" s="212">
        <v>4</v>
      </c>
      <c r="B36" s="503"/>
      <c r="C36" s="55"/>
      <c r="D36" s="55"/>
      <c r="E36" s="264"/>
      <c r="F36" s="264"/>
      <c r="G36" s="17"/>
      <c r="H36" s="56"/>
      <c r="I36" s="50"/>
      <c r="J36" s="50"/>
      <c r="K36" s="50"/>
      <c r="L36" s="50"/>
      <c r="M36" s="50"/>
      <c r="N36" s="50"/>
      <c r="O36" s="264"/>
      <c r="P36" s="57"/>
      <c r="Q36" s="17"/>
      <c r="R36" s="17"/>
      <c r="S36" s="56"/>
      <c r="T36" s="50"/>
      <c r="U36" s="50"/>
      <c r="V36" s="50"/>
      <c r="W36" s="50"/>
      <c r="X36" s="50"/>
      <c r="Y36" s="50"/>
      <c r="Z36" s="264"/>
      <c r="AA36" s="57"/>
      <c r="AB36" s="17"/>
      <c r="AC36" s="17"/>
      <c r="AD36" s="56"/>
      <c r="AE36" s="50"/>
      <c r="AF36" s="50"/>
      <c r="AG36" s="50"/>
      <c r="AH36" s="50"/>
      <c r="AI36" s="50"/>
      <c r="AJ36" s="50"/>
      <c r="AK36" s="264"/>
      <c r="AL36" s="57"/>
      <c r="AM36" s="17"/>
      <c r="AN36" s="17"/>
      <c r="AO36" s="56"/>
      <c r="AP36" s="50"/>
      <c r="AQ36" s="50"/>
      <c r="AR36" s="50"/>
      <c r="AS36" s="50"/>
      <c r="AT36" s="50"/>
      <c r="AU36" s="50"/>
      <c r="AV36" s="264"/>
      <c r="AW36" s="57"/>
      <c r="AX36" s="17"/>
      <c r="AY36" s="17"/>
      <c r="AZ36" s="56"/>
      <c r="BA36" s="50"/>
      <c r="BB36" s="50"/>
      <c r="BC36" s="50"/>
      <c r="BD36" s="50"/>
      <c r="BE36" s="50"/>
      <c r="BF36" s="50"/>
      <c r="BG36" s="264"/>
      <c r="BH36" s="57"/>
      <c r="BI36" s="17"/>
      <c r="BJ36" s="17"/>
      <c r="BK36" s="56"/>
      <c r="BL36" s="50"/>
      <c r="BM36" s="50"/>
      <c r="BN36" s="50"/>
      <c r="BO36" s="50"/>
      <c r="BP36" s="50"/>
      <c r="BQ36" s="50"/>
      <c r="BR36" s="264"/>
      <c r="BS36" s="57"/>
      <c r="BT36" s="17"/>
      <c r="BU36" s="17"/>
      <c r="BV36" s="56"/>
      <c r="BW36" s="50"/>
      <c r="BX36" s="50"/>
      <c r="BY36" s="50"/>
      <c r="BZ36" s="50"/>
      <c r="CA36" s="50"/>
      <c r="CB36" s="50"/>
      <c r="CC36" s="264"/>
      <c r="CD36" s="57"/>
      <c r="CE36" s="17"/>
      <c r="CF36" s="17"/>
      <c r="CG36" s="56"/>
      <c r="CH36" s="50"/>
      <c r="CI36" s="50"/>
      <c r="CJ36" s="50"/>
      <c r="CK36" s="50"/>
      <c r="CL36" s="50"/>
      <c r="CM36" s="50"/>
      <c r="CN36" s="264"/>
      <c r="CO36" s="57"/>
      <c r="CP36" s="17"/>
      <c r="CQ36" s="17"/>
      <c r="CR36" s="56"/>
      <c r="CS36" s="50"/>
      <c r="CT36" s="50"/>
      <c r="CU36" s="50"/>
      <c r="CV36" s="50"/>
      <c r="CW36" s="50"/>
      <c r="CX36" s="50"/>
      <c r="CY36" s="264"/>
      <c r="CZ36" s="57"/>
      <c r="DA36" s="17"/>
      <c r="DB36" s="17"/>
      <c r="DC36" s="56"/>
      <c r="DD36" s="50"/>
      <c r="DE36" s="50"/>
      <c r="DF36" s="50"/>
      <c r="DG36" s="50"/>
      <c r="DH36" s="50"/>
      <c r="DI36" s="50"/>
      <c r="DJ36" s="264"/>
      <c r="DK36" s="57"/>
      <c r="DL36" s="17"/>
      <c r="DM36" s="17"/>
      <c r="DN36" s="56"/>
      <c r="DO36" s="50"/>
      <c r="DP36" s="50"/>
      <c r="DQ36" s="50"/>
      <c r="DR36" s="50"/>
      <c r="DS36" s="50"/>
      <c r="DT36" s="50"/>
      <c r="DU36" s="264"/>
      <c r="DV36" s="57"/>
      <c r="DW36" s="17"/>
      <c r="DX36" s="17"/>
      <c r="DY36" s="56"/>
      <c r="DZ36" s="50"/>
      <c r="EA36" s="50"/>
      <c r="EB36" s="50"/>
      <c r="EC36" s="50"/>
      <c r="ED36" s="50"/>
      <c r="EE36" s="50"/>
      <c r="EF36" s="264"/>
      <c r="EG36" s="57"/>
      <c r="EH36" s="17"/>
      <c r="EI36" s="17"/>
      <c r="EJ36" s="56"/>
      <c r="EK36" s="50"/>
      <c r="EL36" s="50"/>
      <c r="EM36" s="50"/>
      <c r="EN36" s="50"/>
      <c r="EO36" s="50"/>
      <c r="EP36" s="50"/>
      <c r="EQ36" s="264"/>
      <c r="ER36" s="57"/>
      <c r="ES36" s="17"/>
      <c r="ET36" s="17"/>
      <c r="EU36" s="56"/>
      <c r="EV36" s="50"/>
      <c r="EW36" s="50"/>
      <c r="EX36" s="50"/>
      <c r="EY36" s="50"/>
      <c r="EZ36" s="50"/>
      <c r="FA36" s="50"/>
      <c r="FB36" s="264"/>
      <c r="FC36" s="57"/>
      <c r="FD36" s="17"/>
      <c r="FE36" s="17"/>
      <c r="FF36" s="56"/>
      <c r="FG36" s="50"/>
      <c r="FH36" s="50"/>
      <c r="FI36" s="50"/>
      <c r="FJ36" s="50"/>
      <c r="FK36" s="50"/>
      <c r="FL36" s="50"/>
      <c r="FM36" s="264"/>
      <c r="FN36" s="57"/>
      <c r="FO36" s="17"/>
      <c r="FP36" s="17"/>
      <c r="FQ36" s="56"/>
      <c r="FR36" s="50"/>
      <c r="FS36" s="50"/>
      <c r="FT36" s="50"/>
      <c r="FU36" s="50"/>
      <c r="FV36" s="50"/>
      <c r="FW36" s="50"/>
      <c r="FX36" s="264"/>
      <c r="FY36" s="57"/>
      <c r="FZ36" s="17"/>
      <c r="GA36" s="17"/>
      <c r="GB36" s="56"/>
      <c r="GC36" s="50"/>
      <c r="GD36" s="50"/>
      <c r="GE36" s="50"/>
      <c r="GF36" s="50"/>
      <c r="GG36" s="50"/>
      <c r="GH36" s="50"/>
      <c r="GI36" s="264"/>
      <c r="GJ36" s="57"/>
      <c r="GK36" s="17"/>
      <c r="GL36" s="17"/>
      <c r="GM36" s="56"/>
      <c r="GN36" s="50"/>
      <c r="GO36" s="50"/>
      <c r="GP36" s="50"/>
      <c r="GQ36" s="50"/>
      <c r="GR36" s="50"/>
      <c r="GS36" s="50"/>
      <c r="GT36" s="264"/>
      <c r="GU36" s="57"/>
      <c r="GV36" s="17"/>
      <c r="GW36" s="17"/>
      <c r="GX36" s="56"/>
      <c r="GY36" s="50"/>
      <c r="GZ36" s="50"/>
      <c r="HA36" s="50"/>
      <c r="HB36" s="50"/>
      <c r="HC36" s="50"/>
      <c r="HD36" s="50"/>
      <c r="HE36" s="264"/>
      <c r="HF36" s="57"/>
      <c r="HG36" s="17"/>
      <c r="HH36" s="17"/>
      <c r="HI36" s="56"/>
      <c r="HJ36" s="50"/>
      <c r="HK36" s="50"/>
      <c r="HL36" s="50"/>
      <c r="HM36" s="50"/>
      <c r="HN36" s="50"/>
      <c r="HO36" s="50"/>
      <c r="HP36" s="264"/>
      <c r="HQ36" s="57"/>
      <c r="HR36" s="17"/>
      <c r="HS36" s="17"/>
    </row>
    <row r="37" spans="1:227" ht="12.5" x14ac:dyDescent="0.25">
      <c r="A37" s="212">
        <v>5</v>
      </c>
      <c r="B37" s="503"/>
      <c r="C37" s="55"/>
      <c r="D37" s="55"/>
      <c r="E37" s="264"/>
      <c r="F37" s="264"/>
      <c r="G37" s="17"/>
      <c r="H37" s="56"/>
      <c r="I37" s="50"/>
      <c r="J37" s="50"/>
      <c r="K37" s="50"/>
      <c r="L37" s="50"/>
      <c r="M37" s="50"/>
      <c r="N37" s="50"/>
      <c r="O37" s="264"/>
      <c r="P37" s="57"/>
      <c r="Q37" s="17"/>
      <c r="R37" s="17"/>
      <c r="S37" s="56"/>
      <c r="T37" s="50"/>
      <c r="U37" s="50"/>
      <c r="V37" s="50"/>
      <c r="W37" s="50"/>
      <c r="X37" s="50"/>
      <c r="Y37" s="50"/>
      <c r="Z37" s="264"/>
      <c r="AA37" s="57"/>
      <c r="AB37" s="17"/>
      <c r="AC37" s="17"/>
      <c r="AD37" s="56"/>
      <c r="AE37" s="50"/>
      <c r="AF37" s="50"/>
      <c r="AG37" s="50"/>
      <c r="AH37" s="50"/>
      <c r="AI37" s="50"/>
      <c r="AJ37" s="50"/>
      <c r="AK37" s="264"/>
      <c r="AL37" s="57"/>
      <c r="AM37" s="17"/>
      <c r="AN37" s="17"/>
      <c r="AO37" s="56"/>
      <c r="AP37" s="50"/>
      <c r="AQ37" s="50"/>
      <c r="AR37" s="50"/>
      <c r="AS37" s="50"/>
      <c r="AT37" s="50"/>
      <c r="AU37" s="50"/>
      <c r="AV37" s="264"/>
      <c r="AW37" s="57"/>
      <c r="AX37" s="17"/>
      <c r="AY37" s="17"/>
      <c r="AZ37" s="56"/>
      <c r="BA37" s="50"/>
      <c r="BB37" s="50"/>
      <c r="BC37" s="50"/>
      <c r="BD37" s="50"/>
      <c r="BE37" s="50"/>
      <c r="BF37" s="50"/>
      <c r="BG37" s="264"/>
      <c r="BH37" s="57"/>
      <c r="BI37" s="17"/>
      <c r="BJ37" s="17"/>
      <c r="BK37" s="56"/>
      <c r="BL37" s="50"/>
      <c r="BM37" s="50"/>
      <c r="BN37" s="50"/>
      <c r="BO37" s="50"/>
      <c r="BP37" s="50"/>
      <c r="BQ37" s="50"/>
      <c r="BR37" s="264"/>
      <c r="BS37" s="57"/>
      <c r="BT37" s="17"/>
      <c r="BU37" s="17"/>
      <c r="BV37" s="56"/>
      <c r="BW37" s="50"/>
      <c r="BX37" s="50"/>
      <c r="BY37" s="50"/>
      <c r="BZ37" s="50"/>
      <c r="CA37" s="50"/>
      <c r="CB37" s="50"/>
      <c r="CC37" s="264"/>
      <c r="CD37" s="57"/>
      <c r="CE37" s="17"/>
      <c r="CF37" s="17"/>
      <c r="CG37" s="56"/>
      <c r="CH37" s="50"/>
      <c r="CI37" s="50"/>
      <c r="CJ37" s="50"/>
      <c r="CK37" s="50"/>
      <c r="CL37" s="50"/>
      <c r="CM37" s="50"/>
      <c r="CN37" s="264"/>
      <c r="CO37" s="57"/>
      <c r="CP37" s="17"/>
      <c r="CQ37" s="17"/>
      <c r="CR37" s="56"/>
      <c r="CS37" s="50"/>
      <c r="CT37" s="50"/>
      <c r="CU37" s="50"/>
      <c r="CV37" s="50"/>
      <c r="CW37" s="50"/>
      <c r="CX37" s="50"/>
      <c r="CY37" s="264"/>
      <c r="CZ37" s="57"/>
      <c r="DA37" s="17"/>
      <c r="DB37" s="17"/>
      <c r="DC37" s="56"/>
      <c r="DD37" s="50"/>
      <c r="DE37" s="50"/>
      <c r="DF37" s="50"/>
      <c r="DG37" s="50"/>
      <c r="DH37" s="50"/>
      <c r="DI37" s="50"/>
      <c r="DJ37" s="264"/>
      <c r="DK37" s="57"/>
      <c r="DL37" s="17"/>
      <c r="DM37" s="17"/>
      <c r="DN37" s="56"/>
      <c r="DO37" s="50"/>
      <c r="DP37" s="50"/>
      <c r="DQ37" s="50"/>
      <c r="DR37" s="50"/>
      <c r="DS37" s="50"/>
      <c r="DT37" s="50"/>
      <c r="DU37" s="264"/>
      <c r="DV37" s="57"/>
      <c r="DW37" s="17"/>
      <c r="DX37" s="17"/>
      <c r="DY37" s="56"/>
      <c r="DZ37" s="50"/>
      <c r="EA37" s="50"/>
      <c r="EB37" s="50"/>
      <c r="EC37" s="50"/>
      <c r="ED37" s="50"/>
      <c r="EE37" s="50"/>
      <c r="EF37" s="264"/>
      <c r="EG37" s="57"/>
      <c r="EH37" s="17"/>
      <c r="EI37" s="17"/>
      <c r="EJ37" s="56"/>
      <c r="EK37" s="50"/>
      <c r="EL37" s="50"/>
      <c r="EM37" s="50"/>
      <c r="EN37" s="50"/>
      <c r="EO37" s="50"/>
      <c r="EP37" s="50"/>
      <c r="EQ37" s="264"/>
      <c r="ER37" s="57"/>
      <c r="ES37" s="17"/>
      <c r="ET37" s="17"/>
      <c r="EU37" s="56"/>
      <c r="EV37" s="50"/>
      <c r="EW37" s="50"/>
      <c r="EX37" s="50"/>
      <c r="EY37" s="50"/>
      <c r="EZ37" s="50"/>
      <c r="FA37" s="50"/>
      <c r="FB37" s="264"/>
      <c r="FC37" s="57"/>
      <c r="FD37" s="17"/>
      <c r="FE37" s="17"/>
      <c r="FF37" s="56"/>
      <c r="FG37" s="50"/>
      <c r="FH37" s="50"/>
      <c r="FI37" s="50"/>
      <c r="FJ37" s="50"/>
      <c r="FK37" s="50"/>
      <c r="FL37" s="50"/>
      <c r="FM37" s="264"/>
      <c r="FN37" s="57"/>
      <c r="FO37" s="17"/>
      <c r="FP37" s="17"/>
      <c r="FQ37" s="56"/>
      <c r="FR37" s="50"/>
      <c r="FS37" s="50"/>
      <c r="FT37" s="50"/>
      <c r="FU37" s="50"/>
      <c r="FV37" s="50"/>
      <c r="FW37" s="50"/>
      <c r="FX37" s="264"/>
      <c r="FY37" s="57"/>
      <c r="FZ37" s="17"/>
      <c r="GA37" s="17"/>
      <c r="GB37" s="56"/>
      <c r="GC37" s="50"/>
      <c r="GD37" s="50"/>
      <c r="GE37" s="50"/>
      <c r="GF37" s="50"/>
      <c r="GG37" s="50"/>
      <c r="GH37" s="50"/>
      <c r="GI37" s="264"/>
      <c r="GJ37" s="57"/>
      <c r="GK37" s="17"/>
      <c r="GL37" s="17"/>
      <c r="GM37" s="56"/>
      <c r="GN37" s="50"/>
      <c r="GO37" s="50"/>
      <c r="GP37" s="50"/>
      <c r="GQ37" s="50"/>
      <c r="GR37" s="50"/>
      <c r="GS37" s="50"/>
      <c r="GT37" s="264"/>
      <c r="GU37" s="57"/>
      <c r="GV37" s="17"/>
      <c r="GW37" s="17"/>
      <c r="GX37" s="56"/>
      <c r="GY37" s="50"/>
      <c r="GZ37" s="50"/>
      <c r="HA37" s="50"/>
      <c r="HB37" s="50"/>
      <c r="HC37" s="50"/>
      <c r="HD37" s="50"/>
      <c r="HE37" s="264"/>
      <c r="HF37" s="57"/>
      <c r="HG37" s="17"/>
      <c r="HH37" s="17"/>
      <c r="HI37" s="56"/>
      <c r="HJ37" s="50"/>
      <c r="HK37" s="50"/>
      <c r="HL37" s="50"/>
      <c r="HM37" s="50"/>
      <c r="HN37" s="50"/>
      <c r="HO37" s="50"/>
      <c r="HP37" s="264"/>
      <c r="HQ37" s="57"/>
      <c r="HR37" s="17"/>
      <c r="HS37" s="17"/>
    </row>
    <row r="38" spans="1:227" ht="12.5" x14ac:dyDescent="0.25">
      <c r="A38" s="54"/>
      <c r="B38" s="213"/>
      <c r="C38" s="55"/>
      <c r="D38" s="55"/>
      <c r="E38" s="264"/>
      <c r="F38" s="264"/>
      <c r="G38" s="17"/>
      <c r="H38" s="56"/>
      <c r="I38" s="50"/>
      <c r="J38" s="50"/>
      <c r="K38" s="50"/>
      <c r="L38" s="50"/>
      <c r="M38" s="50"/>
      <c r="N38" s="50"/>
      <c r="O38" s="264"/>
      <c r="P38" s="57"/>
      <c r="Q38" s="17"/>
      <c r="R38" s="17"/>
      <c r="S38" s="56"/>
      <c r="T38" s="50"/>
      <c r="U38" s="50"/>
      <c r="V38" s="50"/>
      <c r="W38" s="50"/>
      <c r="X38" s="50"/>
      <c r="Y38" s="50"/>
      <c r="Z38" s="264"/>
      <c r="AA38" s="57"/>
      <c r="AB38" s="17"/>
      <c r="AC38" s="17"/>
      <c r="AD38" s="56"/>
      <c r="AE38" s="50"/>
      <c r="AF38" s="50"/>
      <c r="AG38" s="50"/>
      <c r="AH38" s="50"/>
      <c r="AI38" s="50"/>
      <c r="AJ38" s="50"/>
      <c r="AK38" s="264"/>
      <c r="AL38" s="57"/>
      <c r="AM38" s="17"/>
      <c r="AN38" s="17"/>
      <c r="AO38" s="56"/>
      <c r="AP38" s="50"/>
      <c r="AQ38" s="50"/>
      <c r="AR38" s="50"/>
      <c r="AS38" s="50"/>
      <c r="AT38" s="50"/>
      <c r="AU38" s="50"/>
      <c r="AV38" s="264"/>
      <c r="AW38" s="57"/>
      <c r="AX38" s="17"/>
      <c r="AY38" s="17"/>
      <c r="AZ38" s="56"/>
      <c r="BA38" s="50"/>
      <c r="BB38" s="50"/>
      <c r="BC38" s="50"/>
      <c r="BD38" s="50"/>
      <c r="BE38" s="50"/>
      <c r="BF38" s="50"/>
      <c r="BG38" s="264"/>
      <c r="BH38" s="57"/>
      <c r="BI38" s="17"/>
      <c r="BJ38" s="17"/>
      <c r="BK38" s="56"/>
      <c r="BL38" s="50"/>
      <c r="BM38" s="50"/>
      <c r="BN38" s="50"/>
      <c r="BO38" s="50"/>
      <c r="BP38" s="50"/>
      <c r="BQ38" s="50"/>
      <c r="BR38" s="264"/>
      <c r="BS38" s="57"/>
      <c r="BT38" s="17"/>
      <c r="BU38" s="17"/>
      <c r="BV38" s="56"/>
      <c r="BW38" s="50"/>
      <c r="BX38" s="50"/>
      <c r="BY38" s="50"/>
      <c r="BZ38" s="50"/>
      <c r="CA38" s="50"/>
      <c r="CB38" s="50"/>
      <c r="CC38" s="264"/>
      <c r="CD38" s="57"/>
      <c r="CE38" s="17"/>
      <c r="CF38" s="17"/>
      <c r="CG38" s="56"/>
      <c r="CH38" s="50"/>
      <c r="CI38" s="50"/>
      <c r="CJ38" s="50"/>
      <c r="CK38" s="50"/>
      <c r="CL38" s="50"/>
      <c r="CM38" s="50"/>
      <c r="CN38" s="264"/>
      <c r="CO38" s="57"/>
      <c r="CP38" s="17"/>
      <c r="CQ38" s="17"/>
      <c r="CR38" s="56"/>
      <c r="CS38" s="50"/>
      <c r="CT38" s="50"/>
      <c r="CU38" s="50"/>
      <c r="CV38" s="50"/>
      <c r="CW38" s="50"/>
      <c r="CX38" s="50"/>
      <c r="CY38" s="264"/>
      <c r="CZ38" s="57"/>
      <c r="DA38" s="17"/>
      <c r="DB38" s="17"/>
      <c r="DC38" s="56"/>
      <c r="DD38" s="50"/>
      <c r="DE38" s="50"/>
      <c r="DF38" s="50"/>
      <c r="DG38" s="50"/>
      <c r="DH38" s="50"/>
      <c r="DI38" s="50"/>
      <c r="DJ38" s="264"/>
      <c r="DK38" s="57"/>
      <c r="DL38" s="17"/>
      <c r="DM38" s="17"/>
      <c r="DN38" s="56"/>
      <c r="DO38" s="50"/>
      <c r="DP38" s="50"/>
      <c r="DQ38" s="50"/>
      <c r="DR38" s="50"/>
      <c r="DS38" s="50"/>
      <c r="DT38" s="50"/>
      <c r="DU38" s="264"/>
      <c r="DV38" s="57"/>
      <c r="DW38" s="17"/>
      <c r="DX38" s="17"/>
      <c r="DY38" s="56"/>
      <c r="DZ38" s="50"/>
      <c r="EA38" s="50"/>
      <c r="EB38" s="50"/>
      <c r="EC38" s="50"/>
      <c r="ED38" s="50"/>
      <c r="EE38" s="50"/>
      <c r="EF38" s="264"/>
      <c r="EG38" s="57"/>
      <c r="EH38" s="17"/>
      <c r="EI38" s="17"/>
      <c r="EJ38" s="56"/>
      <c r="EK38" s="50"/>
      <c r="EL38" s="50"/>
      <c r="EM38" s="50"/>
      <c r="EN38" s="50"/>
      <c r="EO38" s="50"/>
      <c r="EP38" s="50"/>
      <c r="EQ38" s="264"/>
      <c r="ER38" s="57"/>
      <c r="ES38" s="17"/>
      <c r="ET38" s="17"/>
      <c r="EU38" s="56"/>
      <c r="EV38" s="50"/>
      <c r="EW38" s="50"/>
      <c r="EX38" s="50"/>
      <c r="EY38" s="50"/>
      <c r="EZ38" s="50"/>
      <c r="FA38" s="50"/>
      <c r="FB38" s="264"/>
      <c r="FC38" s="57"/>
      <c r="FD38" s="17"/>
      <c r="FE38" s="17"/>
      <c r="FF38" s="56"/>
      <c r="FG38" s="50"/>
      <c r="FH38" s="50"/>
      <c r="FI38" s="50"/>
      <c r="FJ38" s="50"/>
      <c r="FK38" s="50"/>
      <c r="FL38" s="50"/>
      <c r="FM38" s="264"/>
      <c r="FN38" s="57"/>
      <c r="FO38" s="17"/>
      <c r="FP38" s="17"/>
      <c r="FQ38" s="56"/>
      <c r="FR38" s="50"/>
      <c r="FS38" s="50"/>
      <c r="FT38" s="50"/>
      <c r="FU38" s="50"/>
      <c r="FV38" s="50"/>
      <c r="FW38" s="50"/>
      <c r="FX38" s="264"/>
      <c r="FY38" s="57"/>
      <c r="FZ38" s="17"/>
      <c r="GA38" s="17"/>
      <c r="GB38" s="56"/>
      <c r="GC38" s="50"/>
      <c r="GD38" s="50"/>
      <c r="GE38" s="50"/>
      <c r="GF38" s="50"/>
      <c r="GG38" s="50"/>
      <c r="GH38" s="50"/>
      <c r="GI38" s="264"/>
      <c r="GJ38" s="57"/>
      <c r="GK38" s="17"/>
      <c r="GL38" s="17"/>
      <c r="GM38" s="56"/>
      <c r="GN38" s="50"/>
      <c r="GO38" s="50"/>
      <c r="GP38" s="50"/>
      <c r="GQ38" s="50"/>
      <c r="GR38" s="50"/>
      <c r="GS38" s="50"/>
      <c r="GT38" s="264"/>
      <c r="GU38" s="57"/>
      <c r="GV38" s="17"/>
      <c r="GW38" s="17"/>
      <c r="GX38" s="56"/>
      <c r="GY38" s="50"/>
      <c r="GZ38" s="50"/>
      <c r="HA38" s="50"/>
      <c r="HB38" s="50"/>
      <c r="HC38" s="50"/>
      <c r="HD38" s="50"/>
      <c r="HE38" s="264"/>
      <c r="HF38" s="57"/>
      <c r="HG38" s="17"/>
      <c r="HH38" s="17"/>
      <c r="HI38" s="56"/>
      <c r="HJ38" s="50"/>
      <c r="HK38" s="50"/>
      <c r="HL38" s="50"/>
      <c r="HM38" s="50"/>
      <c r="HN38" s="50"/>
      <c r="HO38" s="50"/>
      <c r="HP38" s="264"/>
      <c r="HQ38" s="57"/>
      <c r="HR38" s="17"/>
      <c r="HS38" s="17"/>
    </row>
    <row r="39" spans="1:227" ht="12.5" x14ac:dyDescent="0.25">
      <c r="A39" s="54"/>
      <c r="B39" s="214"/>
      <c r="C39" s="55"/>
      <c r="D39" s="55"/>
      <c r="E39" s="264"/>
      <c r="F39" s="264"/>
      <c r="G39" s="17"/>
      <c r="H39" s="56"/>
      <c r="I39" s="50"/>
      <c r="J39" s="50"/>
      <c r="K39" s="50"/>
      <c r="L39" s="50"/>
      <c r="M39" s="50"/>
      <c r="N39" s="50"/>
      <c r="O39" s="264"/>
      <c r="P39" s="57"/>
      <c r="Q39" s="17"/>
      <c r="R39" s="17"/>
      <c r="S39" s="56"/>
      <c r="T39" s="50"/>
      <c r="U39" s="50"/>
      <c r="V39" s="50"/>
      <c r="W39" s="50"/>
      <c r="X39" s="50"/>
      <c r="Y39" s="50"/>
      <c r="Z39" s="264"/>
      <c r="AA39" s="57"/>
      <c r="AB39" s="17"/>
      <c r="AC39" s="17"/>
      <c r="AD39" s="56"/>
      <c r="AE39" s="50"/>
      <c r="AF39" s="50"/>
      <c r="AG39" s="50"/>
      <c r="AH39" s="50"/>
      <c r="AI39" s="50"/>
      <c r="AJ39" s="50"/>
      <c r="AK39" s="264"/>
      <c r="AL39" s="57"/>
      <c r="AM39" s="17"/>
      <c r="AN39" s="17"/>
      <c r="AO39" s="56"/>
      <c r="AP39" s="50"/>
      <c r="AQ39" s="50"/>
      <c r="AR39" s="50"/>
      <c r="AS39" s="50"/>
      <c r="AT39" s="50"/>
      <c r="AU39" s="50"/>
      <c r="AV39" s="264"/>
      <c r="AW39" s="57"/>
      <c r="AX39" s="17"/>
      <c r="AY39" s="17"/>
      <c r="AZ39" s="56"/>
      <c r="BA39" s="50"/>
      <c r="BB39" s="50"/>
      <c r="BC39" s="50"/>
      <c r="BD39" s="50"/>
      <c r="BE39" s="50"/>
      <c r="BF39" s="50"/>
      <c r="BG39" s="264"/>
      <c r="BH39" s="57"/>
      <c r="BI39" s="17"/>
      <c r="BJ39" s="17"/>
      <c r="BK39" s="56"/>
      <c r="BL39" s="50"/>
      <c r="BM39" s="50"/>
      <c r="BN39" s="50"/>
      <c r="BO39" s="50"/>
      <c r="BP39" s="50"/>
      <c r="BQ39" s="50"/>
      <c r="BR39" s="264"/>
      <c r="BS39" s="57"/>
      <c r="BT39" s="17"/>
      <c r="BU39" s="17"/>
      <c r="BV39" s="56"/>
      <c r="BW39" s="50"/>
      <c r="BX39" s="50"/>
      <c r="BY39" s="50"/>
      <c r="BZ39" s="50"/>
      <c r="CA39" s="50"/>
      <c r="CB39" s="50"/>
      <c r="CC39" s="264"/>
      <c r="CD39" s="57"/>
      <c r="CE39" s="17"/>
      <c r="CF39" s="17"/>
      <c r="CG39" s="56"/>
      <c r="CH39" s="50"/>
      <c r="CI39" s="50"/>
      <c r="CJ39" s="50"/>
      <c r="CK39" s="50"/>
      <c r="CL39" s="50"/>
      <c r="CM39" s="50"/>
      <c r="CN39" s="264"/>
      <c r="CO39" s="57"/>
      <c r="CP39" s="17"/>
      <c r="CQ39" s="17"/>
      <c r="CR39" s="56"/>
      <c r="CS39" s="50"/>
      <c r="CT39" s="50"/>
      <c r="CU39" s="50"/>
      <c r="CV39" s="50"/>
      <c r="CW39" s="50"/>
      <c r="CX39" s="50"/>
      <c r="CY39" s="264"/>
      <c r="CZ39" s="57"/>
      <c r="DA39" s="17"/>
      <c r="DB39" s="17"/>
      <c r="DC39" s="56"/>
      <c r="DD39" s="50"/>
      <c r="DE39" s="50"/>
      <c r="DF39" s="50"/>
      <c r="DG39" s="50"/>
      <c r="DH39" s="50"/>
      <c r="DI39" s="50"/>
      <c r="DJ39" s="264"/>
      <c r="DK39" s="57"/>
      <c r="DL39" s="17"/>
      <c r="DM39" s="17"/>
      <c r="DN39" s="56"/>
      <c r="DO39" s="50"/>
      <c r="DP39" s="50"/>
      <c r="DQ39" s="50"/>
      <c r="DR39" s="50"/>
      <c r="DS39" s="50"/>
      <c r="DT39" s="50"/>
      <c r="DU39" s="264"/>
      <c r="DV39" s="57"/>
      <c r="DW39" s="17"/>
      <c r="DX39" s="17"/>
      <c r="DY39" s="56"/>
      <c r="DZ39" s="50"/>
      <c r="EA39" s="50"/>
      <c r="EB39" s="50"/>
      <c r="EC39" s="50"/>
      <c r="ED39" s="50"/>
      <c r="EE39" s="50"/>
      <c r="EF39" s="264"/>
      <c r="EG39" s="57"/>
      <c r="EH39" s="17"/>
      <c r="EI39" s="17"/>
      <c r="EJ39" s="56"/>
      <c r="EK39" s="50"/>
      <c r="EL39" s="50"/>
      <c r="EM39" s="50"/>
      <c r="EN39" s="50"/>
      <c r="EO39" s="50"/>
      <c r="EP39" s="50"/>
      <c r="EQ39" s="264"/>
      <c r="ER39" s="57"/>
      <c r="ES39" s="17"/>
      <c r="ET39" s="17"/>
      <c r="EU39" s="56"/>
      <c r="EV39" s="50"/>
      <c r="EW39" s="50"/>
      <c r="EX39" s="50"/>
      <c r="EY39" s="50"/>
      <c r="EZ39" s="50"/>
      <c r="FA39" s="50"/>
      <c r="FB39" s="264"/>
      <c r="FC39" s="57"/>
      <c r="FD39" s="17"/>
      <c r="FE39" s="17"/>
      <c r="FF39" s="56"/>
      <c r="FG39" s="50"/>
      <c r="FH39" s="50"/>
      <c r="FI39" s="50"/>
      <c r="FJ39" s="50"/>
      <c r="FK39" s="50"/>
      <c r="FL39" s="50"/>
      <c r="FM39" s="264"/>
      <c r="FN39" s="57"/>
      <c r="FO39" s="17"/>
      <c r="FP39" s="17"/>
      <c r="FQ39" s="56"/>
      <c r="FR39" s="50"/>
      <c r="FS39" s="50"/>
      <c r="FT39" s="50"/>
      <c r="FU39" s="50"/>
      <c r="FV39" s="50"/>
      <c r="FW39" s="50"/>
      <c r="FX39" s="264"/>
      <c r="FY39" s="57"/>
      <c r="FZ39" s="17"/>
      <c r="GA39" s="17"/>
      <c r="GB39" s="56"/>
      <c r="GC39" s="50"/>
      <c r="GD39" s="50"/>
      <c r="GE39" s="50"/>
      <c r="GF39" s="50"/>
      <c r="GG39" s="50"/>
      <c r="GH39" s="50"/>
      <c r="GI39" s="264"/>
      <c r="GJ39" s="57"/>
      <c r="GK39" s="17"/>
      <c r="GL39" s="17"/>
      <c r="GM39" s="56"/>
      <c r="GN39" s="50"/>
      <c r="GO39" s="50"/>
      <c r="GP39" s="50"/>
      <c r="GQ39" s="50"/>
      <c r="GR39" s="50"/>
      <c r="GS39" s="50"/>
      <c r="GT39" s="264"/>
      <c r="GU39" s="57"/>
      <c r="GV39" s="17"/>
      <c r="GW39" s="17"/>
      <c r="GX39" s="56"/>
      <c r="GY39" s="50"/>
      <c r="GZ39" s="50"/>
      <c r="HA39" s="50"/>
      <c r="HB39" s="50"/>
      <c r="HC39" s="50"/>
      <c r="HD39" s="50"/>
      <c r="HE39" s="264"/>
      <c r="HF39" s="57"/>
      <c r="HG39" s="17"/>
      <c r="HH39" s="17"/>
      <c r="HI39" s="56"/>
      <c r="HJ39" s="50"/>
      <c r="HK39" s="50"/>
      <c r="HL39" s="50"/>
      <c r="HM39" s="50"/>
      <c r="HN39" s="50"/>
      <c r="HO39" s="50"/>
      <c r="HP39" s="264"/>
      <c r="HQ39" s="57"/>
      <c r="HR39" s="17"/>
      <c r="HS39" s="17"/>
    </row>
    <row r="40" spans="1:227" ht="12.5" x14ac:dyDescent="0.25">
      <c r="A40" s="54"/>
      <c r="B40" s="211"/>
      <c r="C40" s="55"/>
      <c r="D40" s="55"/>
      <c r="E40" s="264"/>
      <c r="F40" s="264"/>
      <c r="G40" s="17"/>
      <c r="H40" s="56"/>
      <c r="I40" s="50"/>
      <c r="J40" s="50"/>
      <c r="K40" s="50"/>
      <c r="L40" s="50"/>
      <c r="M40" s="50"/>
      <c r="N40" s="50"/>
      <c r="O40" s="264"/>
      <c r="P40" s="57"/>
      <c r="Q40" s="17"/>
      <c r="R40" s="17"/>
      <c r="S40" s="56"/>
      <c r="T40" s="50"/>
      <c r="U40" s="50"/>
      <c r="V40" s="50"/>
      <c r="W40" s="50"/>
      <c r="X40" s="50"/>
      <c r="Y40" s="50"/>
      <c r="Z40" s="264"/>
      <c r="AA40" s="57"/>
      <c r="AB40" s="17"/>
      <c r="AC40" s="17"/>
      <c r="AD40" s="56"/>
      <c r="AE40" s="50"/>
      <c r="AF40" s="50"/>
      <c r="AG40" s="50"/>
      <c r="AH40" s="50"/>
      <c r="AI40" s="50"/>
      <c r="AJ40" s="50"/>
      <c r="AK40" s="264"/>
      <c r="AL40" s="57"/>
      <c r="AM40" s="17"/>
      <c r="AN40" s="17"/>
      <c r="AO40" s="56"/>
      <c r="AP40" s="50"/>
      <c r="AQ40" s="50"/>
      <c r="AR40" s="50"/>
      <c r="AS40" s="50"/>
      <c r="AT40" s="50"/>
      <c r="AU40" s="50"/>
      <c r="AV40" s="264"/>
      <c r="AW40" s="57"/>
      <c r="AX40" s="17"/>
      <c r="AY40" s="17"/>
      <c r="AZ40" s="56"/>
      <c r="BA40" s="50"/>
      <c r="BB40" s="50"/>
      <c r="BC40" s="50"/>
      <c r="BD40" s="50"/>
      <c r="BE40" s="50"/>
      <c r="BF40" s="50"/>
      <c r="BG40" s="264"/>
      <c r="BH40" s="57"/>
      <c r="BI40" s="17"/>
      <c r="BJ40" s="17"/>
      <c r="BK40" s="56"/>
      <c r="BL40" s="50"/>
      <c r="BM40" s="50"/>
      <c r="BN40" s="50"/>
      <c r="BO40" s="50"/>
      <c r="BP40" s="50"/>
      <c r="BQ40" s="50"/>
      <c r="BR40" s="264"/>
      <c r="BS40" s="57"/>
      <c r="BT40" s="17"/>
      <c r="BU40" s="17"/>
      <c r="BV40" s="56"/>
      <c r="BW40" s="50"/>
      <c r="BX40" s="50"/>
      <c r="BY40" s="50"/>
      <c r="BZ40" s="50"/>
      <c r="CA40" s="50"/>
      <c r="CB40" s="50"/>
      <c r="CC40" s="264"/>
      <c r="CD40" s="57"/>
      <c r="CE40" s="17"/>
      <c r="CF40" s="17"/>
      <c r="CG40" s="56"/>
      <c r="CH40" s="50"/>
      <c r="CI40" s="50"/>
      <c r="CJ40" s="50"/>
      <c r="CK40" s="50"/>
      <c r="CL40" s="50"/>
      <c r="CM40" s="50"/>
      <c r="CN40" s="264"/>
      <c r="CO40" s="57"/>
      <c r="CP40" s="17"/>
      <c r="CQ40" s="17"/>
      <c r="CR40" s="56"/>
      <c r="CS40" s="50"/>
      <c r="CT40" s="50"/>
      <c r="CU40" s="50"/>
      <c r="CV40" s="50"/>
      <c r="CW40" s="50"/>
      <c r="CX40" s="50"/>
      <c r="CY40" s="264"/>
      <c r="CZ40" s="57"/>
      <c r="DA40" s="17"/>
      <c r="DB40" s="17"/>
      <c r="DC40" s="56"/>
      <c r="DD40" s="50"/>
      <c r="DE40" s="50"/>
      <c r="DF40" s="50"/>
      <c r="DG40" s="50"/>
      <c r="DH40" s="50"/>
      <c r="DI40" s="50"/>
      <c r="DJ40" s="264"/>
      <c r="DK40" s="57"/>
      <c r="DL40" s="17"/>
      <c r="DM40" s="17"/>
      <c r="DN40" s="56"/>
      <c r="DO40" s="50"/>
      <c r="DP40" s="50"/>
      <c r="DQ40" s="50"/>
      <c r="DR40" s="50"/>
      <c r="DS40" s="50"/>
      <c r="DT40" s="50"/>
      <c r="DU40" s="264"/>
      <c r="DV40" s="57"/>
      <c r="DW40" s="17"/>
      <c r="DX40" s="17"/>
      <c r="DY40" s="56"/>
      <c r="DZ40" s="50"/>
      <c r="EA40" s="50"/>
      <c r="EB40" s="50"/>
      <c r="EC40" s="50"/>
      <c r="ED40" s="50"/>
      <c r="EE40" s="50"/>
      <c r="EF40" s="264"/>
      <c r="EG40" s="57"/>
      <c r="EH40" s="17"/>
      <c r="EI40" s="17"/>
      <c r="EJ40" s="56"/>
      <c r="EK40" s="50"/>
      <c r="EL40" s="50"/>
      <c r="EM40" s="50"/>
      <c r="EN40" s="50"/>
      <c r="EO40" s="50"/>
      <c r="EP40" s="50"/>
      <c r="EQ40" s="264"/>
      <c r="ER40" s="57"/>
      <c r="ES40" s="17"/>
      <c r="ET40" s="17"/>
      <c r="EU40" s="56"/>
      <c r="EV40" s="50"/>
      <c r="EW40" s="50"/>
      <c r="EX40" s="50"/>
      <c r="EY40" s="50"/>
      <c r="EZ40" s="50"/>
      <c r="FA40" s="50"/>
      <c r="FB40" s="264"/>
      <c r="FC40" s="57"/>
      <c r="FD40" s="17"/>
      <c r="FE40" s="17"/>
      <c r="FF40" s="56"/>
      <c r="FG40" s="50"/>
      <c r="FH40" s="50"/>
      <c r="FI40" s="50"/>
      <c r="FJ40" s="50"/>
      <c r="FK40" s="50"/>
      <c r="FL40" s="50"/>
      <c r="FM40" s="264"/>
      <c r="FN40" s="57"/>
      <c r="FO40" s="17"/>
      <c r="FP40" s="17"/>
      <c r="FQ40" s="56"/>
      <c r="FR40" s="50"/>
      <c r="FS40" s="50"/>
      <c r="FT40" s="50"/>
      <c r="FU40" s="50"/>
      <c r="FV40" s="50"/>
      <c r="FW40" s="50"/>
      <c r="FX40" s="264"/>
      <c r="FY40" s="57"/>
      <c r="FZ40" s="17"/>
      <c r="GA40" s="17"/>
      <c r="GB40" s="56"/>
      <c r="GC40" s="50"/>
      <c r="GD40" s="50"/>
      <c r="GE40" s="50"/>
      <c r="GF40" s="50"/>
      <c r="GG40" s="50"/>
      <c r="GH40" s="50"/>
      <c r="GI40" s="264"/>
      <c r="GJ40" s="57"/>
      <c r="GK40" s="17"/>
      <c r="GL40" s="17"/>
      <c r="GM40" s="56"/>
      <c r="GN40" s="50"/>
      <c r="GO40" s="50"/>
      <c r="GP40" s="50"/>
      <c r="GQ40" s="50"/>
      <c r="GR40" s="50"/>
      <c r="GS40" s="50"/>
      <c r="GT40" s="264"/>
      <c r="GU40" s="57"/>
      <c r="GV40" s="17"/>
      <c r="GW40" s="17"/>
      <c r="GX40" s="56"/>
      <c r="GY40" s="50"/>
      <c r="GZ40" s="50"/>
      <c r="HA40" s="50"/>
      <c r="HB40" s="50"/>
      <c r="HC40" s="50"/>
      <c r="HD40" s="50"/>
      <c r="HE40" s="264"/>
      <c r="HF40" s="57"/>
      <c r="HG40" s="17"/>
      <c r="HH40" s="17"/>
      <c r="HI40" s="56"/>
      <c r="HJ40" s="50"/>
      <c r="HK40" s="50"/>
      <c r="HL40" s="50"/>
      <c r="HM40" s="50"/>
      <c r="HN40" s="50"/>
      <c r="HO40" s="50"/>
      <c r="HP40" s="264"/>
      <c r="HQ40" s="57"/>
      <c r="HR40" s="17"/>
      <c r="HS40" s="17"/>
    </row>
    <row r="41" spans="1:227" ht="12.5" x14ac:dyDescent="0.25">
      <c r="A41" s="54"/>
      <c r="B41" s="211"/>
      <c r="C41" s="55"/>
      <c r="D41" s="55"/>
      <c r="E41" s="264"/>
      <c r="F41" s="264"/>
      <c r="G41" s="17"/>
      <c r="H41" s="56"/>
      <c r="I41" s="50"/>
      <c r="J41" s="50"/>
      <c r="K41" s="50"/>
      <c r="L41" s="50"/>
      <c r="M41" s="50"/>
      <c r="N41" s="50"/>
      <c r="O41" s="264"/>
      <c r="P41" s="57"/>
      <c r="Q41" s="17"/>
      <c r="R41" s="17"/>
      <c r="S41" s="56"/>
      <c r="T41" s="50"/>
      <c r="U41" s="50"/>
      <c r="V41" s="50"/>
      <c r="W41" s="50"/>
      <c r="X41" s="50"/>
      <c r="Y41" s="50"/>
      <c r="Z41" s="264"/>
      <c r="AA41" s="57"/>
      <c r="AB41" s="17"/>
      <c r="AC41" s="17"/>
      <c r="AD41" s="56"/>
      <c r="AE41" s="50"/>
      <c r="AF41" s="50"/>
      <c r="AG41" s="50"/>
      <c r="AH41" s="50"/>
      <c r="AI41" s="50"/>
      <c r="AJ41" s="50"/>
      <c r="AK41" s="264"/>
      <c r="AL41" s="57"/>
      <c r="AM41" s="17"/>
      <c r="AN41" s="17"/>
      <c r="AO41" s="56"/>
      <c r="AP41" s="50"/>
      <c r="AQ41" s="50"/>
      <c r="AR41" s="50"/>
      <c r="AS41" s="50"/>
      <c r="AT41" s="50"/>
      <c r="AU41" s="50"/>
      <c r="AV41" s="264"/>
      <c r="AW41" s="57"/>
      <c r="AX41" s="17"/>
      <c r="AY41" s="17"/>
      <c r="AZ41" s="56"/>
      <c r="BA41" s="50"/>
      <c r="BB41" s="50"/>
      <c r="BC41" s="50"/>
      <c r="BD41" s="50"/>
      <c r="BE41" s="50"/>
      <c r="BF41" s="50"/>
      <c r="BG41" s="264"/>
      <c r="BH41" s="57"/>
      <c r="BI41" s="17"/>
      <c r="BJ41" s="17"/>
      <c r="BK41" s="56"/>
      <c r="BL41" s="50"/>
      <c r="BM41" s="50"/>
      <c r="BN41" s="50"/>
      <c r="BO41" s="50"/>
      <c r="BP41" s="50"/>
      <c r="BQ41" s="50"/>
      <c r="BR41" s="264"/>
      <c r="BS41" s="57"/>
      <c r="BT41" s="17"/>
      <c r="BU41" s="17"/>
      <c r="BV41" s="56"/>
      <c r="BW41" s="50"/>
      <c r="BX41" s="50"/>
      <c r="BY41" s="50"/>
      <c r="BZ41" s="50"/>
      <c r="CA41" s="50"/>
      <c r="CB41" s="50"/>
      <c r="CC41" s="264"/>
      <c r="CD41" s="57"/>
      <c r="CE41" s="17"/>
      <c r="CF41" s="17"/>
      <c r="CG41" s="56"/>
      <c r="CH41" s="50"/>
      <c r="CI41" s="50"/>
      <c r="CJ41" s="50"/>
      <c r="CK41" s="50"/>
      <c r="CL41" s="50"/>
      <c r="CM41" s="50"/>
      <c r="CN41" s="264"/>
      <c r="CO41" s="57"/>
      <c r="CP41" s="17"/>
      <c r="CQ41" s="17"/>
      <c r="CR41" s="56"/>
      <c r="CS41" s="50"/>
      <c r="CT41" s="50"/>
      <c r="CU41" s="50"/>
      <c r="CV41" s="50"/>
      <c r="CW41" s="50"/>
      <c r="CX41" s="50"/>
      <c r="CY41" s="264"/>
      <c r="CZ41" s="57"/>
      <c r="DA41" s="17"/>
      <c r="DB41" s="17"/>
      <c r="DC41" s="56"/>
      <c r="DD41" s="50"/>
      <c r="DE41" s="50"/>
      <c r="DF41" s="50"/>
      <c r="DG41" s="50"/>
      <c r="DH41" s="50"/>
      <c r="DI41" s="50"/>
      <c r="DJ41" s="264"/>
      <c r="DK41" s="57"/>
      <c r="DL41" s="17"/>
      <c r="DM41" s="17"/>
      <c r="DN41" s="56"/>
      <c r="DO41" s="50"/>
      <c r="DP41" s="50"/>
      <c r="DQ41" s="50"/>
      <c r="DR41" s="50"/>
      <c r="DS41" s="50"/>
      <c r="DT41" s="50"/>
      <c r="DU41" s="264"/>
      <c r="DV41" s="57"/>
      <c r="DW41" s="17"/>
      <c r="DX41" s="17"/>
      <c r="DY41" s="56"/>
      <c r="DZ41" s="50"/>
      <c r="EA41" s="50"/>
      <c r="EB41" s="50"/>
      <c r="EC41" s="50"/>
      <c r="ED41" s="50"/>
      <c r="EE41" s="50"/>
      <c r="EF41" s="264"/>
      <c r="EG41" s="57"/>
      <c r="EH41" s="17"/>
      <c r="EI41" s="17"/>
      <c r="EJ41" s="56"/>
      <c r="EK41" s="50"/>
      <c r="EL41" s="50"/>
      <c r="EM41" s="50"/>
      <c r="EN41" s="50"/>
      <c r="EO41" s="50"/>
      <c r="EP41" s="50"/>
      <c r="EQ41" s="264"/>
      <c r="ER41" s="57"/>
      <c r="ES41" s="17"/>
      <c r="ET41" s="17"/>
      <c r="EU41" s="56"/>
      <c r="EV41" s="50"/>
      <c r="EW41" s="50"/>
      <c r="EX41" s="50"/>
      <c r="EY41" s="50"/>
      <c r="EZ41" s="50"/>
      <c r="FA41" s="50"/>
      <c r="FB41" s="264"/>
      <c r="FC41" s="57"/>
      <c r="FD41" s="17"/>
      <c r="FE41" s="17"/>
      <c r="FF41" s="56"/>
      <c r="FG41" s="50"/>
      <c r="FH41" s="50"/>
      <c r="FI41" s="50"/>
      <c r="FJ41" s="50"/>
      <c r="FK41" s="50"/>
      <c r="FL41" s="50"/>
      <c r="FM41" s="264"/>
      <c r="FN41" s="57"/>
      <c r="FO41" s="17"/>
      <c r="FP41" s="17"/>
      <c r="FQ41" s="56"/>
      <c r="FR41" s="50"/>
      <c r="FS41" s="50"/>
      <c r="FT41" s="50"/>
      <c r="FU41" s="50"/>
      <c r="FV41" s="50"/>
      <c r="FW41" s="50"/>
      <c r="FX41" s="264"/>
      <c r="FY41" s="57"/>
      <c r="FZ41" s="17"/>
      <c r="GA41" s="17"/>
      <c r="GB41" s="56"/>
      <c r="GC41" s="50"/>
      <c r="GD41" s="50"/>
      <c r="GE41" s="50"/>
      <c r="GF41" s="50"/>
      <c r="GG41" s="50"/>
      <c r="GH41" s="50"/>
      <c r="GI41" s="264"/>
      <c r="GJ41" s="57"/>
      <c r="GK41" s="17"/>
      <c r="GL41" s="17"/>
      <c r="GM41" s="56"/>
      <c r="GN41" s="50"/>
      <c r="GO41" s="50"/>
      <c r="GP41" s="50"/>
      <c r="GQ41" s="50"/>
      <c r="GR41" s="50"/>
      <c r="GS41" s="50"/>
      <c r="GT41" s="264"/>
      <c r="GU41" s="57"/>
      <c r="GV41" s="17"/>
      <c r="GW41" s="17"/>
      <c r="GX41" s="56"/>
      <c r="GY41" s="50"/>
      <c r="GZ41" s="50"/>
      <c r="HA41" s="50"/>
      <c r="HB41" s="50"/>
      <c r="HC41" s="50"/>
      <c r="HD41" s="50"/>
      <c r="HE41" s="264"/>
      <c r="HF41" s="57"/>
      <c r="HG41" s="17"/>
      <c r="HH41" s="17"/>
      <c r="HI41" s="56"/>
      <c r="HJ41" s="50"/>
      <c r="HK41" s="50"/>
      <c r="HL41" s="50"/>
      <c r="HM41" s="50"/>
      <c r="HN41" s="50"/>
      <c r="HO41" s="50"/>
      <c r="HP41" s="264"/>
      <c r="HQ41" s="57"/>
      <c r="HR41" s="17"/>
      <c r="HS41" s="17"/>
    </row>
    <row r="42" spans="1:227" ht="12.5" x14ac:dyDescent="0.25">
      <c r="A42" s="54"/>
      <c r="B42" s="211"/>
      <c r="C42" s="55"/>
      <c r="D42" s="55"/>
      <c r="E42" s="264"/>
      <c r="F42" s="264"/>
      <c r="G42" s="17"/>
      <c r="H42" s="56"/>
      <c r="I42" s="50"/>
      <c r="J42" s="50"/>
      <c r="K42" s="50"/>
      <c r="L42" s="50"/>
      <c r="M42" s="50"/>
      <c r="N42" s="50"/>
      <c r="O42" s="264"/>
      <c r="P42" s="57"/>
      <c r="Q42" s="17"/>
      <c r="R42" s="17"/>
      <c r="S42" s="56"/>
      <c r="T42" s="50"/>
      <c r="U42" s="50"/>
      <c r="V42" s="50"/>
      <c r="W42" s="50"/>
      <c r="X42" s="50"/>
      <c r="Y42" s="50"/>
      <c r="Z42" s="264"/>
      <c r="AA42" s="57"/>
      <c r="AB42" s="17"/>
      <c r="AC42" s="17"/>
      <c r="AD42" s="56"/>
      <c r="AE42" s="50"/>
      <c r="AF42" s="50"/>
      <c r="AG42" s="50"/>
      <c r="AH42" s="50"/>
      <c r="AI42" s="50"/>
      <c r="AJ42" s="50"/>
      <c r="AK42" s="264"/>
      <c r="AL42" s="57"/>
      <c r="AM42" s="17"/>
      <c r="AN42" s="17"/>
      <c r="AO42" s="56"/>
      <c r="AP42" s="50"/>
      <c r="AQ42" s="50"/>
      <c r="AR42" s="50"/>
      <c r="AS42" s="50"/>
      <c r="AT42" s="50"/>
      <c r="AU42" s="50"/>
      <c r="AV42" s="264"/>
      <c r="AW42" s="57"/>
      <c r="AX42" s="17"/>
      <c r="AY42" s="17"/>
      <c r="AZ42" s="56"/>
      <c r="BA42" s="50"/>
      <c r="BB42" s="50"/>
      <c r="BC42" s="50"/>
      <c r="BD42" s="50"/>
      <c r="BE42" s="50"/>
      <c r="BF42" s="50"/>
      <c r="BG42" s="264"/>
      <c r="BH42" s="57"/>
      <c r="BI42" s="17"/>
      <c r="BJ42" s="17"/>
      <c r="BK42" s="56"/>
      <c r="BL42" s="50"/>
      <c r="BM42" s="50"/>
      <c r="BN42" s="50"/>
      <c r="BO42" s="50"/>
      <c r="BP42" s="50"/>
      <c r="BQ42" s="50"/>
      <c r="BR42" s="264"/>
      <c r="BS42" s="57"/>
      <c r="BT42" s="17"/>
      <c r="BU42" s="17"/>
      <c r="BV42" s="56"/>
      <c r="BW42" s="50"/>
      <c r="BX42" s="50"/>
      <c r="BY42" s="50"/>
      <c r="BZ42" s="50"/>
      <c r="CA42" s="50"/>
      <c r="CB42" s="50"/>
      <c r="CC42" s="264"/>
      <c r="CD42" s="57"/>
      <c r="CE42" s="17"/>
      <c r="CF42" s="17"/>
      <c r="CG42" s="56"/>
      <c r="CH42" s="50"/>
      <c r="CI42" s="50"/>
      <c r="CJ42" s="50"/>
      <c r="CK42" s="50"/>
      <c r="CL42" s="50"/>
      <c r="CM42" s="50"/>
      <c r="CN42" s="264"/>
      <c r="CO42" s="57"/>
      <c r="CP42" s="17"/>
      <c r="CQ42" s="17"/>
      <c r="CR42" s="56"/>
      <c r="CS42" s="50"/>
      <c r="CT42" s="50"/>
      <c r="CU42" s="50"/>
      <c r="CV42" s="50"/>
      <c r="CW42" s="50"/>
      <c r="CX42" s="50"/>
      <c r="CY42" s="264"/>
      <c r="CZ42" s="57"/>
      <c r="DA42" s="17"/>
      <c r="DB42" s="17"/>
      <c r="DC42" s="56"/>
      <c r="DD42" s="50"/>
      <c r="DE42" s="50"/>
      <c r="DF42" s="50"/>
      <c r="DG42" s="50"/>
      <c r="DH42" s="50"/>
      <c r="DI42" s="50"/>
      <c r="DJ42" s="264"/>
      <c r="DK42" s="57"/>
      <c r="DL42" s="17"/>
      <c r="DM42" s="17"/>
      <c r="DN42" s="56"/>
      <c r="DO42" s="50"/>
      <c r="DP42" s="50"/>
      <c r="DQ42" s="50"/>
      <c r="DR42" s="50"/>
      <c r="DS42" s="50"/>
      <c r="DT42" s="50"/>
      <c r="DU42" s="264"/>
      <c r="DV42" s="57"/>
      <c r="DW42" s="17"/>
      <c r="DX42" s="17"/>
      <c r="DY42" s="56"/>
      <c r="DZ42" s="50"/>
      <c r="EA42" s="50"/>
      <c r="EB42" s="50"/>
      <c r="EC42" s="50"/>
      <c r="ED42" s="50"/>
      <c r="EE42" s="50"/>
      <c r="EF42" s="264"/>
      <c r="EG42" s="57"/>
      <c r="EH42" s="17"/>
      <c r="EI42" s="17"/>
      <c r="EJ42" s="56"/>
      <c r="EK42" s="50"/>
      <c r="EL42" s="50"/>
      <c r="EM42" s="50"/>
      <c r="EN42" s="50"/>
      <c r="EO42" s="50"/>
      <c r="EP42" s="50"/>
      <c r="EQ42" s="264"/>
      <c r="ER42" s="57"/>
      <c r="ES42" s="17"/>
      <c r="ET42" s="17"/>
      <c r="EU42" s="56"/>
      <c r="EV42" s="50"/>
      <c r="EW42" s="50"/>
      <c r="EX42" s="50"/>
      <c r="EY42" s="50"/>
      <c r="EZ42" s="50"/>
      <c r="FA42" s="50"/>
      <c r="FB42" s="264"/>
      <c r="FC42" s="57"/>
      <c r="FD42" s="17"/>
      <c r="FE42" s="17"/>
      <c r="FF42" s="56"/>
      <c r="FG42" s="50"/>
      <c r="FH42" s="50"/>
      <c r="FI42" s="50"/>
      <c r="FJ42" s="50"/>
      <c r="FK42" s="50"/>
      <c r="FL42" s="50"/>
      <c r="FM42" s="264"/>
      <c r="FN42" s="57"/>
      <c r="FO42" s="17"/>
      <c r="FP42" s="17"/>
      <c r="FQ42" s="56"/>
      <c r="FR42" s="50"/>
      <c r="FS42" s="50"/>
      <c r="FT42" s="50"/>
      <c r="FU42" s="50"/>
      <c r="FV42" s="50"/>
      <c r="FW42" s="50"/>
      <c r="FX42" s="264"/>
      <c r="FY42" s="57"/>
      <c r="FZ42" s="17"/>
      <c r="GA42" s="17"/>
      <c r="GB42" s="56"/>
      <c r="GC42" s="50"/>
      <c r="GD42" s="50"/>
      <c r="GE42" s="50"/>
      <c r="GF42" s="50"/>
      <c r="GG42" s="50"/>
      <c r="GH42" s="50"/>
      <c r="GI42" s="264"/>
      <c r="GJ42" s="57"/>
      <c r="GK42" s="17"/>
      <c r="GL42" s="17"/>
      <c r="GM42" s="56"/>
      <c r="GN42" s="50"/>
      <c r="GO42" s="50"/>
      <c r="GP42" s="50"/>
      <c r="GQ42" s="50"/>
      <c r="GR42" s="50"/>
      <c r="GS42" s="50"/>
      <c r="GT42" s="264"/>
      <c r="GU42" s="57"/>
      <c r="GV42" s="17"/>
      <c r="GW42" s="17"/>
      <c r="GX42" s="56"/>
      <c r="GY42" s="50"/>
      <c r="GZ42" s="50"/>
      <c r="HA42" s="50"/>
      <c r="HB42" s="50"/>
      <c r="HC42" s="50"/>
      <c r="HD42" s="50"/>
      <c r="HE42" s="264"/>
      <c r="HF42" s="57"/>
      <c r="HG42" s="17"/>
      <c r="HH42" s="17"/>
      <c r="HI42" s="56"/>
      <c r="HJ42" s="50"/>
      <c r="HK42" s="50"/>
      <c r="HL42" s="50"/>
      <c r="HM42" s="50"/>
      <c r="HN42" s="50"/>
      <c r="HO42" s="50"/>
      <c r="HP42" s="264"/>
      <c r="HQ42" s="57"/>
      <c r="HR42" s="17"/>
      <c r="HS42" s="17"/>
    </row>
    <row r="43" spans="1:227" ht="12.5" x14ac:dyDescent="0.25">
      <c r="A43" s="54"/>
      <c r="B43" s="211"/>
      <c r="C43" s="55"/>
      <c r="D43" s="55"/>
      <c r="E43" s="264"/>
      <c r="F43" s="264"/>
      <c r="G43" s="17"/>
      <c r="H43" s="56"/>
      <c r="I43" s="50"/>
      <c r="J43" s="50"/>
      <c r="K43" s="50"/>
      <c r="L43" s="50"/>
      <c r="M43" s="50"/>
      <c r="N43" s="50"/>
      <c r="O43" s="264"/>
      <c r="P43" s="57"/>
      <c r="Q43" s="17"/>
      <c r="R43" s="17"/>
      <c r="S43" s="56"/>
      <c r="T43" s="50"/>
      <c r="U43" s="50"/>
      <c r="V43" s="50"/>
      <c r="W43" s="50"/>
      <c r="X43" s="50"/>
      <c r="Y43" s="50"/>
      <c r="Z43" s="264"/>
      <c r="AA43" s="57"/>
      <c r="AB43" s="17"/>
      <c r="AC43" s="17"/>
      <c r="AD43" s="56"/>
      <c r="AE43" s="50"/>
      <c r="AF43" s="50"/>
      <c r="AG43" s="50"/>
      <c r="AH43" s="50"/>
      <c r="AI43" s="50"/>
      <c r="AJ43" s="50"/>
      <c r="AK43" s="264"/>
      <c r="AL43" s="57"/>
      <c r="AM43" s="17"/>
      <c r="AN43" s="17"/>
      <c r="AO43" s="56"/>
      <c r="AP43" s="50"/>
      <c r="AQ43" s="50"/>
      <c r="AR43" s="50"/>
      <c r="AS43" s="50"/>
      <c r="AT43" s="50"/>
      <c r="AU43" s="50"/>
      <c r="AV43" s="264"/>
      <c r="AW43" s="57"/>
      <c r="AX43" s="17"/>
      <c r="AY43" s="17"/>
      <c r="AZ43" s="56"/>
      <c r="BA43" s="50"/>
      <c r="BB43" s="50"/>
      <c r="BC43" s="50"/>
      <c r="BD43" s="50"/>
      <c r="BE43" s="50"/>
      <c r="BF43" s="50"/>
      <c r="BG43" s="264"/>
      <c r="BH43" s="57"/>
      <c r="BI43" s="17"/>
      <c r="BJ43" s="17"/>
      <c r="BK43" s="56"/>
      <c r="BL43" s="50"/>
      <c r="BM43" s="50"/>
      <c r="BN43" s="50"/>
      <c r="BO43" s="50"/>
      <c r="BP43" s="50"/>
      <c r="BQ43" s="50"/>
      <c r="BR43" s="264"/>
      <c r="BS43" s="57"/>
      <c r="BT43" s="17"/>
      <c r="BU43" s="17"/>
      <c r="BV43" s="56"/>
      <c r="BW43" s="50"/>
      <c r="BX43" s="50"/>
      <c r="BY43" s="50"/>
      <c r="BZ43" s="50"/>
      <c r="CA43" s="50"/>
      <c r="CB43" s="50"/>
      <c r="CC43" s="264"/>
      <c r="CD43" s="57"/>
      <c r="CE43" s="17"/>
      <c r="CF43" s="17"/>
      <c r="CG43" s="56"/>
      <c r="CH43" s="50"/>
      <c r="CI43" s="50"/>
      <c r="CJ43" s="50"/>
      <c r="CK43" s="50"/>
      <c r="CL43" s="50"/>
      <c r="CM43" s="50"/>
      <c r="CN43" s="264"/>
      <c r="CO43" s="57"/>
      <c r="CP43" s="17"/>
      <c r="CQ43" s="17"/>
      <c r="CR43" s="56"/>
      <c r="CS43" s="50"/>
      <c r="CT43" s="50"/>
      <c r="CU43" s="50"/>
      <c r="CV43" s="50"/>
      <c r="CW43" s="50"/>
      <c r="CX43" s="50"/>
      <c r="CY43" s="264"/>
      <c r="CZ43" s="57"/>
      <c r="DA43" s="17"/>
      <c r="DB43" s="17"/>
      <c r="DC43" s="56"/>
      <c r="DD43" s="50"/>
      <c r="DE43" s="50"/>
      <c r="DF43" s="50"/>
      <c r="DG43" s="50"/>
      <c r="DH43" s="50"/>
      <c r="DI43" s="50"/>
      <c r="DJ43" s="264"/>
      <c r="DK43" s="57"/>
      <c r="DL43" s="17"/>
      <c r="DM43" s="17"/>
      <c r="DN43" s="56"/>
      <c r="DO43" s="50"/>
      <c r="DP43" s="50"/>
      <c r="DQ43" s="50"/>
      <c r="DR43" s="50"/>
      <c r="DS43" s="50"/>
      <c r="DT43" s="50"/>
      <c r="DU43" s="264"/>
      <c r="DV43" s="57"/>
      <c r="DW43" s="17"/>
      <c r="DX43" s="17"/>
      <c r="DY43" s="56"/>
      <c r="DZ43" s="50"/>
      <c r="EA43" s="50"/>
      <c r="EB43" s="50"/>
      <c r="EC43" s="50"/>
      <c r="ED43" s="50"/>
      <c r="EE43" s="50"/>
      <c r="EF43" s="264"/>
      <c r="EG43" s="57"/>
      <c r="EH43" s="17"/>
      <c r="EI43" s="17"/>
      <c r="EJ43" s="56"/>
      <c r="EK43" s="50"/>
      <c r="EL43" s="50"/>
      <c r="EM43" s="50"/>
      <c r="EN43" s="50"/>
      <c r="EO43" s="50"/>
      <c r="EP43" s="50"/>
      <c r="EQ43" s="264"/>
      <c r="ER43" s="57"/>
      <c r="ES43" s="17"/>
      <c r="ET43" s="17"/>
      <c r="EU43" s="56"/>
      <c r="EV43" s="50"/>
      <c r="EW43" s="50"/>
      <c r="EX43" s="50"/>
      <c r="EY43" s="50"/>
      <c r="EZ43" s="50"/>
      <c r="FA43" s="50"/>
      <c r="FB43" s="264"/>
      <c r="FC43" s="57"/>
      <c r="FD43" s="17"/>
      <c r="FE43" s="17"/>
      <c r="FF43" s="56"/>
      <c r="FG43" s="50"/>
      <c r="FH43" s="50"/>
      <c r="FI43" s="50"/>
      <c r="FJ43" s="50"/>
      <c r="FK43" s="50"/>
      <c r="FL43" s="50"/>
      <c r="FM43" s="264"/>
      <c r="FN43" s="57"/>
      <c r="FO43" s="17"/>
      <c r="FP43" s="17"/>
      <c r="FQ43" s="56"/>
      <c r="FR43" s="50"/>
      <c r="FS43" s="50"/>
      <c r="FT43" s="50"/>
      <c r="FU43" s="50"/>
      <c r="FV43" s="50"/>
      <c r="FW43" s="50"/>
      <c r="FX43" s="264"/>
      <c r="FY43" s="57"/>
      <c r="FZ43" s="17"/>
      <c r="GA43" s="17"/>
      <c r="GB43" s="56"/>
      <c r="GC43" s="50"/>
      <c r="GD43" s="50"/>
      <c r="GE43" s="50"/>
      <c r="GF43" s="50"/>
      <c r="GG43" s="50"/>
      <c r="GH43" s="50"/>
      <c r="GI43" s="264"/>
      <c r="GJ43" s="57"/>
      <c r="GK43" s="17"/>
      <c r="GL43" s="17"/>
      <c r="GM43" s="56"/>
      <c r="GN43" s="50"/>
      <c r="GO43" s="50"/>
      <c r="GP43" s="50"/>
      <c r="GQ43" s="50"/>
      <c r="GR43" s="50"/>
      <c r="GS43" s="50"/>
      <c r="GT43" s="264"/>
      <c r="GU43" s="57"/>
      <c r="GV43" s="17"/>
      <c r="GW43" s="17"/>
      <c r="GX43" s="56"/>
      <c r="GY43" s="50"/>
      <c r="GZ43" s="50"/>
      <c r="HA43" s="50"/>
      <c r="HB43" s="50"/>
      <c r="HC43" s="50"/>
      <c r="HD43" s="50"/>
      <c r="HE43" s="264"/>
      <c r="HF43" s="57"/>
      <c r="HG43" s="17"/>
      <c r="HH43" s="17"/>
      <c r="HI43" s="56"/>
      <c r="HJ43" s="50"/>
      <c r="HK43" s="50"/>
      <c r="HL43" s="50"/>
      <c r="HM43" s="50"/>
      <c r="HN43" s="50"/>
      <c r="HO43" s="50"/>
      <c r="HP43" s="264"/>
      <c r="HQ43" s="57"/>
      <c r="HR43" s="17"/>
      <c r="HS43" s="17"/>
    </row>
    <row r="44" spans="1:227" ht="12.5" x14ac:dyDescent="0.25">
      <c r="A44" s="54"/>
      <c r="B44" s="213"/>
      <c r="C44" s="55"/>
      <c r="D44" s="55"/>
      <c r="E44" s="264"/>
      <c r="F44" s="264"/>
      <c r="G44" s="17"/>
      <c r="H44" s="56"/>
      <c r="I44" s="50"/>
      <c r="J44" s="50"/>
      <c r="K44" s="50"/>
      <c r="L44" s="50"/>
      <c r="M44" s="50"/>
      <c r="N44" s="50"/>
      <c r="O44" s="264"/>
      <c r="P44" s="57"/>
      <c r="Q44" s="17"/>
      <c r="R44" s="17"/>
      <c r="S44" s="56"/>
      <c r="T44" s="50"/>
      <c r="U44" s="50"/>
      <c r="V44" s="50"/>
      <c r="W44" s="50"/>
      <c r="X44" s="50"/>
      <c r="Y44" s="50"/>
      <c r="Z44" s="264"/>
      <c r="AA44" s="57"/>
      <c r="AB44" s="17"/>
      <c r="AC44" s="17"/>
      <c r="AD44" s="56"/>
      <c r="AE44" s="50"/>
      <c r="AF44" s="50"/>
      <c r="AG44" s="50"/>
      <c r="AH44" s="50"/>
      <c r="AI44" s="50"/>
      <c r="AJ44" s="50"/>
      <c r="AK44" s="264"/>
      <c r="AL44" s="57"/>
      <c r="AM44" s="17"/>
      <c r="AN44" s="17"/>
      <c r="AO44" s="56"/>
      <c r="AP44" s="50"/>
      <c r="AQ44" s="50"/>
      <c r="AR44" s="50"/>
      <c r="AS44" s="50"/>
      <c r="AT44" s="50"/>
      <c r="AU44" s="50"/>
      <c r="AV44" s="264"/>
      <c r="AW44" s="57"/>
      <c r="AX44" s="17"/>
      <c r="AY44" s="17"/>
      <c r="AZ44" s="56"/>
      <c r="BA44" s="50"/>
      <c r="BB44" s="50"/>
      <c r="BC44" s="50"/>
      <c r="BD44" s="50"/>
      <c r="BE44" s="50"/>
      <c r="BF44" s="50"/>
      <c r="BG44" s="264"/>
      <c r="BH44" s="57"/>
      <c r="BI44" s="17"/>
      <c r="BJ44" s="17"/>
      <c r="BK44" s="56"/>
      <c r="BL44" s="50"/>
      <c r="BM44" s="50"/>
      <c r="BN44" s="50"/>
      <c r="BO44" s="50"/>
      <c r="BP44" s="50"/>
      <c r="BQ44" s="50"/>
      <c r="BR44" s="264"/>
      <c r="BS44" s="57"/>
      <c r="BT44" s="17"/>
      <c r="BU44" s="17"/>
      <c r="BV44" s="56"/>
      <c r="BW44" s="50"/>
      <c r="BX44" s="50"/>
      <c r="BY44" s="50"/>
      <c r="BZ44" s="50"/>
      <c r="CA44" s="50"/>
      <c r="CB44" s="50"/>
      <c r="CC44" s="264"/>
      <c r="CD44" s="57"/>
      <c r="CE44" s="17"/>
      <c r="CF44" s="17"/>
      <c r="CG44" s="56"/>
      <c r="CH44" s="50"/>
      <c r="CI44" s="50"/>
      <c r="CJ44" s="50"/>
      <c r="CK44" s="50"/>
      <c r="CL44" s="50"/>
      <c r="CM44" s="50"/>
      <c r="CN44" s="264"/>
      <c r="CO44" s="57"/>
      <c r="CP44" s="17"/>
      <c r="CQ44" s="17"/>
      <c r="CR44" s="56"/>
      <c r="CS44" s="50"/>
      <c r="CT44" s="50"/>
      <c r="CU44" s="50"/>
      <c r="CV44" s="50"/>
      <c r="CW44" s="50"/>
      <c r="CX44" s="50"/>
      <c r="CY44" s="264"/>
      <c r="CZ44" s="57"/>
      <c r="DA44" s="17"/>
      <c r="DB44" s="17"/>
      <c r="DC44" s="56"/>
      <c r="DD44" s="50"/>
      <c r="DE44" s="50"/>
      <c r="DF44" s="50"/>
      <c r="DG44" s="50"/>
      <c r="DH44" s="50"/>
      <c r="DI44" s="50"/>
      <c r="DJ44" s="264"/>
      <c r="DK44" s="57"/>
      <c r="DL44" s="17"/>
      <c r="DM44" s="17"/>
      <c r="DN44" s="56"/>
      <c r="DO44" s="50"/>
      <c r="DP44" s="50"/>
      <c r="DQ44" s="50"/>
      <c r="DR44" s="50"/>
      <c r="DS44" s="50"/>
      <c r="DT44" s="50"/>
      <c r="DU44" s="264"/>
      <c r="DV44" s="57"/>
      <c r="DW44" s="17"/>
      <c r="DX44" s="17"/>
      <c r="DY44" s="56"/>
      <c r="DZ44" s="50"/>
      <c r="EA44" s="50"/>
      <c r="EB44" s="50"/>
      <c r="EC44" s="50"/>
      <c r="ED44" s="50"/>
      <c r="EE44" s="50"/>
      <c r="EF44" s="264"/>
      <c r="EG44" s="57"/>
      <c r="EH44" s="17"/>
      <c r="EI44" s="17"/>
      <c r="EJ44" s="56"/>
      <c r="EK44" s="50"/>
      <c r="EL44" s="50"/>
      <c r="EM44" s="50"/>
      <c r="EN44" s="50"/>
      <c r="EO44" s="50"/>
      <c r="EP44" s="50"/>
      <c r="EQ44" s="264"/>
      <c r="ER44" s="57"/>
      <c r="ES44" s="17"/>
      <c r="ET44" s="17"/>
      <c r="EU44" s="56"/>
      <c r="EV44" s="50"/>
      <c r="EW44" s="50"/>
      <c r="EX44" s="50"/>
      <c r="EY44" s="50"/>
      <c r="EZ44" s="50"/>
      <c r="FA44" s="50"/>
      <c r="FB44" s="264"/>
      <c r="FC44" s="57"/>
      <c r="FD44" s="17"/>
      <c r="FE44" s="17"/>
      <c r="FF44" s="56"/>
      <c r="FG44" s="50"/>
      <c r="FH44" s="50"/>
      <c r="FI44" s="50"/>
      <c r="FJ44" s="50"/>
      <c r="FK44" s="50"/>
      <c r="FL44" s="50"/>
      <c r="FM44" s="264"/>
      <c r="FN44" s="57"/>
      <c r="FO44" s="17"/>
      <c r="FP44" s="17"/>
      <c r="FQ44" s="56"/>
      <c r="FR44" s="50"/>
      <c r="FS44" s="50"/>
      <c r="FT44" s="50"/>
      <c r="FU44" s="50"/>
      <c r="FV44" s="50"/>
      <c r="FW44" s="50"/>
      <c r="FX44" s="264"/>
      <c r="FY44" s="57"/>
      <c r="FZ44" s="17"/>
      <c r="GA44" s="17"/>
      <c r="GB44" s="56"/>
      <c r="GC44" s="50"/>
      <c r="GD44" s="50"/>
      <c r="GE44" s="50"/>
      <c r="GF44" s="50"/>
      <c r="GG44" s="50"/>
      <c r="GH44" s="50"/>
      <c r="GI44" s="264"/>
      <c r="GJ44" s="57"/>
      <c r="GK44" s="17"/>
      <c r="GL44" s="17"/>
      <c r="GM44" s="56"/>
      <c r="GN44" s="50"/>
      <c r="GO44" s="50"/>
      <c r="GP44" s="50"/>
      <c r="GQ44" s="50"/>
      <c r="GR44" s="50"/>
      <c r="GS44" s="50"/>
      <c r="GT44" s="264"/>
      <c r="GU44" s="57"/>
      <c r="GV44" s="17"/>
      <c r="GW44" s="17"/>
      <c r="GX44" s="56"/>
      <c r="GY44" s="50"/>
      <c r="GZ44" s="50"/>
      <c r="HA44" s="50"/>
      <c r="HB44" s="50"/>
      <c r="HC44" s="50"/>
      <c r="HD44" s="50"/>
      <c r="HE44" s="264"/>
      <c r="HF44" s="57"/>
      <c r="HG44" s="17"/>
      <c r="HH44" s="17"/>
      <c r="HI44" s="56"/>
      <c r="HJ44" s="50"/>
      <c r="HK44" s="50"/>
      <c r="HL44" s="50"/>
      <c r="HM44" s="50"/>
      <c r="HN44" s="50"/>
      <c r="HO44" s="50"/>
      <c r="HP44" s="264"/>
      <c r="HQ44" s="57"/>
      <c r="HR44" s="17"/>
      <c r="HS44" s="17"/>
    </row>
    <row r="45" spans="1:227" ht="12.5" x14ac:dyDescent="0.25">
      <c r="A45" s="54"/>
      <c r="B45" s="213"/>
      <c r="C45" s="55"/>
      <c r="D45" s="55"/>
      <c r="E45" s="264"/>
      <c r="F45" s="264"/>
      <c r="G45" s="17"/>
      <c r="H45" s="56"/>
      <c r="I45" s="50"/>
      <c r="J45" s="50"/>
      <c r="K45" s="50"/>
      <c r="L45" s="50"/>
      <c r="M45" s="50"/>
      <c r="N45" s="50"/>
      <c r="O45" s="264"/>
      <c r="P45" s="57"/>
      <c r="Q45" s="17"/>
      <c r="R45" s="17"/>
      <c r="S45" s="56"/>
      <c r="T45" s="50"/>
      <c r="U45" s="50"/>
      <c r="V45" s="50"/>
      <c r="W45" s="50"/>
      <c r="X45" s="50"/>
      <c r="Y45" s="50"/>
      <c r="Z45" s="264"/>
      <c r="AA45" s="57"/>
      <c r="AB45" s="17"/>
      <c r="AC45" s="17"/>
      <c r="AD45" s="56"/>
      <c r="AE45" s="50"/>
      <c r="AF45" s="50"/>
      <c r="AG45" s="50"/>
      <c r="AH45" s="50"/>
      <c r="AI45" s="50"/>
      <c r="AJ45" s="50"/>
      <c r="AK45" s="264"/>
      <c r="AL45" s="57"/>
      <c r="AM45" s="17"/>
      <c r="AN45" s="17"/>
      <c r="AO45" s="56"/>
      <c r="AP45" s="50"/>
      <c r="AQ45" s="50"/>
      <c r="AR45" s="50"/>
      <c r="AS45" s="50"/>
      <c r="AT45" s="50"/>
      <c r="AU45" s="50"/>
      <c r="AV45" s="264"/>
      <c r="AW45" s="57"/>
      <c r="AX45" s="17"/>
      <c r="AY45" s="17"/>
      <c r="AZ45" s="56"/>
      <c r="BA45" s="50"/>
      <c r="BB45" s="50"/>
      <c r="BC45" s="50"/>
      <c r="BD45" s="50"/>
      <c r="BE45" s="50"/>
      <c r="BF45" s="50"/>
      <c r="BG45" s="264"/>
      <c r="BH45" s="57"/>
      <c r="BI45" s="17"/>
      <c r="BJ45" s="17"/>
      <c r="BK45" s="56"/>
      <c r="BL45" s="50"/>
      <c r="BM45" s="50"/>
      <c r="BN45" s="50"/>
      <c r="BO45" s="50"/>
      <c r="BP45" s="50"/>
      <c r="BQ45" s="50"/>
      <c r="BR45" s="264"/>
      <c r="BS45" s="57"/>
      <c r="BT45" s="17"/>
      <c r="BU45" s="17"/>
      <c r="BV45" s="56"/>
      <c r="BW45" s="50"/>
      <c r="BX45" s="50"/>
      <c r="BY45" s="50"/>
      <c r="BZ45" s="50"/>
      <c r="CA45" s="50"/>
      <c r="CB45" s="50"/>
      <c r="CC45" s="264"/>
      <c r="CD45" s="57"/>
      <c r="CE45" s="17"/>
      <c r="CF45" s="17"/>
      <c r="CG45" s="56"/>
      <c r="CH45" s="50"/>
      <c r="CI45" s="50"/>
      <c r="CJ45" s="50"/>
      <c r="CK45" s="50"/>
      <c r="CL45" s="50"/>
      <c r="CM45" s="50"/>
      <c r="CN45" s="264"/>
      <c r="CO45" s="57"/>
      <c r="CP45" s="17"/>
      <c r="CQ45" s="17"/>
      <c r="CR45" s="56"/>
      <c r="CS45" s="50"/>
      <c r="CT45" s="50"/>
      <c r="CU45" s="50"/>
      <c r="CV45" s="50"/>
      <c r="CW45" s="50"/>
      <c r="CX45" s="50"/>
      <c r="CY45" s="264"/>
      <c r="CZ45" s="57"/>
      <c r="DA45" s="17"/>
      <c r="DB45" s="17"/>
      <c r="DC45" s="56"/>
      <c r="DD45" s="50"/>
      <c r="DE45" s="50"/>
      <c r="DF45" s="50"/>
      <c r="DG45" s="50"/>
      <c r="DH45" s="50"/>
      <c r="DI45" s="50"/>
      <c r="DJ45" s="264"/>
      <c r="DK45" s="57"/>
      <c r="DL45" s="17"/>
      <c r="DM45" s="17"/>
      <c r="DN45" s="56"/>
      <c r="DO45" s="50"/>
      <c r="DP45" s="50"/>
      <c r="DQ45" s="50"/>
      <c r="DR45" s="50"/>
      <c r="DS45" s="50"/>
      <c r="DT45" s="50"/>
      <c r="DU45" s="264"/>
      <c r="DV45" s="57"/>
      <c r="DW45" s="17"/>
      <c r="DX45" s="17"/>
      <c r="DY45" s="56"/>
      <c r="DZ45" s="50"/>
      <c r="EA45" s="50"/>
      <c r="EB45" s="50"/>
      <c r="EC45" s="50"/>
      <c r="ED45" s="50"/>
      <c r="EE45" s="50"/>
      <c r="EF45" s="264"/>
      <c r="EG45" s="57"/>
      <c r="EH45" s="17"/>
      <c r="EI45" s="17"/>
      <c r="EJ45" s="56"/>
      <c r="EK45" s="50"/>
      <c r="EL45" s="50"/>
      <c r="EM45" s="50"/>
      <c r="EN45" s="50"/>
      <c r="EO45" s="50"/>
      <c r="EP45" s="50"/>
      <c r="EQ45" s="264"/>
      <c r="ER45" s="57"/>
      <c r="ES45" s="17"/>
      <c r="ET45" s="17"/>
      <c r="EU45" s="56"/>
      <c r="EV45" s="50"/>
      <c r="EW45" s="50"/>
      <c r="EX45" s="50"/>
      <c r="EY45" s="50"/>
      <c r="EZ45" s="50"/>
      <c r="FA45" s="50"/>
      <c r="FB45" s="264"/>
      <c r="FC45" s="57"/>
      <c r="FD45" s="17"/>
      <c r="FE45" s="17"/>
      <c r="FF45" s="56"/>
      <c r="FG45" s="50"/>
      <c r="FH45" s="50"/>
      <c r="FI45" s="50"/>
      <c r="FJ45" s="50"/>
      <c r="FK45" s="50"/>
      <c r="FL45" s="50"/>
      <c r="FM45" s="264"/>
      <c r="FN45" s="57"/>
      <c r="FO45" s="17"/>
      <c r="FP45" s="17"/>
      <c r="FQ45" s="56"/>
      <c r="FR45" s="50"/>
      <c r="FS45" s="50"/>
      <c r="FT45" s="50"/>
      <c r="FU45" s="50"/>
      <c r="FV45" s="50"/>
      <c r="FW45" s="50"/>
      <c r="FX45" s="264"/>
      <c r="FY45" s="57"/>
      <c r="FZ45" s="17"/>
      <c r="GA45" s="17"/>
      <c r="GB45" s="56"/>
      <c r="GC45" s="50"/>
      <c r="GD45" s="50"/>
      <c r="GE45" s="50"/>
      <c r="GF45" s="50"/>
      <c r="GG45" s="50"/>
      <c r="GH45" s="50"/>
      <c r="GI45" s="264"/>
      <c r="GJ45" s="57"/>
      <c r="GK45" s="17"/>
      <c r="GL45" s="17"/>
      <c r="GM45" s="56"/>
      <c r="GN45" s="50"/>
      <c r="GO45" s="50"/>
      <c r="GP45" s="50"/>
      <c r="GQ45" s="50"/>
      <c r="GR45" s="50"/>
      <c r="GS45" s="50"/>
      <c r="GT45" s="264"/>
      <c r="GU45" s="57"/>
      <c r="GV45" s="17"/>
      <c r="GW45" s="17"/>
      <c r="GX45" s="56"/>
      <c r="GY45" s="50"/>
      <c r="GZ45" s="50"/>
      <c r="HA45" s="50"/>
      <c r="HB45" s="50"/>
      <c r="HC45" s="50"/>
      <c r="HD45" s="50"/>
      <c r="HE45" s="264"/>
      <c r="HF45" s="57"/>
      <c r="HG45" s="17"/>
      <c r="HH45" s="17"/>
      <c r="HI45" s="56"/>
      <c r="HJ45" s="50"/>
      <c r="HK45" s="50"/>
      <c r="HL45" s="50"/>
      <c r="HM45" s="50"/>
      <c r="HN45" s="50"/>
      <c r="HO45" s="50"/>
      <c r="HP45" s="264"/>
      <c r="HQ45" s="57"/>
      <c r="HR45" s="17"/>
      <c r="HS45" s="17"/>
    </row>
    <row r="46" spans="1:227" ht="12.5" x14ac:dyDescent="0.25">
      <c r="A46" s="54"/>
      <c r="B46" s="211"/>
      <c r="C46" s="55"/>
      <c r="D46" s="55"/>
      <c r="E46" s="264"/>
      <c r="F46" s="264"/>
      <c r="G46" s="17"/>
      <c r="H46" s="56"/>
      <c r="I46" s="50"/>
      <c r="J46" s="50"/>
      <c r="K46" s="50"/>
      <c r="L46" s="50"/>
      <c r="M46" s="50"/>
      <c r="N46" s="50"/>
      <c r="O46" s="264"/>
      <c r="P46" s="57"/>
      <c r="Q46" s="17"/>
      <c r="R46" s="17"/>
      <c r="S46" s="56"/>
      <c r="T46" s="50"/>
      <c r="U46" s="50"/>
      <c r="V46" s="50"/>
      <c r="W46" s="50"/>
      <c r="X46" s="50"/>
      <c r="Y46" s="50"/>
      <c r="Z46" s="264"/>
      <c r="AA46" s="57"/>
      <c r="AB46" s="17"/>
      <c r="AC46" s="17"/>
      <c r="AD46" s="56"/>
      <c r="AE46" s="50"/>
      <c r="AF46" s="50"/>
      <c r="AG46" s="50"/>
      <c r="AH46" s="50"/>
      <c r="AI46" s="50"/>
      <c r="AJ46" s="50"/>
      <c r="AK46" s="264"/>
      <c r="AL46" s="57"/>
      <c r="AM46" s="17"/>
      <c r="AN46" s="17"/>
      <c r="AO46" s="56"/>
      <c r="AP46" s="50"/>
      <c r="AQ46" s="50"/>
      <c r="AR46" s="50"/>
      <c r="AS46" s="50"/>
      <c r="AT46" s="50"/>
      <c r="AU46" s="50"/>
      <c r="AV46" s="264"/>
      <c r="AW46" s="57"/>
      <c r="AX46" s="17"/>
      <c r="AY46" s="17"/>
      <c r="AZ46" s="56"/>
      <c r="BA46" s="50"/>
      <c r="BB46" s="50"/>
      <c r="BC46" s="50"/>
      <c r="BD46" s="50"/>
      <c r="BE46" s="50"/>
      <c r="BF46" s="50"/>
      <c r="BG46" s="264"/>
      <c r="BH46" s="57"/>
      <c r="BI46" s="17"/>
      <c r="BJ46" s="17"/>
      <c r="BK46" s="56"/>
      <c r="BL46" s="50"/>
      <c r="BM46" s="50"/>
      <c r="BN46" s="50"/>
      <c r="BO46" s="50"/>
      <c r="BP46" s="50"/>
      <c r="BQ46" s="50"/>
      <c r="BR46" s="264"/>
      <c r="BS46" s="57"/>
      <c r="BT46" s="17"/>
      <c r="BU46" s="17"/>
      <c r="BV46" s="56"/>
      <c r="BW46" s="50"/>
      <c r="BX46" s="50"/>
      <c r="BY46" s="50"/>
      <c r="BZ46" s="50"/>
      <c r="CA46" s="50"/>
      <c r="CB46" s="50"/>
      <c r="CC46" s="264"/>
      <c r="CD46" s="57"/>
      <c r="CE46" s="17"/>
      <c r="CF46" s="17"/>
      <c r="CG46" s="56"/>
      <c r="CH46" s="50"/>
      <c r="CI46" s="50"/>
      <c r="CJ46" s="50"/>
      <c r="CK46" s="50"/>
      <c r="CL46" s="50"/>
      <c r="CM46" s="50"/>
      <c r="CN46" s="264"/>
      <c r="CO46" s="57"/>
      <c r="CP46" s="17"/>
      <c r="CQ46" s="17"/>
      <c r="CR46" s="56"/>
      <c r="CS46" s="50"/>
      <c r="CT46" s="50"/>
      <c r="CU46" s="50"/>
      <c r="CV46" s="50"/>
      <c r="CW46" s="50"/>
      <c r="CX46" s="50"/>
      <c r="CY46" s="264"/>
      <c r="CZ46" s="57"/>
      <c r="DA46" s="17"/>
      <c r="DB46" s="17"/>
      <c r="DC46" s="56"/>
      <c r="DD46" s="50"/>
      <c r="DE46" s="50"/>
      <c r="DF46" s="50"/>
      <c r="DG46" s="50"/>
      <c r="DH46" s="50"/>
      <c r="DI46" s="50"/>
      <c r="DJ46" s="264"/>
      <c r="DK46" s="57"/>
      <c r="DL46" s="17"/>
      <c r="DM46" s="17"/>
      <c r="DN46" s="56"/>
      <c r="DO46" s="50"/>
      <c r="DP46" s="50"/>
      <c r="DQ46" s="50"/>
      <c r="DR46" s="50"/>
      <c r="DS46" s="50"/>
      <c r="DT46" s="50"/>
      <c r="DU46" s="264"/>
      <c r="DV46" s="57"/>
      <c r="DW46" s="17"/>
      <c r="DX46" s="17"/>
      <c r="DY46" s="56"/>
      <c r="DZ46" s="50"/>
      <c r="EA46" s="50"/>
      <c r="EB46" s="50"/>
      <c r="EC46" s="50"/>
      <c r="ED46" s="50"/>
      <c r="EE46" s="50"/>
      <c r="EF46" s="264"/>
      <c r="EG46" s="57"/>
      <c r="EH46" s="17"/>
      <c r="EI46" s="17"/>
      <c r="EJ46" s="56"/>
      <c r="EK46" s="50"/>
      <c r="EL46" s="50"/>
      <c r="EM46" s="50"/>
      <c r="EN46" s="50"/>
      <c r="EO46" s="50"/>
      <c r="EP46" s="50"/>
      <c r="EQ46" s="264"/>
      <c r="ER46" s="57"/>
      <c r="ES46" s="17"/>
      <c r="ET46" s="17"/>
      <c r="EU46" s="56"/>
      <c r="EV46" s="50"/>
      <c r="EW46" s="50"/>
      <c r="EX46" s="50"/>
      <c r="EY46" s="50"/>
      <c r="EZ46" s="50"/>
      <c r="FA46" s="50"/>
      <c r="FB46" s="264"/>
      <c r="FC46" s="57"/>
      <c r="FD46" s="17"/>
      <c r="FE46" s="17"/>
      <c r="FF46" s="56"/>
      <c r="FG46" s="50"/>
      <c r="FH46" s="50"/>
      <c r="FI46" s="50"/>
      <c r="FJ46" s="50"/>
      <c r="FK46" s="50"/>
      <c r="FL46" s="50"/>
      <c r="FM46" s="264"/>
      <c r="FN46" s="57"/>
      <c r="FO46" s="17"/>
      <c r="FP46" s="17"/>
      <c r="FQ46" s="56"/>
      <c r="FR46" s="50"/>
      <c r="FS46" s="50"/>
      <c r="FT46" s="50"/>
      <c r="FU46" s="50"/>
      <c r="FV46" s="50"/>
      <c r="FW46" s="50"/>
      <c r="FX46" s="264"/>
      <c r="FY46" s="57"/>
      <c r="FZ46" s="17"/>
      <c r="GA46" s="17"/>
      <c r="GB46" s="56"/>
      <c r="GC46" s="50"/>
      <c r="GD46" s="50"/>
      <c r="GE46" s="50"/>
      <c r="GF46" s="50"/>
      <c r="GG46" s="50"/>
      <c r="GH46" s="50"/>
      <c r="GI46" s="264"/>
      <c r="GJ46" s="57"/>
      <c r="GK46" s="17"/>
      <c r="GL46" s="17"/>
      <c r="GM46" s="56"/>
      <c r="GN46" s="50"/>
      <c r="GO46" s="50"/>
      <c r="GP46" s="50"/>
      <c r="GQ46" s="50"/>
      <c r="GR46" s="50"/>
      <c r="GS46" s="50"/>
      <c r="GT46" s="264"/>
      <c r="GU46" s="57"/>
      <c r="GV46" s="17"/>
      <c r="GW46" s="17"/>
      <c r="GX46" s="56"/>
      <c r="GY46" s="50"/>
      <c r="GZ46" s="50"/>
      <c r="HA46" s="50"/>
      <c r="HB46" s="50"/>
      <c r="HC46" s="50"/>
      <c r="HD46" s="50"/>
      <c r="HE46" s="264"/>
      <c r="HF46" s="57"/>
      <c r="HG46" s="17"/>
      <c r="HH46" s="17"/>
      <c r="HI46" s="56"/>
      <c r="HJ46" s="50"/>
      <c r="HK46" s="50"/>
      <c r="HL46" s="50"/>
      <c r="HM46" s="50"/>
      <c r="HN46" s="50"/>
      <c r="HO46" s="50"/>
      <c r="HP46" s="264"/>
      <c r="HQ46" s="57"/>
      <c r="HR46" s="17"/>
      <c r="HS46" s="17"/>
    </row>
    <row r="47" spans="1:227" ht="12.5" x14ac:dyDescent="0.25">
      <c r="A47" s="54"/>
      <c r="B47" s="211"/>
      <c r="C47" s="55"/>
      <c r="D47" s="55"/>
      <c r="E47" s="264"/>
      <c r="F47" s="264"/>
      <c r="G47" s="17"/>
      <c r="H47" s="56"/>
      <c r="I47" s="50"/>
      <c r="J47" s="50"/>
      <c r="K47" s="50"/>
      <c r="L47" s="50"/>
      <c r="M47" s="50"/>
      <c r="N47" s="50"/>
      <c r="O47" s="264"/>
      <c r="P47" s="57"/>
      <c r="Q47" s="17"/>
      <c r="R47" s="17"/>
      <c r="S47" s="56"/>
      <c r="T47" s="50"/>
      <c r="U47" s="50"/>
      <c r="V47" s="50"/>
      <c r="W47" s="50"/>
      <c r="X47" s="50"/>
      <c r="Y47" s="50"/>
      <c r="Z47" s="264"/>
      <c r="AA47" s="57"/>
      <c r="AB47" s="17"/>
      <c r="AC47" s="17"/>
      <c r="AD47" s="56"/>
      <c r="AE47" s="50"/>
      <c r="AF47" s="50"/>
      <c r="AG47" s="50"/>
      <c r="AH47" s="50"/>
      <c r="AI47" s="50"/>
      <c r="AJ47" s="50"/>
      <c r="AK47" s="264"/>
      <c r="AL47" s="57"/>
      <c r="AM47" s="17"/>
      <c r="AN47" s="17"/>
      <c r="AO47" s="56"/>
      <c r="AP47" s="50"/>
      <c r="AQ47" s="50"/>
      <c r="AR47" s="50"/>
      <c r="AS47" s="50"/>
      <c r="AT47" s="50"/>
      <c r="AU47" s="50"/>
      <c r="AV47" s="264"/>
      <c r="AW47" s="57"/>
      <c r="AX47" s="17"/>
      <c r="AY47" s="17"/>
      <c r="AZ47" s="56"/>
      <c r="BA47" s="50"/>
      <c r="BB47" s="50"/>
      <c r="BC47" s="50"/>
      <c r="BD47" s="50"/>
      <c r="BE47" s="50"/>
      <c r="BF47" s="50"/>
      <c r="BG47" s="264"/>
      <c r="BH47" s="57"/>
      <c r="BI47" s="17"/>
      <c r="BJ47" s="17"/>
      <c r="BK47" s="56"/>
      <c r="BL47" s="50"/>
      <c r="BM47" s="50"/>
      <c r="BN47" s="50"/>
      <c r="BO47" s="50"/>
      <c r="BP47" s="50"/>
      <c r="BQ47" s="50"/>
      <c r="BR47" s="264"/>
      <c r="BS47" s="57"/>
      <c r="BT47" s="17"/>
      <c r="BU47" s="17"/>
      <c r="BV47" s="56"/>
      <c r="BW47" s="50"/>
      <c r="BX47" s="50"/>
      <c r="BY47" s="50"/>
      <c r="BZ47" s="50"/>
      <c r="CA47" s="50"/>
      <c r="CB47" s="50"/>
      <c r="CC47" s="264"/>
      <c r="CD47" s="57"/>
      <c r="CE47" s="17"/>
      <c r="CF47" s="17"/>
      <c r="CG47" s="56"/>
      <c r="CH47" s="50"/>
      <c r="CI47" s="50"/>
      <c r="CJ47" s="50"/>
      <c r="CK47" s="50"/>
      <c r="CL47" s="50"/>
      <c r="CM47" s="50"/>
      <c r="CN47" s="264"/>
      <c r="CO47" s="57"/>
      <c r="CP47" s="17"/>
      <c r="CQ47" s="17"/>
      <c r="CR47" s="56"/>
      <c r="CS47" s="50"/>
      <c r="CT47" s="50"/>
      <c r="CU47" s="50"/>
      <c r="CV47" s="50"/>
      <c r="CW47" s="50"/>
      <c r="CX47" s="50"/>
      <c r="CY47" s="264"/>
      <c r="CZ47" s="57"/>
      <c r="DA47" s="17"/>
      <c r="DB47" s="17"/>
      <c r="DC47" s="56"/>
      <c r="DD47" s="50"/>
      <c r="DE47" s="50"/>
      <c r="DF47" s="50"/>
      <c r="DG47" s="50"/>
      <c r="DH47" s="50"/>
      <c r="DI47" s="50"/>
      <c r="DJ47" s="264"/>
      <c r="DK47" s="57"/>
      <c r="DL47" s="17"/>
      <c r="DM47" s="17"/>
      <c r="DN47" s="56"/>
      <c r="DO47" s="50"/>
      <c r="DP47" s="50"/>
      <c r="DQ47" s="50"/>
      <c r="DR47" s="50"/>
      <c r="DS47" s="50"/>
      <c r="DT47" s="50"/>
      <c r="DU47" s="264"/>
      <c r="DV47" s="57"/>
      <c r="DW47" s="17"/>
      <c r="DX47" s="17"/>
      <c r="DY47" s="56"/>
      <c r="DZ47" s="50"/>
      <c r="EA47" s="50"/>
      <c r="EB47" s="50"/>
      <c r="EC47" s="50"/>
      <c r="ED47" s="50"/>
      <c r="EE47" s="50"/>
      <c r="EF47" s="264"/>
      <c r="EG47" s="57"/>
      <c r="EH47" s="17"/>
      <c r="EI47" s="17"/>
      <c r="EJ47" s="56"/>
      <c r="EK47" s="50"/>
      <c r="EL47" s="50"/>
      <c r="EM47" s="50"/>
      <c r="EN47" s="50"/>
      <c r="EO47" s="50"/>
      <c r="EP47" s="50"/>
      <c r="EQ47" s="264"/>
      <c r="ER47" s="57"/>
      <c r="ES47" s="17"/>
      <c r="ET47" s="17"/>
      <c r="EU47" s="56"/>
      <c r="EV47" s="50"/>
      <c r="EW47" s="50"/>
      <c r="EX47" s="50"/>
      <c r="EY47" s="50"/>
      <c r="EZ47" s="50"/>
      <c r="FA47" s="50"/>
      <c r="FB47" s="264"/>
      <c r="FC47" s="57"/>
      <c r="FD47" s="17"/>
      <c r="FE47" s="17"/>
      <c r="FF47" s="56"/>
      <c r="FG47" s="50"/>
      <c r="FH47" s="50"/>
      <c r="FI47" s="50"/>
      <c r="FJ47" s="50"/>
      <c r="FK47" s="50"/>
      <c r="FL47" s="50"/>
      <c r="FM47" s="264"/>
      <c r="FN47" s="57"/>
      <c r="FO47" s="17"/>
      <c r="FP47" s="17"/>
      <c r="FQ47" s="56"/>
      <c r="FR47" s="50"/>
      <c r="FS47" s="50"/>
      <c r="FT47" s="50"/>
      <c r="FU47" s="50"/>
      <c r="FV47" s="50"/>
      <c r="FW47" s="50"/>
      <c r="FX47" s="264"/>
      <c r="FY47" s="57"/>
      <c r="FZ47" s="17"/>
      <c r="GA47" s="17"/>
      <c r="GB47" s="56"/>
      <c r="GC47" s="50"/>
      <c r="GD47" s="50"/>
      <c r="GE47" s="50"/>
      <c r="GF47" s="50"/>
      <c r="GG47" s="50"/>
      <c r="GH47" s="50"/>
      <c r="GI47" s="264"/>
      <c r="GJ47" s="57"/>
      <c r="GK47" s="17"/>
      <c r="GL47" s="17"/>
      <c r="GM47" s="56"/>
      <c r="GN47" s="50"/>
      <c r="GO47" s="50"/>
      <c r="GP47" s="50"/>
      <c r="GQ47" s="50"/>
      <c r="GR47" s="50"/>
      <c r="GS47" s="50"/>
      <c r="GT47" s="264"/>
      <c r="GU47" s="57"/>
      <c r="GV47" s="17"/>
      <c r="GW47" s="17"/>
      <c r="GX47" s="56"/>
      <c r="GY47" s="50"/>
      <c r="GZ47" s="50"/>
      <c r="HA47" s="50"/>
      <c r="HB47" s="50"/>
      <c r="HC47" s="50"/>
      <c r="HD47" s="50"/>
      <c r="HE47" s="264"/>
      <c r="HF47" s="57"/>
      <c r="HG47" s="17"/>
      <c r="HH47" s="17"/>
      <c r="HI47" s="56"/>
      <c r="HJ47" s="50"/>
      <c r="HK47" s="50"/>
      <c r="HL47" s="50"/>
      <c r="HM47" s="50"/>
      <c r="HN47" s="50"/>
      <c r="HO47" s="50"/>
      <c r="HP47" s="264"/>
      <c r="HQ47" s="57"/>
      <c r="HR47" s="17"/>
      <c r="HS47" s="17"/>
    </row>
    <row r="48" spans="1:227" ht="12.5" x14ac:dyDescent="0.25">
      <c r="A48" s="54"/>
      <c r="B48" s="211"/>
      <c r="C48" s="55"/>
      <c r="D48" s="55"/>
      <c r="E48" s="264"/>
      <c r="F48" s="264"/>
      <c r="G48" s="17"/>
      <c r="H48" s="56"/>
      <c r="I48" s="50"/>
      <c r="J48" s="50"/>
      <c r="K48" s="50"/>
      <c r="L48" s="50"/>
      <c r="M48" s="50"/>
      <c r="N48" s="50"/>
      <c r="O48" s="264"/>
      <c r="P48" s="57"/>
      <c r="Q48" s="17"/>
      <c r="R48" s="17"/>
      <c r="S48" s="56"/>
      <c r="T48" s="50"/>
      <c r="U48" s="50"/>
      <c r="V48" s="50"/>
      <c r="W48" s="50"/>
      <c r="X48" s="50"/>
      <c r="Y48" s="50"/>
      <c r="Z48" s="264"/>
      <c r="AA48" s="57"/>
      <c r="AB48" s="17"/>
      <c r="AC48" s="17"/>
      <c r="AD48" s="56"/>
      <c r="AE48" s="50"/>
      <c r="AF48" s="50"/>
      <c r="AG48" s="50"/>
      <c r="AH48" s="50"/>
      <c r="AI48" s="50"/>
      <c r="AJ48" s="50"/>
      <c r="AK48" s="264"/>
      <c r="AL48" s="57"/>
      <c r="AM48" s="17"/>
      <c r="AN48" s="17"/>
      <c r="AO48" s="56"/>
      <c r="AP48" s="50"/>
      <c r="AQ48" s="50"/>
      <c r="AR48" s="50"/>
      <c r="AS48" s="50"/>
      <c r="AT48" s="50"/>
      <c r="AU48" s="50"/>
      <c r="AV48" s="264"/>
      <c r="AW48" s="57"/>
      <c r="AX48" s="17"/>
      <c r="AY48" s="17"/>
      <c r="AZ48" s="56"/>
      <c r="BA48" s="50"/>
      <c r="BB48" s="50"/>
      <c r="BC48" s="50"/>
      <c r="BD48" s="50"/>
      <c r="BE48" s="50"/>
      <c r="BF48" s="50"/>
      <c r="BG48" s="264"/>
      <c r="BH48" s="57"/>
      <c r="BI48" s="17"/>
      <c r="BJ48" s="17"/>
      <c r="BK48" s="56"/>
      <c r="BL48" s="50"/>
      <c r="BM48" s="50"/>
      <c r="BN48" s="50"/>
      <c r="BO48" s="50"/>
      <c r="BP48" s="50"/>
      <c r="BQ48" s="50"/>
      <c r="BR48" s="264"/>
      <c r="BS48" s="57"/>
      <c r="BT48" s="17"/>
      <c r="BU48" s="17"/>
      <c r="BV48" s="56"/>
      <c r="BW48" s="50"/>
      <c r="BX48" s="50"/>
      <c r="BY48" s="50"/>
      <c r="BZ48" s="50"/>
      <c r="CA48" s="50"/>
      <c r="CB48" s="50"/>
      <c r="CC48" s="264"/>
      <c r="CD48" s="57"/>
      <c r="CE48" s="17"/>
      <c r="CF48" s="17"/>
      <c r="CG48" s="56"/>
      <c r="CH48" s="50"/>
      <c r="CI48" s="50"/>
      <c r="CJ48" s="50"/>
      <c r="CK48" s="50"/>
      <c r="CL48" s="50"/>
      <c r="CM48" s="50"/>
      <c r="CN48" s="264"/>
      <c r="CO48" s="57"/>
      <c r="CP48" s="17"/>
      <c r="CQ48" s="17"/>
      <c r="CR48" s="56"/>
      <c r="CS48" s="50"/>
      <c r="CT48" s="50"/>
      <c r="CU48" s="50"/>
      <c r="CV48" s="50"/>
      <c r="CW48" s="50"/>
      <c r="CX48" s="50"/>
      <c r="CY48" s="264"/>
      <c r="CZ48" s="57"/>
      <c r="DA48" s="17"/>
      <c r="DB48" s="17"/>
      <c r="DC48" s="56"/>
      <c r="DD48" s="50"/>
      <c r="DE48" s="50"/>
      <c r="DF48" s="50"/>
      <c r="DG48" s="50"/>
      <c r="DH48" s="50"/>
      <c r="DI48" s="50"/>
      <c r="DJ48" s="264"/>
      <c r="DK48" s="57"/>
      <c r="DL48" s="17"/>
      <c r="DM48" s="17"/>
      <c r="DN48" s="56"/>
      <c r="DO48" s="50"/>
      <c r="DP48" s="50"/>
      <c r="DQ48" s="50"/>
      <c r="DR48" s="50"/>
      <c r="DS48" s="50"/>
      <c r="DT48" s="50"/>
      <c r="DU48" s="264"/>
      <c r="DV48" s="57"/>
      <c r="DW48" s="17"/>
      <c r="DX48" s="17"/>
      <c r="DY48" s="56"/>
      <c r="DZ48" s="50"/>
      <c r="EA48" s="50"/>
      <c r="EB48" s="50"/>
      <c r="EC48" s="50"/>
      <c r="ED48" s="50"/>
      <c r="EE48" s="50"/>
      <c r="EF48" s="264"/>
      <c r="EG48" s="57"/>
      <c r="EH48" s="17"/>
      <c r="EI48" s="17"/>
      <c r="EJ48" s="56"/>
      <c r="EK48" s="50"/>
      <c r="EL48" s="50"/>
      <c r="EM48" s="50"/>
      <c r="EN48" s="50"/>
      <c r="EO48" s="50"/>
      <c r="EP48" s="50"/>
      <c r="EQ48" s="264"/>
      <c r="ER48" s="57"/>
      <c r="ES48" s="17"/>
      <c r="ET48" s="17"/>
      <c r="EU48" s="56"/>
      <c r="EV48" s="50"/>
      <c r="EW48" s="50"/>
      <c r="EX48" s="50"/>
      <c r="EY48" s="50"/>
      <c r="EZ48" s="50"/>
      <c r="FA48" s="50"/>
      <c r="FB48" s="264"/>
      <c r="FC48" s="57"/>
      <c r="FD48" s="17"/>
      <c r="FE48" s="17"/>
      <c r="FF48" s="56"/>
      <c r="FG48" s="50"/>
      <c r="FH48" s="50"/>
      <c r="FI48" s="50"/>
      <c r="FJ48" s="50"/>
      <c r="FK48" s="50"/>
      <c r="FL48" s="50"/>
      <c r="FM48" s="264"/>
      <c r="FN48" s="57"/>
      <c r="FO48" s="17"/>
      <c r="FP48" s="17"/>
      <c r="FQ48" s="56"/>
      <c r="FR48" s="50"/>
      <c r="FS48" s="50"/>
      <c r="FT48" s="50"/>
      <c r="FU48" s="50"/>
      <c r="FV48" s="50"/>
      <c r="FW48" s="50"/>
      <c r="FX48" s="264"/>
      <c r="FY48" s="57"/>
      <c r="FZ48" s="17"/>
      <c r="GA48" s="17"/>
      <c r="GB48" s="56"/>
      <c r="GC48" s="50"/>
      <c r="GD48" s="50"/>
      <c r="GE48" s="50"/>
      <c r="GF48" s="50"/>
      <c r="GG48" s="50"/>
      <c r="GH48" s="50"/>
      <c r="GI48" s="264"/>
      <c r="GJ48" s="57"/>
      <c r="GK48" s="17"/>
      <c r="GL48" s="17"/>
      <c r="GM48" s="56"/>
      <c r="GN48" s="50"/>
      <c r="GO48" s="50"/>
      <c r="GP48" s="50"/>
      <c r="GQ48" s="50"/>
      <c r="GR48" s="50"/>
      <c r="GS48" s="50"/>
      <c r="GT48" s="264"/>
      <c r="GU48" s="57"/>
      <c r="GV48" s="17"/>
      <c r="GW48" s="17"/>
      <c r="GX48" s="56"/>
      <c r="GY48" s="50"/>
      <c r="GZ48" s="50"/>
      <c r="HA48" s="50"/>
      <c r="HB48" s="50"/>
      <c r="HC48" s="50"/>
      <c r="HD48" s="50"/>
      <c r="HE48" s="264"/>
      <c r="HF48" s="57"/>
      <c r="HG48" s="17"/>
      <c r="HH48" s="17"/>
      <c r="HI48" s="56"/>
      <c r="HJ48" s="50"/>
      <c r="HK48" s="50"/>
      <c r="HL48" s="50"/>
      <c r="HM48" s="50"/>
      <c r="HN48" s="50"/>
      <c r="HO48" s="50"/>
      <c r="HP48" s="264"/>
      <c r="HQ48" s="57"/>
      <c r="HR48" s="17"/>
      <c r="HS48" s="17"/>
    </row>
    <row r="49" spans="1:227" ht="12.5" x14ac:dyDescent="0.25">
      <c r="A49" s="54"/>
      <c r="B49" s="213"/>
      <c r="C49" s="55"/>
      <c r="D49" s="55"/>
      <c r="E49" s="264"/>
      <c r="F49" s="264"/>
      <c r="G49" s="17"/>
      <c r="H49" s="56"/>
      <c r="I49" s="50"/>
      <c r="J49" s="50"/>
      <c r="K49" s="50"/>
      <c r="L49" s="50"/>
      <c r="M49" s="50"/>
      <c r="N49" s="50"/>
      <c r="O49" s="264"/>
      <c r="P49" s="57"/>
      <c r="Q49" s="17"/>
      <c r="R49" s="17"/>
      <c r="S49" s="56"/>
      <c r="T49" s="50"/>
      <c r="U49" s="50"/>
      <c r="V49" s="50"/>
      <c r="W49" s="50"/>
      <c r="X49" s="50"/>
      <c r="Y49" s="50"/>
      <c r="Z49" s="264"/>
      <c r="AA49" s="57"/>
      <c r="AB49" s="17"/>
      <c r="AC49" s="17"/>
      <c r="AD49" s="56"/>
      <c r="AE49" s="50"/>
      <c r="AF49" s="50"/>
      <c r="AG49" s="50"/>
      <c r="AH49" s="50"/>
      <c r="AI49" s="50"/>
      <c r="AJ49" s="50"/>
      <c r="AK49" s="264"/>
      <c r="AL49" s="57"/>
      <c r="AM49" s="17"/>
      <c r="AN49" s="17"/>
      <c r="AO49" s="56"/>
      <c r="AP49" s="50"/>
      <c r="AQ49" s="50"/>
      <c r="AR49" s="50"/>
      <c r="AS49" s="50"/>
      <c r="AT49" s="50"/>
      <c r="AU49" s="50"/>
      <c r="AV49" s="264"/>
      <c r="AW49" s="57"/>
      <c r="AX49" s="17"/>
      <c r="AY49" s="17"/>
      <c r="AZ49" s="56"/>
      <c r="BA49" s="50"/>
      <c r="BB49" s="50"/>
      <c r="BC49" s="50"/>
      <c r="BD49" s="50"/>
      <c r="BE49" s="50"/>
      <c r="BF49" s="50"/>
      <c r="BG49" s="264"/>
      <c r="BH49" s="57"/>
      <c r="BI49" s="17"/>
      <c r="BJ49" s="17"/>
      <c r="BK49" s="56"/>
      <c r="BL49" s="50"/>
      <c r="BM49" s="50"/>
      <c r="BN49" s="50"/>
      <c r="BO49" s="50"/>
      <c r="BP49" s="50"/>
      <c r="BQ49" s="50"/>
      <c r="BR49" s="264"/>
      <c r="BS49" s="57"/>
      <c r="BT49" s="17"/>
      <c r="BU49" s="17"/>
      <c r="BV49" s="56"/>
      <c r="BW49" s="50"/>
      <c r="BX49" s="50"/>
      <c r="BY49" s="50"/>
      <c r="BZ49" s="50"/>
      <c r="CA49" s="50"/>
      <c r="CB49" s="50"/>
      <c r="CC49" s="264"/>
      <c r="CD49" s="57"/>
      <c r="CE49" s="17"/>
      <c r="CF49" s="17"/>
      <c r="CG49" s="56"/>
      <c r="CH49" s="50"/>
      <c r="CI49" s="50"/>
      <c r="CJ49" s="50"/>
      <c r="CK49" s="50"/>
      <c r="CL49" s="50"/>
      <c r="CM49" s="50"/>
      <c r="CN49" s="264"/>
      <c r="CO49" s="57"/>
      <c r="CP49" s="17"/>
      <c r="CQ49" s="17"/>
      <c r="CR49" s="56"/>
      <c r="CS49" s="50"/>
      <c r="CT49" s="50"/>
      <c r="CU49" s="50"/>
      <c r="CV49" s="50"/>
      <c r="CW49" s="50"/>
      <c r="CX49" s="50"/>
      <c r="CY49" s="264"/>
      <c r="CZ49" s="57"/>
      <c r="DA49" s="17"/>
      <c r="DB49" s="17"/>
      <c r="DC49" s="56"/>
      <c r="DD49" s="50"/>
      <c r="DE49" s="50"/>
      <c r="DF49" s="50"/>
      <c r="DG49" s="50"/>
      <c r="DH49" s="50"/>
      <c r="DI49" s="50"/>
      <c r="DJ49" s="264"/>
      <c r="DK49" s="57"/>
      <c r="DL49" s="17"/>
      <c r="DM49" s="17"/>
      <c r="DN49" s="56"/>
      <c r="DO49" s="50"/>
      <c r="DP49" s="50"/>
      <c r="DQ49" s="50"/>
      <c r="DR49" s="50"/>
      <c r="DS49" s="50"/>
      <c r="DT49" s="50"/>
      <c r="DU49" s="264"/>
      <c r="DV49" s="57"/>
      <c r="DW49" s="17"/>
      <c r="DX49" s="17"/>
      <c r="DY49" s="56"/>
      <c r="DZ49" s="50"/>
      <c r="EA49" s="50"/>
      <c r="EB49" s="50"/>
      <c r="EC49" s="50"/>
      <c r="ED49" s="50"/>
      <c r="EE49" s="50"/>
      <c r="EF49" s="264"/>
      <c r="EG49" s="57"/>
      <c r="EH49" s="17"/>
      <c r="EI49" s="17"/>
      <c r="EJ49" s="56"/>
      <c r="EK49" s="50"/>
      <c r="EL49" s="50"/>
      <c r="EM49" s="50"/>
      <c r="EN49" s="50"/>
      <c r="EO49" s="50"/>
      <c r="EP49" s="50"/>
      <c r="EQ49" s="264"/>
      <c r="ER49" s="57"/>
      <c r="ES49" s="17"/>
      <c r="ET49" s="17"/>
      <c r="EU49" s="56"/>
      <c r="EV49" s="50"/>
      <c r="EW49" s="50"/>
      <c r="EX49" s="50"/>
      <c r="EY49" s="50"/>
      <c r="EZ49" s="50"/>
      <c r="FA49" s="50"/>
      <c r="FB49" s="264"/>
      <c r="FC49" s="57"/>
      <c r="FD49" s="17"/>
      <c r="FE49" s="17"/>
      <c r="FF49" s="56"/>
      <c r="FG49" s="50"/>
      <c r="FH49" s="50"/>
      <c r="FI49" s="50"/>
      <c r="FJ49" s="50"/>
      <c r="FK49" s="50"/>
      <c r="FL49" s="50"/>
      <c r="FM49" s="264"/>
      <c r="FN49" s="57"/>
      <c r="FO49" s="17"/>
      <c r="FP49" s="17"/>
      <c r="FQ49" s="56"/>
      <c r="FR49" s="50"/>
      <c r="FS49" s="50"/>
      <c r="FT49" s="50"/>
      <c r="FU49" s="50"/>
      <c r="FV49" s="50"/>
      <c r="FW49" s="50"/>
      <c r="FX49" s="264"/>
      <c r="FY49" s="57"/>
      <c r="FZ49" s="17"/>
      <c r="GA49" s="17"/>
      <c r="GB49" s="56"/>
      <c r="GC49" s="50"/>
      <c r="GD49" s="50"/>
      <c r="GE49" s="50"/>
      <c r="GF49" s="50"/>
      <c r="GG49" s="50"/>
      <c r="GH49" s="50"/>
      <c r="GI49" s="264"/>
      <c r="GJ49" s="57"/>
      <c r="GK49" s="17"/>
      <c r="GL49" s="17"/>
      <c r="GM49" s="56"/>
      <c r="GN49" s="50"/>
      <c r="GO49" s="50"/>
      <c r="GP49" s="50"/>
      <c r="GQ49" s="50"/>
      <c r="GR49" s="50"/>
      <c r="GS49" s="50"/>
      <c r="GT49" s="264"/>
      <c r="GU49" s="57"/>
      <c r="GV49" s="17"/>
      <c r="GW49" s="17"/>
      <c r="GX49" s="56"/>
      <c r="GY49" s="50"/>
      <c r="GZ49" s="50"/>
      <c r="HA49" s="50"/>
      <c r="HB49" s="50"/>
      <c r="HC49" s="50"/>
      <c r="HD49" s="50"/>
      <c r="HE49" s="264"/>
      <c r="HF49" s="57"/>
      <c r="HG49" s="17"/>
      <c r="HH49" s="17"/>
      <c r="HI49" s="56"/>
      <c r="HJ49" s="50"/>
      <c r="HK49" s="50"/>
      <c r="HL49" s="50"/>
      <c r="HM49" s="50"/>
      <c r="HN49" s="50"/>
      <c r="HO49" s="50"/>
      <c r="HP49" s="264"/>
      <c r="HQ49" s="57"/>
      <c r="HR49" s="17"/>
      <c r="HS49" s="17"/>
    </row>
    <row r="50" spans="1:227" ht="12.5" x14ac:dyDescent="0.25">
      <c r="A50" s="54"/>
      <c r="B50" s="213"/>
      <c r="C50" s="55"/>
      <c r="D50" s="55"/>
      <c r="E50" s="264"/>
      <c r="F50" s="264"/>
      <c r="G50" s="17"/>
      <c r="H50" s="56"/>
      <c r="I50" s="50"/>
      <c r="J50" s="50"/>
      <c r="K50" s="50"/>
      <c r="L50" s="50"/>
      <c r="M50" s="50"/>
      <c r="N50" s="50"/>
      <c r="O50" s="264"/>
      <c r="P50" s="57"/>
      <c r="Q50" s="17"/>
      <c r="R50" s="17"/>
      <c r="S50" s="56"/>
      <c r="T50" s="50"/>
      <c r="U50" s="50"/>
      <c r="V50" s="50"/>
      <c r="W50" s="50"/>
      <c r="X50" s="50"/>
      <c r="Y50" s="50"/>
      <c r="Z50" s="264"/>
      <c r="AA50" s="57"/>
      <c r="AB50" s="17"/>
      <c r="AC50" s="17"/>
      <c r="AD50" s="56"/>
      <c r="AE50" s="50"/>
      <c r="AF50" s="50"/>
      <c r="AG50" s="50"/>
      <c r="AH50" s="50"/>
      <c r="AI50" s="50"/>
      <c r="AJ50" s="50"/>
      <c r="AK50" s="264"/>
      <c r="AL50" s="57"/>
      <c r="AM50" s="17"/>
      <c r="AN50" s="17"/>
      <c r="AO50" s="56"/>
      <c r="AP50" s="50"/>
      <c r="AQ50" s="50"/>
      <c r="AR50" s="50"/>
      <c r="AS50" s="50"/>
      <c r="AT50" s="50"/>
      <c r="AU50" s="50"/>
      <c r="AV50" s="264"/>
      <c r="AW50" s="57"/>
      <c r="AX50" s="17"/>
      <c r="AY50" s="17"/>
      <c r="AZ50" s="56"/>
      <c r="BA50" s="50"/>
      <c r="BB50" s="50"/>
      <c r="BC50" s="50"/>
      <c r="BD50" s="50"/>
      <c r="BE50" s="50"/>
      <c r="BF50" s="50"/>
      <c r="BG50" s="264"/>
      <c r="BH50" s="57"/>
      <c r="BI50" s="17"/>
      <c r="BJ50" s="17"/>
      <c r="BK50" s="56"/>
      <c r="BL50" s="50"/>
      <c r="BM50" s="50"/>
      <c r="BN50" s="50"/>
      <c r="BO50" s="50"/>
      <c r="BP50" s="50"/>
      <c r="BQ50" s="50"/>
      <c r="BR50" s="264"/>
      <c r="BS50" s="57"/>
      <c r="BT50" s="17"/>
      <c r="BU50" s="17"/>
      <c r="BV50" s="56"/>
      <c r="BW50" s="50"/>
      <c r="BX50" s="50"/>
      <c r="BY50" s="50"/>
      <c r="BZ50" s="50"/>
      <c r="CA50" s="50"/>
      <c r="CB50" s="50"/>
      <c r="CC50" s="264"/>
      <c r="CD50" s="57"/>
      <c r="CE50" s="17"/>
      <c r="CF50" s="17"/>
      <c r="CG50" s="56"/>
      <c r="CH50" s="50"/>
      <c r="CI50" s="50"/>
      <c r="CJ50" s="50"/>
      <c r="CK50" s="50"/>
      <c r="CL50" s="50"/>
      <c r="CM50" s="50"/>
      <c r="CN50" s="264"/>
      <c r="CO50" s="57"/>
      <c r="CP50" s="17"/>
      <c r="CQ50" s="17"/>
      <c r="CR50" s="56"/>
      <c r="CS50" s="50"/>
      <c r="CT50" s="50"/>
      <c r="CU50" s="50"/>
      <c r="CV50" s="50"/>
      <c r="CW50" s="50"/>
      <c r="CX50" s="50"/>
      <c r="CY50" s="264"/>
      <c r="CZ50" s="57"/>
      <c r="DA50" s="17"/>
      <c r="DB50" s="17"/>
      <c r="DC50" s="56"/>
      <c r="DD50" s="50"/>
      <c r="DE50" s="50"/>
      <c r="DF50" s="50"/>
      <c r="DG50" s="50"/>
      <c r="DH50" s="50"/>
      <c r="DI50" s="50"/>
      <c r="DJ50" s="264"/>
      <c r="DK50" s="57"/>
      <c r="DL50" s="17"/>
      <c r="DM50" s="17"/>
      <c r="DN50" s="56"/>
      <c r="DO50" s="50"/>
      <c r="DP50" s="50"/>
      <c r="DQ50" s="50"/>
      <c r="DR50" s="50"/>
      <c r="DS50" s="50"/>
      <c r="DT50" s="50"/>
      <c r="DU50" s="264"/>
      <c r="DV50" s="57"/>
      <c r="DW50" s="17"/>
      <c r="DX50" s="17"/>
      <c r="DY50" s="56"/>
      <c r="DZ50" s="50"/>
      <c r="EA50" s="50"/>
      <c r="EB50" s="50"/>
      <c r="EC50" s="50"/>
      <c r="ED50" s="50"/>
      <c r="EE50" s="50"/>
      <c r="EF50" s="264"/>
      <c r="EG50" s="57"/>
      <c r="EH50" s="17"/>
      <c r="EI50" s="17"/>
      <c r="EJ50" s="56"/>
      <c r="EK50" s="50"/>
      <c r="EL50" s="50"/>
      <c r="EM50" s="50"/>
      <c r="EN50" s="50"/>
      <c r="EO50" s="50"/>
      <c r="EP50" s="50"/>
      <c r="EQ50" s="264"/>
      <c r="ER50" s="57"/>
      <c r="ES50" s="17"/>
      <c r="ET50" s="17"/>
      <c r="EU50" s="56"/>
      <c r="EV50" s="50"/>
      <c r="EW50" s="50"/>
      <c r="EX50" s="50"/>
      <c r="EY50" s="50"/>
      <c r="EZ50" s="50"/>
      <c r="FA50" s="50"/>
      <c r="FB50" s="264"/>
      <c r="FC50" s="57"/>
      <c r="FD50" s="17"/>
      <c r="FE50" s="17"/>
      <c r="FF50" s="56"/>
      <c r="FG50" s="50"/>
      <c r="FH50" s="50"/>
      <c r="FI50" s="50"/>
      <c r="FJ50" s="50"/>
      <c r="FK50" s="50"/>
      <c r="FL50" s="50"/>
      <c r="FM50" s="264"/>
      <c r="FN50" s="57"/>
      <c r="FO50" s="17"/>
      <c r="FP50" s="17"/>
      <c r="FQ50" s="56"/>
      <c r="FR50" s="50"/>
      <c r="FS50" s="50"/>
      <c r="FT50" s="50"/>
      <c r="FU50" s="50"/>
      <c r="FV50" s="50"/>
      <c r="FW50" s="50"/>
      <c r="FX50" s="264"/>
      <c r="FY50" s="57"/>
      <c r="FZ50" s="17"/>
      <c r="GA50" s="17"/>
      <c r="GB50" s="56"/>
      <c r="GC50" s="50"/>
      <c r="GD50" s="50"/>
      <c r="GE50" s="50"/>
      <c r="GF50" s="50"/>
      <c r="GG50" s="50"/>
      <c r="GH50" s="50"/>
      <c r="GI50" s="264"/>
      <c r="GJ50" s="57"/>
      <c r="GK50" s="17"/>
      <c r="GL50" s="17"/>
      <c r="GM50" s="56"/>
      <c r="GN50" s="50"/>
      <c r="GO50" s="50"/>
      <c r="GP50" s="50"/>
      <c r="GQ50" s="50"/>
      <c r="GR50" s="50"/>
      <c r="GS50" s="50"/>
      <c r="GT50" s="264"/>
      <c r="GU50" s="57"/>
      <c r="GV50" s="17"/>
      <c r="GW50" s="17"/>
      <c r="GX50" s="56"/>
      <c r="GY50" s="50"/>
      <c r="GZ50" s="50"/>
      <c r="HA50" s="50"/>
      <c r="HB50" s="50"/>
      <c r="HC50" s="50"/>
      <c r="HD50" s="50"/>
      <c r="HE50" s="264"/>
      <c r="HF50" s="57"/>
      <c r="HG50" s="17"/>
      <c r="HH50" s="17"/>
      <c r="HI50" s="56"/>
      <c r="HJ50" s="50"/>
      <c r="HK50" s="50"/>
      <c r="HL50" s="50"/>
      <c r="HM50" s="50"/>
      <c r="HN50" s="50"/>
      <c r="HO50" s="50"/>
      <c r="HP50" s="264"/>
      <c r="HQ50" s="57"/>
      <c r="HR50" s="17"/>
      <c r="HS50" s="17"/>
    </row>
    <row r="51" spans="1:227" ht="12.5" x14ac:dyDescent="0.25">
      <c r="A51" s="54"/>
      <c r="B51" s="211"/>
      <c r="C51" s="55"/>
      <c r="D51" s="55"/>
      <c r="E51" s="264"/>
      <c r="F51" s="264"/>
      <c r="G51" s="17"/>
      <c r="H51" s="56"/>
      <c r="I51" s="50"/>
      <c r="J51" s="50"/>
      <c r="K51" s="50"/>
      <c r="L51" s="50"/>
      <c r="M51" s="50"/>
      <c r="N51" s="50"/>
      <c r="O51" s="264"/>
      <c r="P51" s="57"/>
      <c r="Q51" s="17"/>
      <c r="R51" s="17"/>
      <c r="S51" s="56"/>
      <c r="T51" s="50"/>
      <c r="U51" s="50"/>
      <c r="V51" s="50"/>
      <c r="W51" s="50"/>
      <c r="X51" s="50"/>
      <c r="Y51" s="50"/>
      <c r="Z51" s="264"/>
      <c r="AA51" s="57"/>
      <c r="AB51" s="17"/>
      <c r="AC51" s="17"/>
      <c r="AD51" s="56"/>
      <c r="AE51" s="50"/>
      <c r="AF51" s="50"/>
      <c r="AG51" s="50"/>
      <c r="AH51" s="50"/>
      <c r="AI51" s="50"/>
      <c r="AJ51" s="50"/>
      <c r="AK51" s="264"/>
      <c r="AL51" s="57"/>
      <c r="AM51" s="17"/>
      <c r="AN51" s="17"/>
      <c r="AO51" s="56"/>
      <c r="AP51" s="50"/>
      <c r="AQ51" s="50"/>
      <c r="AR51" s="50"/>
      <c r="AS51" s="50"/>
      <c r="AT51" s="50"/>
      <c r="AU51" s="50"/>
      <c r="AV51" s="264"/>
      <c r="AW51" s="57"/>
      <c r="AX51" s="17"/>
      <c r="AY51" s="17"/>
      <c r="AZ51" s="56"/>
      <c r="BA51" s="50"/>
      <c r="BB51" s="50"/>
      <c r="BC51" s="50"/>
      <c r="BD51" s="50"/>
      <c r="BE51" s="50"/>
      <c r="BF51" s="50"/>
      <c r="BG51" s="264"/>
      <c r="BH51" s="57"/>
      <c r="BI51" s="17"/>
      <c r="BJ51" s="17"/>
      <c r="BK51" s="56"/>
      <c r="BL51" s="50"/>
      <c r="BM51" s="50"/>
      <c r="BN51" s="50"/>
      <c r="BO51" s="50"/>
      <c r="BP51" s="50"/>
      <c r="BQ51" s="50"/>
      <c r="BR51" s="264"/>
      <c r="BS51" s="57"/>
      <c r="BT51" s="17"/>
      <c r="BU51" s="17"/>
      <c r="BV51" s="56"/>
      <c r="BW51" s="50"/>
      <c r="BX51" s="50"/>
      <c r="BY51" s="50"/>
      <c r="BZ51" s="50"/>
      <c r="CA51" s="50"/>
      <c r="CB51" s="50"/>
      <c r="CC51" s="264"/>
      <c r="CD51" s="57"/>
      <c r="CE51" s="17"/>
      <c r="CF51" s="17"/>
      <c r="CG51" s="56"/>
      <c r="CH51" s="50"/>
      <c r="CI51" s="50"/>
      <c r="CJ51" s="50"/>
      <c r="CK51" s="50"/>
      <c r="CL51" s="50"/>
      <c r="CM51" s="50"/>
      <c r="CN51" s="264"/>
      <c r="CO51" s="57"/>
      <c r="CP51" s="17"/>
      <c r="CQ51" s="17"/>
      <c r="CR51" s="56"/>
      <c r="CS51" s="50"/>
      <c r="CT51" s="50"/>
      <c r="CU51" s="50"/>
      <c r="CV51" s="50"/>
      <c r="CW51" s="50"/>
      <c r="CX51" s="50"/>
      <c r="CY51" s="264"/>
      <c r="CZ51" s="57"/>
      <c r="DA51" s="17"/>
      <c r="DB51" s="17"/>
      <c r="DC51" s="56"/>
      <c r="DD51" s="50"/>
      <c r="DE51" s="50"/>
      <c r="DF51" s="50"/>
      <c r="DG51" s="50"/>
      <c r="DH51" s="50"/>
      <c r="DI51" s="50"/>
      <c r="DJ51" s="264"/>
      <c r="DK51" s="57"/>
      <c r="DL51" s="17"/>
      <c r="DM51" s="17"/>
      <c r="DN51" s="56"/>
      <c r="DO51" s="50"/>
      <c r="DP51" s="50"/>
      <c r="DQ51" s="50"/>
      <c r="DR51" s="50"/>
      <c r="DS51" s="50"/>
      <c r="DT51" s="50"/>
      <c r="DU51" s="264"/>
      <c r="DV51" s="57"/>
      <c r="DW51" s="17"/>
      <c r="DX51" s="17"/>
      <c r="DY51" s="56"/>
      <c r="DZ51" s="50"/>
      <c r="EA51" s="50"/>
      <c r="EB51" s="50"/>
      <c r="EC51" s="50"/>
      <c r="ED51" s="50"/>
      <c r="EE51" s="50"/>
      <c r="EF51" s="264"/>
      <c r="EG51" s="57"/>
      <c r="EH51" s="17"/>
      <c r="EI51" s="17"/>
      <c r="EJ51" s="56"/>
      <c r="EK51" s="50"/>
      <c r="EL51" s="50"/>
      <c r="EM51" s="50"/>
      <c r="EN51" s="50"/>
      <c r="EO51" s="50"/>
      <c r="EP51" s="50"/>
      <c r="EQ51" s="264"/>
      <c r="ER51" s="57"/>
      <c r="ES51" s="17"/>
      <c r="ET51" s="17"/>
      <c r="EU51" s="56"/>
      <c r="EV51" s="50"/>
      <c r="EW51" s="50"/>
      <c r="EX51" s="50"/>
      <c r="EY51" s="50"/>
      <c r="EZ51" s="50"/>
      <c r="FA51" s="50"/>
      <c r="FB51" s="264"/>
      <c r="FC51" s="57"/>
      <c r="FD51" s="17"/>
      <c r="FE51" s="17"/>
      <c r="FF51" s="56"/>
      <c r="FG51" s="50"/>
      <c r="FH51" s="50"/>
      <c r="FI51" s="50"/>
      <c r="FJ51" s="50"/>
      <c r="FK51" s="50"/>
      <c r="FL51" s="50"/>
      <c r="FM51" s="264"/>
      <c r="FN51" s="57"/>
      <c r="FO51" s="17"/>
      <c r="FP51" s="17"/>
      <c r="FQ51" s="56"/>
      <c r="FR51" s="50"/>
      <c r="FS51" s="50"/>
      <c r="FT51" s="50"/>
      <c r="FU51" s="50"/>
      <c r="FV51" s="50"/>
      <c r="FW51" s="50"/>
      <c r="FX51" s="264"/>
      <c r="FY51" s="57"/>
      <c r="FZ51" s="17"/>
      <c r="GA51" s="17"/>
      <c r="GB51" s="56"/>
      <c r="GC51" s="50"/>
      <c r="GD51" s="50"/>
      <c r="GE51" s="50"/>
      <c r="GF51" s="50"/>
      <c r="GG51" s="50"/>
      <c r="GH51" s="50"/>
      <c r="GI51" s="264"/>
      <c r="GJ51" s="57"/>
      <c r="GK51" s="17"/>
      <c r="GL51" s="17"/>
      <c r="GM51" s="56"/>
      <c r="GN51" s="50"/>
      <c r="GO51" s="50"/>
      <c r="GP51" s="50"/>
      <c r="GQ51" s="50"/>
      <c r="GR51" s="50"/>
      <c r="GS51" s="50"/>
      <c r="GT51" s="264"/>
      <c r="GU51" s="57"/>
      <c r="GV51" s="17"/>
      <c r="GW51" s="17"/>
      <c r="GX51" s="56"/>
      <c r="GY51" s="50"/>
      <c r="GZ51" s="50"/>
      <c r="HA51" s="50"/>
      <c r="HB51" s="50"/>
      <c r="HC51" s="50"/>
      <c r="HD51" s="50"/>
      <c r="HE51" s="264"/>
      <c r="HF51" s="57"/>
      <c r="HG51" s="17"/>
      <c r="HH51" s="17"/>
      <c r="HI51" s="56"/>
      <c r="HJ51" s="50"/>
      <c r="HK51" s="50"/>
      <c r="HL51" s="50"/>
      <c r="HM51" s="50"/>
      <c r="HN51" s="50"/>
      <c r="HO51" s="50"/>
      <c r="HP51" s="264"/>
      <c r="HQ51" s="57"/>
      <c r="HR51" s="17"/>
      <c r="HS51" s="17"/>
    </row>
    <row r="52" spans="1:227" x14ac:dyDescent="0.25">
      <c r="A52" s="59"/>
      <c r="B52" s="215"/>
      <c r="C52" s="60"/>
      <c r="D52" s="60"/>
      <c r="E52" s="264"/>
      <c r="F52" s="264"/>
      <c r="G52" s="17"/>
      <c r="H52" s="56"/>
      <c r="I52" s="50"/>
      <c r="J52" s="50"/>
      <c r="K52" s="50"/>
      <c r="L52" s="50"/>
      <c r="M52" s="50"/>
      <c r="N52" s="50"/>
      <c r="O52" s="264"/>
      <c r="P52" s="57"/>
      <c r="Q52" s="17"/>
      <c r="R52" s="17"/>
      <c r="S52" s="56"/>
      <c r="T52" s="50"/>
      <c r="U52" s="50"/>
      <c r="V52" s="50"/>
      <c r="W52" s="50"/>
      <c r="X52" s="50"/>
      <c r="Y52" s="50"/>
      <c r="Z52" s="264"/>
      <c r="AA52" s="57"/>
      <c r="AB52" s="17"/>
      <c r="AC52" s="17"/>
      <c r="AD52" s="56"/>
      <c r="AE52" s="50"/>
      <c r="AF52" s="50"/>
      <c r="AG52" s="50"/>
      <c r="AH52" s="50"/>
      <c r="AI52" s="50"/>
      <c r="AJ52" s="50"/>
      <c r="AK52" s="264"/>
      <c r="AL52" s="57"/>
      <c r="AM52" s="17"/>
      <c r="AN52" s="17"/>
      <c r="AO52" s="56"/>
      <c r="AP52" s="50"/>
      <c r="AQ52" s="50"/>
      <c r="AR52" s="50"/>
      <c r="AS52" s="50"/>
      <c r="AT52" s="50"/>
      <c r="AU52" s="50"/>
      <c r="AV52" s="264"/>
      <c r="AW52" s="57"/>
      <c r="AX52" s="17"/>
      <c r="AY52" s="17"/>
      <c r="AZ52" s="56"/>
      <c r="BA52" s="50"/>
      <c r="BB52" s="50"/>
      <c r="BC52" s="50"/>
      <c r="BD52" s="50"/>
      <c r="BE52" s="50"/>
      <c r="BF52" s="50"/>
      <c r="BG52" s="264"/>
      <c r="BH52" s="57"/>
      <c r="BI52" s="17"/>
      <c r="BJ52" s="17"/>
      <c r="BK52" s="56"/>
      <c r="BL52" s="50"/>
      <c r="BM52" s="50"/>
      <c r="BN52" s="50"/>
      <c r="BO52" s="50"/>
      <c r="BP52" s="50"/>
      <c r="BQ52" s="50"/>
      <c r="BR52" s="264"/>
      <c r="BS52" s="57"/>
      <c r="BT52" s="17"/>
      <c r="BU52" s="17"/>
      <c r="BV52" s="56"/>
      <c r="BW52" s="50"/>
      <c r="BX52" s="50"/>
      <c r="BY52" s="50"/>
      <c r="BZ52" s="50"/>
      <c r="CA52" s="50"/>
      <c r="CB52" s="50"/>
      <c r="CC52" s="264"/>
      <c r="CD52" s="57"/>
      <c r="CE52" s="17"/>
      <c r="CF52" s="17"/>
      <c r="CG52" s="56"/>
      <c r="CH52" s="50"/>
      <c r="CI52" s="50"/>
      <c r="CJ52" s="50"/>
      <c r="CK52" s="50"/>
      <c r="CL52" s="50"/>
      <c r="CM52" s="50"/>
      <c r="CN52" s="264"/>
      <c r="CO52" s="57"/>
      <c r="CP52" s="17"/>
      <c r="CQ52" s="17"/>
      <c r="CR52" s="56"/>
      <c r="CS52" s="50"/>
      <c r="CT52" s="50"/>
      <c r="CU52" s="50"/>
      <c r="CV52" s="50"/>
      <c r="CW52" s="50"/>
      <c r="CX52" s="50"/>
      <c r="CY52" s="264"/>
      <c r="CZ52" s="57"/>
      <c r="DA52" s="17"/>
      <c r="DB52" s="17"/>
      <c r="DC52" s="56"/>
      <c r="DD52" s="50"/>
      <c r="DE52" s="50"/>
      <c r="DF52" s="50"/>
      <c r="DG52" s="50"/>
      <c r="DH52" s="50"/>
      <c r="DI52" s="50"/>
      <c r="DJ52" s="264"/>
      <c r="DK52" s="57"/>
      <c r="DL52" s="17"/>
      <c r="DM52" s="17"/>
      <c r="DN52" s="56"/>
      <c r="DO52" s="50"/>
      <c r="DP52" s="50"/>
      <c r="DQ52" s="50"/>
      <c r="DR52" s="50"/>
      <c r="DS52" s="50"/>
      <c r="DT52" s="50"/>
      <c r="DU52" s="264"/>
      <c r="DV52" s="57"/>
      <c r="DW52" s="17"/>
      <c r="DX52" s="17"/>
      <c r="DY52" s="56"/>
      <c r="DZ52" s="50"/>
      <c r="EA52" s="50"/>
      <c r="EB52" s="50"/>
      <c r="EC52" s="50"/>
      <c r="ED52" s="50"/>
      <c r="EE52" s="50"/>
      <c r="EF52" s="264"/>
      <c r="EG52" s="57"/>
      <c r="EH52" s="17"/>
      <c r="EI52" s="17"/>
      <c r="EJ52" s="56"/>
      <c r="EK52" s="50"/>
      <c r="EL52" s="50"/>
      <c r="EM52" s="50"/>
      <c r="EN52" s="50"/>
      <c r="EO52" s="50"/>
      <c r="EP52" s="50"/>
      <c r="EQ52" s="264"/>
      <c r="ER52" s="57"/>
      <c r="ES52" s="17"/>
      <c r="ET52" s="17"/>
      <c r="EU52" s="56"/>
      <c r="EV52" s="50"/>
      <c r="EW52" s="50"/>
      <c r="EX52" s="50"/>
      <c r="EY52" s="50"/>
      <c r="EZ52" s="50"/>
      <c r="FA52" s="50"/>
      <c r="FB52" s="264"/>
      <c r="FC52" s="57"/>
      <c r="FD52" s="17"/>
      <c r="FE52" s="17"/>
      <c r="FF52" s="56"/>
      <c r="FG52" s="50"/>
      <c r="FH52" s="50"/>
      <c r="FI52" s="50"/>
      <c r="FJ52" s="50"/>
      <c r="FK52" s="50"/>
      <c r="FL52" s="50"/>
      <c r="FM52" s="264"/>
      <c r="FN52" s="57"/>
      <c r="FO52" s="17"/>
      <c r="FP52" s="17"/>
      <c r="FQ52" s="56"/>
      <c r="FR52" s="50"/>
      <c r="FS52" s="50"/>
      <c r="FT52" s="50"/>
      <c r="FU52" s="50"/>
      <c r="FV52" s="50"/>
      <c r="FW52" s="50"/>
      <c r="FX52" s="264"/>
      <c r="FY52" s="57"/>
      <c r="FZ52" s="17"/>
      <c r="GA52" s="17"/>
      <c r="GB52" s="56"/>
      <c r="GC52" s="50"/>
      <c r="GD52" s="50"/>
      <c r="GE52" s="50"/>
      <c r="GF52" s="50"/>
      <c r="GG52" s="50"/>
      <c r="GH52" s="50"/>
      <c r="GI52" s="264"/>
      <c r="GJ52" s="57"/>
      <c r="GK52" s="17"/>
      <c r="GL52" s="17"/>
      <c r="GM52" s="56"/>
      <c r="GN52" s="50"/>
      <c r="GO52" s="50"/>
      <c r="GP52" s="50"/>
      <c r="GQ52" s="50"/>
      <c r="GR52" s="50"/>
      <c r="GS52" s="50"/>
      <c r="GT52" s="264"/>
      <c r="GU52" s="57"/>
      <c r="GV52" s="17"/>
      <c r="GW52" s="17"/>
      <c r="GX52" s="56"/>
      <c r="GY52" s="50"/>
      <c r="GZ52" s="50"/>
      <c r="HA52" s="50"/>
      <c r="HB52" s="50"/>
      <c r="HC52" s="50"/>
      <c r="HD52" s="50"/>
      <c r="HE52" s="264"/>
      <c r="HF52" s="57"/>
      <c r="HG52" s="17"/>
      <c r="HH52" s="17"/>
      <c r="HI52" s="56"/>
      <c r="HJ52" s="50"/>
      <c r="HK52" s="50"/>
      <c r="HL52" s="50"/>
      <c r="HM52" s="50"/>
      <c r="HN52" s="50"/>
      <c r="HO52" s="50"/>
      <c r="HP52" s="264"/>
      <c r="HQ52" s="57"/>
      <c r="HR52" s="17"/>
      <c r="HS52" s="17"/>
    </row>
    <row r="53" spans="1:227" x14ac:dyDescent="0.25">
      <c r="A53" s="59"/>
      <c r="B53" s="215"/>
      <c r="C53" s="60"/>
      <c r="D53" s="60"/>
      <c r="E53" s="264"/>
      <c r="F53" s="264"/>
      <c r="G53" s="17"/>
      <c r="H53" s="56"/>
      <c r="I53" s="50"/>
      <c r="J53" s="50"/>
      <c r="K53" s="50"/>
      <c r="L53" s="50"/>
      <c r="M53" s="50"/>
      <c r="N53" s="50"/>
      <c r="O53" s="264"/>
      <c r="P53" s="57"/>
      <c r="Q53" s="17"/>
      <c r="R53" s="17"/>
      <c r="S53" s="56"/>
      <c r="T53" s="50"/>
      <c r="U53" s="50"/>
      <c r="V53" s="50"/>
      <c r="W53" s="50"/>
      <c r="X53" s="50"/>
      <c r="Y53" s="50"/>
      <c r="Z53" s="264"/>
      <c r="AA53" s="57"/>
      <c r="AB53" s="17"/>
      <c r="AC53" s="17"/>
      <c r="AD53" s="56"/>
      <c r="AE53" s="50"/>
      <c r="AF53" s="50"/>
      <c r="AG53" s="50"/>
      <c r="AH53" s="50"/>
      <c r="AI53" s="50"/>
      <c r="AJ53" s="50"/>
      <c r="AK53" s="264"/>
      <c r="AL53" s="57"/>
      <c r="AM53" s="17"/>
      <c r="AN53" s="17"/>
      <c r="AO53" s="56"/>
      <c r="AP53" s="50"/>
      <c r="AQ53" s="50"/>
      <c r="AR53" s="50"/>
      <c r="AS53" s="50"/>
      <c r="AT53" s="50"/>
      <c r="AU53" s="50"/>
      <c r="AV53" s="264"/>
      <c r="AW53" s="57"/>
      <c r="AX53" s="17"/>
      <c r="AY53" s="17"/>
      <c r="AZ53" s="56"/>
      <c r="BA53" s="50"/>
      <c r="BB53" s="50"/>
      <c r="BC53" s="50"/>
      <c r="BD53" s="50"/>
      <c r="BE53" s="50"/>
      <c r="BF53" s="50"/>
      <c r="BG53" s="264"/>
      <c r="BH53" s="57"/>
      <c r="BI53" s="17"/>
      <c r="BJ53" s="17"/>
      <c r="BK53" s="56"/>
      <c r="BL53" s="50"/>
      <c r="BM53" s="50"/>
      <c r="BN53" s="50"/>
      <c r="BO53" s="50"/>
      <c r="BP53" s="50"/>
      <c r="BQ53" s="50"/>
      <c r="BR53" s="264"/>
      <c r="BS53" s="57"/>
      <c r="BT53" s="17"/>
      <c r="BU53" s="17"/>
      <c r="BV53" s="56"/>
      <c r="BW53" s="50"/>
      <c r="BX53" s="50"/>
      <c r="BY53" s="50"/>
      <c r="BZ53" s="50"/>
      <c r="CA53" s="50"/>
      <c r="CB53" s="50"/>
      <c r="CC53" s="264"/>
      <c r="CD53" s="57"/>
      <c r="CE53" s="17"/>
      <c r="CF53" s="17"/>
      <c r="CG53" s="56"/>
      <c r="CH53" s="50"/>
      <c r="CI53" s="50"/>
      <c r="CJ53" s="50"/>
      <c r="CK53" s="50"/>
      <c r="CL53" s="50"/>
      <c r="CM53" s="50"/>
      <c r="CN53" s="264"/>
      <c r="CO53" s="57"/>
      <c r="CP53" s="17"/>
      <c r="CQ53" s="17"/>
      <c r="CR53" s="56"/>
      <c r="CS53" s="50"/>
      <c r="CT53" s="50"/>
      <c r="CU53" s="50"/>
      <c r="CV53" s="50"/>
      <c r="CW53" s="50"/>
      <c r="CX53" s="50"/>
      <c r="CY53" s="264"/>
      <c r="CZ53" s="57"/>
      <c r="DA53" s="17"/>
      <c r="DB53" s="17"/>
      <c r="DC53" s="56"/>
      <c r="DD53" s="50"/>
      <c r="DE53" s="50"/>
      <c r="DF53" s="50"/>
      <c r="DG53" s="50"/>
      <c r="DH53" s="50"/>
      <c r="DI53" s="50"/>
      <c r="DJ53" s="264"/>
      <c r="DK53" s="57"/>
      <c r="DL53" s="17"/>
      <c r="DM53" s="17"/>
      <c r="DN53" s="56"/>
      <c r="DO53" s="50"/>
      <c r="DP53" s="50"/>
      <c r="DQ53" s="50"/>
      <c r="DR53" s="50"/>
      <c r="DS53" s="50"/>
      <c r="DT53" s="50"/>
      <c r="DU53" s="264"/>
      <c r="DV53" s="57"/>
      <c r="DW53" s="17"/>
      <c r="DX53" s="17"/>
      <c r="DY53" s="56"/>
      <c r="DZ53" s="50"/>
      <c r="EA53" s="50"/>
      <c r="EB53" s="50"/>
      <c r="EC53" s="50"/>
      <c r="ED53" s="50"/>
      <c r="EE53" s="50"/>
      <c r="EF53" s="264"/>
      <c r="EG53" s="57"/>
      <c r="EH53" s="17"/>
      <c r="EI53" s="17"/>
      <c r="EJ53" s="56"/>
      <c r="EK53" s="50"/>
      <c r="EL53" s="50"/>
      <c r="EM53" s="50"/>
      <c r="EN53" s="50"/>
      <c r="EO53" s="50"/>
      <c r="EP53" s="50"/>
      <c r="EQ53" s="264"/>
      <c r="ER53" s="57"/>
      <c r="ES53" s="17"/>
      <c r="ET53" s="17"/>
      <c r="EU53" s="56"/>
      <c r="EV53" s="50"/>
      <c r="EW53" s="50"/>
      <c r="EX53" s="50"/>
      <c r="EY53" s="50"/>
      <c r="EZ53" s="50"/>
      <c r="FA53" s="50"/>
      <c r="FB53" s="264"/>
      <c r="FC53" s="57"/>
      <c r="FD53" s="17"/>
      <c r="FE53" s="17"/>
      <c r="FF53" s="56"/>
      <c r="FG53" s="50"/>
      <c r="FH53" s="50"/>
      <c r="FI53" s="50"/>
      <c r="FJ53" s="50"/>
      <c r="FK53" s="50"/>
      <c r="FL53" s="50"/>
      <c r="FM53" s="264"/>
      <c r="FN53" s="57"/>
      <c r="FO53" s="17"/>
      <c r="FP53" s="17"/>
      <c r="FQ53" s="56"/>
      <c r="FR53" s="50"/>
      <c r="FS53" s="50"/>
      <c r="FT53" s="50"/>
      <c r="FU53" s="50"/>
      <c r="FV53" s="50"/>
      <c r="FW53" s="50"/>
      <c r="FX53" s="264"/>
      <c r="FY53" s="57"/>
      <c r="FZ53" s="17"/>
      <c r="GA53" s="17"/>
      <c r="GB53" s="56"/>
      <c r="GC53" s="50"/>
      <c r="GD53" s="50"/>
      <c r="GE53" s="50"/>
      <c r="GF53" s="50"/>
      <c r="GG53" s="50"/>
      <c r="GH53" s="50"/>
      <c r="GI53" s="264"/>
      <c r="GJ53" s="57"/>
      <c r="GK53" s="17"/>
      <c r="GL53" s="17"/>
      <c r="GM53" s="56"/>
      <c r="GN53" s="50"/>
      <c r="GO53" s="50"/>
      <c r="GP53" s="50"/>
      <c r="GQ53" s="50"/>
      <c r="GR53" s="50"/>
      <c r="GS53" s="50"/>
      <c r="GT53" s="264"/>
      <c r="GU53" s="57"/>
      <c r="GV53" s="17"/>
      <c r="GW53" s="17"/>
      <c r="GX53" s="56"/>
      <c r="GY53" s="50"/>
      <c r="GZ53" s="50"/>
      <c r="HA53" s="50"/>
      <c r="HB53" s="50"/>
      <c r="HC53" s="50"/>
      <c r="HD53" s="50"/>
      <c r="HE53" s="264"/>
      <c r="HF53" s="57"/>
      <c r="HG53" s="17"/>
      <c r="HH53" s="17"/>
      <c r="HI53" s="56"/>
      <c r="HJ53" s="50"/>
      <c r="HK53" s="50"/>
      <c r="HL53" s="50"/>
      <c r="HM53" s="50"/>
      <c r="HN53" s="50"/>
      <c r="HO53" s="50"/>
      <c r="HP53" s="264"/>
      <c r="HQ53" s="57"/>
      <c r="HR53" s="17"/>
      <c r="HS53" s="17"/>
    </row>
    <row r="54" spans="1:227" x14ac:dyDescent="0.25">
      <c r="A54" s="59"/>
      <c r="B54" s="215"/>
      <c r="C54" s="60"/>
      <c r="D54" s="60"/>
      <c r="E54" s="264"/>
      <c r="F54" s="264"/>
      <c r="G54" s="17"/>
      <c r="H54" s="56"/>
      <c r="I54" s="50"/>
      <c r="J54" s="50"/>
      <c r="K54" s="50"/>
      <c r="L54" s="50"/>
      <c r="M54" s="50"/>
      <c r="N54" s="50"/>
      <c r="O54" s="264"/>
      <c r="P54" s="57"/>
      <c r="Q54" s="17"/>
      <c r="R54" s="17"/>
      <c r="S54" s="56"/>
      <c r="T54" s="50"/>
      <c r="U54" s="50"/>
      <c r="V54" s="50"/>
      <c r="W54" s="50"/>
      <c r="X54" s="50"/>
      <c r="Y54" s="50"/>
      <c r="Z54" s="264"/>
      <c r="AA54" s="57"/>
      <c r="AB54" s="17"/>
      <c r="AC54" s="17"/>
      <c r="AD54" s="56"/>
      <c r="AE54" s="50"/>
      <c r="AF54" s="50"/>
      <c r="AG54" s="50"/>
      <c r="AH54" s="50"/>
      <c r="AI54" s="50"/>
      <c r="AJ54" s="50"/>
      <c r="AK54" s="264"/>
      <c r="AL54" s="57"/>
      <c r="AM54" s="17"/>
      <c r="AN54" s="17"/>
      <c r="AO54" s="56"/>
      <c r="AP54" s="50"/>
      <c r="AQ54" s="50"/>
      <c r="AR54" s="50"/>
      <c r="AS54" s="50"/>
      <c r="AT54" s="50"/>
      <c r="AU54" s="50"/>
      <c r="AV54" s="264"/>
      <c r="AW54" s="57"/>
      <c r="AX54" s="17"/>
      <c r="AY54" s="17"/>
      <c r="AZ54" s="56"/>
      <c r="BA54" s="50"/>
      <c r="BB54" s="50"/>
      <c r="BC54" s="50"/>
      <c r="BD54" s="50"/>
      <c r="BE54" s="50"/>
      <c r="BF54" s="50"/>
      <c r="BG54" s="264"/>
      <c r="BH54" s="57"/>
      <c r="BI54" s="17"/>
      <c r="BJ54" s="17"/>
      <c r="BK54" s="56"/>
      <c r="BL54" s="50"/>
      <c r="BM54" s="50"/>
      <c r="BN54" s="50"/>
      <c r="BO54" s="50"/>
      <c r="BP54" s="50"/>
      <c r="BQ54" s="50"/>
      <c r="BR54" s="264"/>
      <c r="BS54" s="57"/>
      <c r="BT54" s="17"/>
      <c r="BU54" s="17"/>
      <c r="BV54" s="56"/>
      <c r="BW54" s="50"/>
      <c r="BX54" s="50"/>
      <c r="BY54" s="50"/>
      <c r="BZ54" s="50"/>
      <c r="CA54" s="50"/>
      <c r="CB54" s="50"/>
      <c r="CC54" s="264"/>
      <c r="CD54" s="57"/>
      <c r="CE54" s="17"/>
      <c r="CF54" s="17"/>
      <c r="CG54" s="56"/>
      <c r="CH54" s="50"/>
      <c r="CI54" s="50"/>
      <c r="CJ54" s="50"/>
      <c r="CK54" s="50"/>
      <c r="CL54" s="50"/>
      <c r="CM54" s="50"/>
      <c r="CN54" s="264"/>
      <c r="CO54" s="57"/>
      <c r="CP54" s="17"/>
      <c r="CQ54" s="17"/>
      <c r="CR54" s="56"/>
      <c r="CS54" s="50"/>
      <c r="CT54" s="50"/>
      <c r="CU54" s="50"/>
      <c r="CV54" s="50"/>
      <c r="CW54" s="50"/>
      <c r="CX54" s="50"/>
      <c r="CY54" s="264"/>
      <c r="CZ54" s="57"/>
      <c r="DA54" s="17"/>
      <c r="DB54" s="17"/>
      <c r="DC54" s="56"/>
      <c r="DD54" s="50"/>
      <c r="DE54" s="50"/>
      <c r="DF54" s="50"/>
      <c r="DG54" s="50"/>
      <c r="DH54" s="50"/>
      <c r="DI54" s="50"/>
      <c r="DJ54" s="264"/>
      <c r="DK54" s="57"/>
      <c r="DL54" s="17"/>
      <c r="DM54" s="17"/>
      <c r="DN54" s="56"/>
      <c r="DO54" s="50"/>
      <c r="DP54" s="50"/>
      <c r="DQ54" s="50"/>
      <c r="DR54" s="50"/>
      <c r="DS54" s="50"/>
      <c r="DT54" s="50"/>
      <c r="DU54" s="264"/>
      <c r="DV54" s="57"/>
      <c r="DW54" s="17"/>
      <c r="DX54" s="17"/>
      <c r="DY54" s="56"/>
      <c r="DZ54" s="50"/>
      <c r="EA54" s="50"/>
      <c r="EB54" s="50"/>
      <c r="EC54" s="50"/>
      <c r="ED54" s="50"/>
      <c r="EE54" s="50"/>
      <c r="EF54" s="264"/>
      <c r="EG54" s="57"/>
      <c r="EH54" s="17"/>
      <c r="EI54" s="17"/>
      <c r="EJ54" s="56"/>
      <c r="EK54" s="50"/>
      <c r="EL54" s="50"/>
      <c r="EM54" s="50"/>
      <c r="EN54" s="50"/>
      <c r="EO54" s="50"/>
      <c r="EP54" s="50"/>
      <c r="EQ54" s="264"/>
      <c r="ER54" s="57"/>
      <c r="ES54" s="17"/>
      <c r="ET54" s="17"/>
      <c r="EU54" s="56"/>
      <c r="EV54" s="50"/>
      <c r="EW54" s="50"/>
      <c r="EX54" s="50"/>
      <c r="EY54" s="50"/>
      <c r="EZ54" s="50"/>
      <c r="FA54" s="50"/>
      <c r="FB54" s="264"/>
      <c r="FC54" s="57"/>
      <c r="FD54" s="17"/>
      <c r="FE54" s="17"/>
      <c r="FF54" s="56"/>
      <c r="FG54" s="50"/>
      <c r="FH54" s="50"/>
      <c r="FI54" s="50"/>
      <c r="FJ54" s="50"/>
      <c r="FK54" s="50"/>
      <c r="FL54" s="50"/>
      <c r="FM54" s="264"/>
      <c r="FN54" s="57"/>
      <c r="FO54" s="17"/>
      <c r="FP54" s="17"/>
      <c r="FQ54" s="56"/>
      <c r="FR54" s="50"/>
      <c r="FS54" s="50"/>
      <c r="FT54" s="50"/>
      <c r="FU54" s="50"/>
      <c r="FV54" s="50"/>
      <c r="FW54" s="50"/>
      <c r="FX54" s="264"/>
      <c r="FY54" s="57"/>
      <c r="FZ54" s="17"/>
      <c r="GA54" s="17"/>
      <c r="GB54" s="56"/>
      <c r="GC54" s="50"/>
      <c r="GD54" s="50"/>
      <c r="GE54" s="50"/>
      <c r="GF54" s="50"/>
      <c r="GG54" s="50"/>
      <c r="GH54" s="50"/>
      <c r="GI54" s="264"/>
      <c r="GJ54" s="57"/>
      <c r="GK54" s="17"/>
      <c r="GL54" s="17"/>
      <c r="GM54" s="56"/>
      <c r="GN54" s="50"/>
      <c r="GO54" s="50"/>
      <c r="GP54" s="50"/>
      <c r="GQ54" s="50"/>
      <c r="GR54" s="50"/>
      <c r="GS54" s="50"/>
      <c r="GT54" s="264"/>
      <c r="GU54" s="57"/>
      <c r="GV54" s="17"/>
      <c r="GW54" s="17"/>
      <c r="GX54" s="56"/>
      <c r="GY54" s="50"/>
      <c r="GZ54" s="50"/>
      <c r="HA54" s="50"/>
      <c r="HB54" s="50"/>
      <c r="HC54" s="50"/>
      <c r="HD54" s="50"/>
      <c r="HE54" s="264"/>
      <c r="HF54" s="57"/>
      <c r="HG54" s="17"/>
      <c r="HH54" s="17"/>
      <c r="HI54" s="56"/>
      <c r="HJ54" s="50"/>
      <c r="HK54" s="50"/>
      <c r="HL54" s="50"/>
      <c r="HM54" s="50"/>
      <c r="HN54" s="50"/>
      <c r="HO54" s="50"/>
      <c r="HP54" s="264"/>
      <c r="HQ54" s="57"/>
      <c r="HR54" s="17"/>
      <c r="HS54" s="17"/>
    </row>
    <row r="55" spans="1:227" x14ac:dyDescent="0.25">
      <c r="A55" s="59"/>
      <c r="B55" s="216"/>
      <c r="C55" s="60"/>
      <c r="D55" s="60"/>
      <c r="E55" s="264"/>
      <c r="F55" s="264"/>
      <c r="G55" s="17"/>
      <c r="H55" s="56"/>
      <c r="I55" s="50"/>
      <c r="J55" s="50"/>
      <c r="K55" s="50"/>
      <c r="L55" s="50"/>
      <c r="M55" s="50"/>
      <c r="N55" s="50"/>
      <c r="O55" s="264"/>
      <c r="P55" s="57"/>
      <c r="Q55" s="17"/>
      <c r="R55" s="17"/>
      <c r="S55" s="56"/>
      <c r="T55" s="50"/>
      <c r="U55" s="50"/>
      <c r="V55" s="50"/>
      <c r="W55" s="50"/>
      <c r="X55" s="50"/>
      <c r="Y55" s="50"/>
      <c r="Z55" s="264"/>
      <c r="AA55" s="57"/>
      <c r="AB55" s="17"/>
      <c r="AC55" s="17"/>
      <c r="AD55" s="56"/>
      <c r="AE55" s="50"/>
      <c r="AF55" s="50"/>
      <c r="AG55" s="50"/>
      <c r="AH55" s="50"/>
      <c r="AI55" s="50"/>
      <c r="AJ55" s="50"/>
      <c r="AK55" s="264"/>
      <c r="AL55" s="57"/>
      <c r="AM55" s="17"/>
      <c r="AN55" s="17"/>
      <c r="AO55" s="56"/>
      <c r="AP55" s="50"/>
      <c r="AQ55" s="50"/>
      <c r="AR55" s="50"/>
      <c r="AS55" s="50"/>
      <c r="AT55" s="50"/>
      <c r="AU55" s="50"/>
      <c r="AV55" s="264"/>
      <c r="AW55" s="57"/>
      <c r="AX55" s="17"/>
      <c r="AY55" s="17"/>
      <c r="AZ55" s="56"/>
      <c r="BA55" s="50"/>
      <c r="BB55" s="50"/>
      <c r="BC55" s="50"/>
      <c r="BD55" s="50"/>
      <c r="BE55" s="50"/>
      <c r="BF55" s="50"/>
      <c r="BG55" s="264"/>
      <c r="BH55" s="57"/>
      <c r="BI55" s="17"/>
      <c r="BJ55" s="17"/>
      <c r="BK55" s="56"/>
      <c r="BL55" s="50"/>
      <c r="BM55" s="50"/>
      <c r="BN55" s="50"/>
      <c r="BO55" s="50"/>
      <c r="BP55" s="50"/>
      <c r="BQ55" s="50"/>
      <c r="BR55" s="264"/>
      <c r="BS55" s="57"/>
      <c r="BT55" s="17"/>
      <c r="BU55" s="17"/>
      <c r="BV55" s="56"/>
      <c r="BW55" s="50"/>
      <c r="BX55" s="50"/>
      <c r="BY55" s="50"/>
      <c r="BZ55" s="50"/>
      <c r="CA55" s="50"/>
      <c r="CB55" s="50"/>
      <c r="CC55" s="264"/>
      <c r="CD55" s="57"/>
      <c r="CE55" s="17"/>
      <c r="CF55" s="17"/>
      <c r="CG55" s="56"/>
      <c r="CH55" s="50"/>
      <c r="CI55" s="50"/>
      <c r="CJ55" s="50"/>
      <c r="CK55" s="50"/>
      <c r="CL55" s="50"/>
      <c r="CM55" s="50"/>
      <c r="CN55" s="264"/>
      <c r="CO55" s="57"/>
      <c r="CP55" s="17"/>
      <c r="CQ55" s="17"/>
      <c r="CR55" s="56"/>
      <c r="CS55" s="50"/>
      <c r="CT55" s="50"/>
      <c r="CU55" s="50"/>
      <c r="CV55" s="50"/>
      <c r="CW55" s="50"/>
      <c r="CX55" s="50"/>
      <c r="CY55" s="264"/>
      <c r="CZ55" s="57"/>
      <c r="DA55" s="17"/>
      <c r="DB55" s="17"/>
      <c r="DC55" s="56"/>
      <c r="DD55" s="50"/>
      <c r="DE55" s="50"/>
      <c r="DF55" s="50"/>
      <c r="DG55" s="50"/>
      <c r="DH55" s="50"/>
      <c r="DI55" s="50"/>
      <c r="DJ55" s="264"/>
      <c r="DK55" s="57"/>
      <c r="DL55" s="17"/>
      <c r="DM55" s="17"/>
      <c r="DN55" s="56"/>
      <c r="DO55" s="50"/>
      <c r="DP55" s="50"/>
      <c r="DQ55" s="50"/>
      <c r="DR55" s="50"/>
      <c r="DS55" s="50"/>
      <c r="DT55" s="50"/>
      <c r="DU55" s="264"/>
      <c r="DV55" s="57"/>
      <c r="DW55" s="17"/>
      <c r="DX55" s="17"/>
      <c r="DY55" s="56"/>
      <c r="DZ55" s="50"/>
      <c r="EA55" s="50"/>
      <c r="EB55" s="50"/>
      <c r="EC55" s="50"/>
      <c r="ED55" s="50"/>
      <c r="EE55" s="50"/>
      <c r="EF55" s="264"/>
      <c r="EG55" s="57"/>
      <c r="EH55" s="17"/>
      <c r="EI55" s="17"/>
      <c r="EJ55" s="56"/>
      <c r="EK55" s="50"/>
      <c r="EL55" s="50"/>
      <c r="EM55" s="50"/>
      <c r="EN55" s="50"/>
      <c r="EO55" s="50"/>
      <c r="EP55" s="50"/>
      <c r="EQ55" s="264"/>
      <c r="ER55" s="57"/>
      <c r="ES55" s="17"/>
      <c r="ET55" s="17"/>
      <c r="EU55" s="56"/>
      <c r="EV55" s="50"/>
      <c r="EW55" s="50"/>
      <c r="EX55" s="50"/>
      <c r="EY55" s="50"/>
      <c r="EZ55" s="50"/>
      <c r="FA55" s="50"/>
      <c r="FB55" s="264"/>
      <c r="FC55" s="57"/>
      <c r="FD55" s="17"/>
      <c r="FE55" s="17"/>
      <c r="FF55" s="56"/>
      <c r="FG55" s="50"/>
      <c r="FH55" s="50"/>
      <c r="FI55" s="50"/>
      <c r="FJ55" s="50"/>
      <c r="FK55" s="50"/>
      <c r="FL55" s="50"/>
      <c r="FM55" s="264"/>
      <c r="FN55" s="57"/>
      <c r="FO55" s="17"/>
      <c r="FP55" s="17"/>
      <c r="FQ55" s="56"/>
      <c r="FR55" s="50"/>
      <c r="FS55" s="50"/>
      <c r="FT55" s="50"/>
      <c r="FU55" s="50"/>
      <c r="FV55" s="50"/>
      <c r="FW55" s="50"/>
      <c r="FX55" s="264"/>
      <c r="FY55" s="57"/>
      <c r="FZ55" s="17"/>
      <c r="GA55" s="17"/>
      <c r="GB55" s="56"/>
      <c r="GC55" s="50"/>
      <c r="GD55" s="50"/>
      <c r="GE55" s="50"/>
      <c r="GF55" s="50"/>
      <c r="GG55" s="50"/>
      <c r="GH55" s="50"/>
      <c r="GI55" s="264"/>
      <c r="GJ55" s="57"/>
      <c r="GK55" s="17"/>
      <c r="GL55" s="17"/>
      <c r="GM55" s="56"/>
      <c r="GN55" s="50"/>
      <c r="GO55" s="50"/>
      <c r="GP55" s="50"/>
      <c r="GQ55" s="50"/>
      <c r="GR55" s="50"/>
      <c r="GS55" s="50"/>
      <c r="GT55" s="264"/>
      <c r="GU55" s="57"/>
      <c r="GV55" s="17"/>
      <c r="GW55" s="17"/>
      <c r="GX55" s="56"/>
      <c r="GY55" s="50"/>
      <c r="GZ55" s="50"/>
      <c r="HA55" s="50"/>
      <c r="HB55" s="50"/>
      <c r="HC55" s="50"/>
      <c r="HD55" s="50"/>
      <c r="HE55" s="264"/>
      <c r="HF55" s="57"/>
      <c r="HG55" s="17"/>
      <c r="HH55" s="17"/>
      <c r="HI55" s="56"/>
      <c r="HJ55" s="50"/>
      <c r="HK55" s="50"/>
      <c r="HL55" s="50"/>
      <c r="HM55" s="50"/>
      <c r="HN55" s="50"/>
      <c r="HO55" s="50"/>
      <c r="HP55" s="264"/>
      <c r="HQ55" s="57"/>
      <c r="HR55" s="17"/>
      <c r="HS55" s="17"/>
    </row>
    <row r="56" spans="1:227" x14ac:dyDescent="0.25">
      <c r="A56" s="59"/>
      <c r="B56" s="216"/>
      <c r="C56" s="60"/>
      <c r="D56" s="60"/>
      <c r="E56" s="264"/>
      <c r="F56" s="264"/>
      <c r="G56" s="17"/>
      <c r="H56" s="56"/>
      <c r="I56" s="50"/>
      <c r="J56" s="50"/>
      <c r="K56" s="50"/>
      <c r="L56" s="50"/>
      <c r="M56" s="50"/>
      <c r="N56" s="50"/>
      <c r="O56" s="264"/>
      <c r="P56" s="57"/>
      <c r="Q56" s="17"/>
      <c r="R56" s="17"/>
      <c r="S56" s="56"/>
      <c r="T56" s="50"/>
      <c r="U56" s="50"/>
      <c r="V56" s="50"/>
      <c r="W56" s="50"/>
      <c r="X56" s="50"/>
      <c r="Y56" s="50"/>
      <c r="Z56" s="264"/>
      <c r="AA56" s="57"/>
      <c r="AB56" s="17"/>
      <c r="AC56" s="17"/>
      <c r="AD56" s="56"/>
      <c r="AE56" s="50"/>
      <c r="AF56" s="50"/>
      <c r="AG56" s="50"/>
      <c r="AH56" s="50"/>
      <c r="AI56" s="50"/>
      <c r="AJ56" s="50"/>
      <c r="AK56" s="264"/>
      <c r="AL56" s="57"/>
      <c r="AM56" s="17"/>
      <c r="AN56" s="17"/>
      <c r="AO56" s="56"/>
      <c r="AP56" s="50"/>
      <c r="AQ56" s="50"/>
      <c r="AR56" s="50"/>
      <c r="AS56" s="50"/>
      <c r="AT56" s="50"/>
      <c r="AU56" s="50"/>
      <c r="AV56" s="264"/>
      <c r="AW56" s="57"/>
      <c r="AX56" s="17"/>
      <c r="AY56" s="17"/>
      <c r="AZ56" s="56"/>
      <c r="BA56" s="50"/>
      <c r="BB56" s="50"/>
      <c r="BC56" s="50"/>
      <c r="BD56" s="50"/>
      <c r="BE56" s="50"/>
      <c r="BF56" s="50"/>
      <c r="BG56" s="264"/>
      <c r="BH56" s="57"/>
      <c r="BI56" s="17"/>
      <c r="BJ56" s="17"/>
      <c r="BK56" s="56"/>
      <c r="BL56" s="50"/>
      <c r="BM56" s="50"/>
      <c r="BN56" s="50"/>
      <c r="BO56" s="50"/>
      <c r="BP56" s="50"/>
      <c r="BQ56" s="50"/>
      <c r="BR56" s="264"/>
      <c r="BS56" s="57"/>
      <c r="BT56" s="17"/>
      <c r="BU56" s="17"/>
      <c r="BV56" s="56"/>
      <c r="BW56" s="50"/>
      <c r="BX56" s="50"/>
      <c r="BY56" s="50"/>
      <c r="BZ56" s="50"/>
      <c r="CA56" s="50"/>
      <c r="CB56" s="50"/>
      <c r="CC56" s="264"/>
      <c r="CD56" s="57"/>
      <c r="CE56" s="17"/>
      <c r="CF56" s="17"/>
      <c r="CG56" s="56"/>
      <c r="CH56" s="50"/>
      <c r="CI56" s="50"/>
      <c r="CJ56" s="50"/>
      <c r="CK56" s="50"/>
      <c r="CL56" s="50"/>
      <c r="CM56" s="50"/>
      <c r="CN56" s="264"/>
      <c r="CO56" s="57"/>
      <c r="CP56" s="17"/>
      <c r="CQ56" s="17"/>
      <c r="CR56" s="56"/>
      <c r="CS56" s="50"/>
      <c r="CT56" s="50"/>
      <c r="CU56" s="50"/>
      <c r="CV56" s="50"/>
      <c r="CW56" s="50"/>
      <c r="CX56" s="50"/>
      <c r="CY56" s="264"/>
      <c r="CZ56" s="57"/>
      <c r="DA56" s="17"/>
      <c r="DB56" s="17"/>
      <c r="DC56" s="56"/>
      <c r="DD56" s="50"/>
      <c r="DE56" s="50"/>
      <c r="DF56" s="50"/>
      <c r="DG56" s="50"/>
      <c r="DH56" s="50"/>
      <c r="DI56" s="50"/>
      <c r="DJ56" s="264"/>
      <c r="DK56" s="57"/>
      <c r="DL56" s="17"/>
      <c r="DM56" s="17"/>
      <c r="DN56" s="56"/>
      <c r="DO56" s="50"/>
      <c r="DP56" s="50"/>
      <c r="DQ56" s="50"/>
      <c r="DR56" s="50"/>
      <c r="DS56" s="50"/>
      <c r="DT56" s="50"/>
      <c r="DU56" s="264"/>
      <c r="DV56" s="57"/>
      <c r="DW56" s="17"/>
      <c r="DX56" s="17"/>
      <c r="DY56" s="56"/>
      <c r="DZ56" s="50"/>
      <c r="EA56" s="50"/>
      <c r="EB56" s="50"/>
      <c r="EC56" s="50"/>
      <c r="ED56" s="50"/>
      <c r="EE56" s="50"/>
      <c r="EF56" s="264"/>
      <c r="EG56" s="57"/>
      <c r="EH56" s="17"/>
      <c r="EI56" s="17"/>
      <c r="EJ56" s="56"/>
      <c r="EK56" s="50"/>
      <c r="EL56" s="50"/>
      <c r="EM56" s="50"/>
      <c r="EN56" s="50"/>
      <c r="EO56" s="50"/>
      <c r="EP56" s="50"/>
      <c r="EQ56" s="264"/>
      <c r="ER56" s="57"/>
      <c r="ES56" s="17"/>
      <c r="ET56" s="17"/>
      <c r="EU56" s="56"/>
      <c r="EV56" s="50"/>
      <c r="EW56" s="50"/>
      <c r="EX56" s="50"/>
      <c r="EY56" s="50"/>
      <c r="EZ56" s="50"/>
      <c r="FA56" s="50"/>
      <c r="FB56" s="264"/>
      <c r="FC56" s="57"/>
      <c r="FD56" s="17"/>
      <c r="FE56" s="17"/>
      <c r="FF56" s="56"/>
      <c r="FG56" s="50"/>
      <c r="FH56" s="50"/>
      <c r="FI56" s="50"/>
      <c r="FJ56" s="50"/>
      <c r="FK56" s="50"/>
      <c r="FL56" s="50"/>
      <c r="FM56" s="264"/>
      <c r="FN56" s="57"/>
      <c r="FO56" s="17"/>
      <c r="FP56" s="17"/>
      <c r="FQ56" s="56"/>
      <c r="FR56" s="50"/>
      <c r="FS56" s="50"/>
      <c r="FT56" s="50"/>
      <c r="FU56" s="50"/>
      <c r="FV56" s="50"/>
      <c r="FW56" s="50"/>
      <c r="FX56" s="264"/>
      <c r="FY56" s="57"/>
      <c r="FZ56" s="17"/>
      <c r="GA56" s="17"/>
      <c r="GB56" s="56"/>
      <c r="GC56" s="50"/>
      <c r="GD56" s="50"/>
      <c r="GE56" s="50"/>
      <c r="GF56" s="50"/>
      <c r="GG56" s="50"/>
      <c r="GH56" s="50"/>
      <c r="GI56" s="264"/>
      <c r="GJ56" s="57"/>
      <c r="GK56" s="17"/>
      <c r="GL56" s="17"/>
      <c r="GM56" s="56"/>
      <c r="GN56" s="50"/>
      <c r="GO56" s="50"/>
      <c r="GP56" s="50"/>
      <c r="GQ56" s="50"/>
      <c r="GR56" s="50"/>
      <c r="GS56" s="50"/>
      <c r="GT56" s="264"/>
      <c r="GU56" s="57"/>
      <c r="GV56" s="17"/>
      <c r="GW56" s="17"/>
      <c r="GX56" s="56"/>
      <c r="GY56" s="50"/>
      <c r="GZ56" s="50"/>
      <c r="HA56" s="50"/>
      <c r="HB56" s="50"/>
      <c r="HC56" s="50"/>
      <c r="HD56" s="50"/>
      <c r="HE56" s="264"/>
      <c r="HF56" s="57"/>
      <c r="HG56" s="17"/>
      <c r="HH56" s="17"/>
      <c r="HI56" s="56"/>
      <c r="HJ56" s="50"/>
      <c r="HK56" s="50"/>
      <c r="HL56" s="50"/>
      <c r="HM56" s="50"/>
      <c r="HN56" s="50"/>
      <c r="HO56" s="50"/>
      <c r="HP56" s="264"/>
      <c r="HQ56" s="57"/>
      <c r="HR56" s="17"/>
      <c r="HS56" s="17"/>
    </row>
    <row r="57" spans="1:227" x14ac:dyDescent="0.25">
      <c r="A57" s="59"/>
      <c r="B57" s="215"/>
      <c r="C57" s="60"/>
      <c r="D57" s="60"/>
      <c r="E57" s="264"/>
      <c r="F57" s="264"/>
      <c r="G57" s="17"/>
      <c r="H57" s="56"/>
      <c r="I57" s="50"/>
      <c r="J57" s="50"/>
      <c r="K57" s="50"/>
      <c r="L57" s="50"/>
      <c r="M57" s="50"/>
      <c r="N57" s="50"/>
      <c r="O57" s="264"/>
      <c r="P57" s="57"/>
      <c r="Q57" s="17"/>
      <c r="R57" s="17"/>
      <c r="S57" s="56"/>
      <c r="T57" s="50"/>
      <c r="U57" s="50"/>
      <c r="V57" s="50"/>
      <c r="W57" s="50"/>
      <c r="X57" s="50"/>
      <c r="Y57" s="50"/>
      <c r="Z57" s="264"/>
      <c r="AA57" s="57"/>
      <c r="AB57" s="17"/>
      <c r="AC57" s="17"/>
      <c r="AD57" s="56"/>
      <c r="AE57" s="50"/>
      <c r="AF57" s="50"/>
      <c r="AG57" s="50"/>
      <c r="AH57" s="50"/>
      <c r="AI57" s="50"/>
      <c r="AJ57" s="50"/>
      <c r="AK57" s="264"/>
      <c r="AL57" s="57"/>
      <c r="AM57" s="17"/>
      <c r="AN57" s="17"/>
      <c r="AO57" s="56"/>
      <c r="AP57" s="50"/>
      <c r="AQ57" s="50"/>
      <c r="AR57" s="50"/>
      <c r="AS57" s="50"/>
      <c r="AT57" s="50"/>
      <c r="AU57" s="50"/>
      <c r="AV57" s="264"/>
      <c r="AW57" s="57"/>
      <c r="AX57" s="17"/>
      <c r="AY57" s="17"/>
      <c r="AZ57" s="56"/>
      <c r="BA57" s="50"/>
      <c r="BB57" s="50"/>
      <c r="BC57" s="50"/>
      <c r="BD57" s="50"/>
      <c r="BE57" s="50"/>
      <c r="BF57" s="50"/>
      <c r="BG57" s="264"/>
      <c r="BH57" s="57"/>
      <c r="BI57" s="17"/>
      <c r="BJ57" s="17"/>
      <c r="BK57" s="56"/>
      <c r="BL57" s="50"/>
      <c r="BM57" s="50"/>
      <c r="BN57" s="50"/>
      <c r="BO57" s="50"/>
      <c r="BP57" s="50"/>
      <c r="BQ57" s="50"/>
      <c r="BR57" s="264"/>
      <c r="BS57" s="57"/>
      <c r="BT57" s="17"/>
      <c r="BU57" s="17"/>
      <c r="BV57" s="56"/>
      <c r="BW57" s="50"/>
      <c r="BX57" s="50"/>
      <c r="BY57" s="50"/>
      <c r="BZ57" s="50"/>
      <c r="CA57" s="50"/>
      <c r="CB57" s="50"/>
      <c r="CC57" s="264"/>
      <c r="CD57" s="57"/>
      <c r="CE57" s="17"/>
      <c r="CF57" s="17"/>
      <c r="CG57" s="56"/>
      <c r="CH57" s="50"/>
      <c r="CI57" s="50"/>
      <c r="CJ57" s="50"/>
      <c r="CK57" s="50"/>
      <c r="CL57" s="50"/>
      <c r="CM57" s="50"/>
      <c r="CN57" s="264"/>
      <c r="CO57" s="57"/>
      <c r="CP57" s="17"/>
      <c r="CQ57" s="17"/>
      <c r="CR57" s="56"/>
      <c r="CS57" s="50"/>
      <c r="CT57" s="50"/>
      <c r="CU57" s="50"/>
      <c r="CV57" s="50"/>
      <c r="CW57" s="50"/>
      <c r="CX57" s="50"/>
      <c r="CY57" s="264"/>
      <c r="CZ57" s="57"/>
      <c r="DA57" s="17"/>
      <c r="DB57" s="17"/>
      <c r="DC57" s="56"/>
      <c r="DD57" s="50"/>
      <c r="DE57" s="50"/>
      <c r="DF57" s="50"/>
      <c r="DG57" s="50"/>
      <c r="DH57" s="50"/>
      <c r="DI57" s="50"/>
      <c r="DJ57" s="264"/>
      <c r="DK57" s="57"/>
      <c r="DL57" s="17"/>
      <c r="DM57" s="17"/>
      <c r="DN57" s="56"/>
      <c r="DO57" s="50"/>
      <c r="DP57" s="50"/>
      <c r="DQ57" s="50"/>
      <c r="DR57" s="50"/>
      <c r="DS57" s="50"/>
      <c r="DT57" s="50"/>
      <c r="DU57" s="264"/>
      <c r="DV57" s="57"/>
      <c r="DW57" s="17"/>
      <c r="DX57" s="17"/>
      <c r="DY57" s="56"/>
      <c r="DZ57" s="50"/>
      <c r="EA57" s="50"/>
      <c r="EB57" s="50"/>
      <c r="EC57" s="50"/>
      <c r="ED57" s="50"/>
      <c r="EE57" s="50"/>
      <c r="EF57" s="264"/>
      <c r="EG57" s="57"/>
      <c r="EH57" s="17"/>
      <c r="EI57" s="17"/>
      <c r="EJ57" s="56"/>
      <c r="EK57" s="50"/>
      <c r="EL57" s="50"/>
      <c r="EM57" s="50"/>
      <c r="EN57" s="50"/>
      <c r="EO57" s="50"/>
      <c r="EP57" s="50"/>
      <c r="EQ57" s="264"/>
      <c r="ER57" s="57"/>
      <c r="ES57" s="17"/>
      <c r="ET57" s="17"/>
      <c r="EU57" s="56"/>
      <c r="EV57" s="50"/>
      <c r="EW57" s="50"/>
      <c r="EX57" s="50"/>
      <c r="EY57" s="50"/>
      <c r="EZ57" s="50"/>
      <c r="FA57" s="50"/>
      <c r="FB57" s="264"/>
      <c r="FC57" s="57"/>
      <c r="FD57" s="17"/>
      <c r="FE57" s="17"/>
      <c r="FF57" s="56"/>
      <c r="FG57" s="50"/>
      <c r="FH57" s="50"/>
      <c r="FI57" s="50"/>
      <c r="FJ57" s="50"/>
      <c r="FK57" s="50"/>
      <c r="FL57" s="50"/>
      <c r="FM57" s="264"/>
      <c r="FN57" s="57"/>
      <c r="FO57" s="17"/>
      <c r="FP57" s="17"/>
      <c r="FQ57" s="56"/>
      <c r="FR57" s="50"/>
      <c r="FS57" s="50"/>
      <c r="FT57" s="50"/>
      <c r="FU57" s="50"/>
      <c r="FV57" s="50"/>
      <c r="FW57" s="50"/>
      <c r="FX57" s="264"/>
      <c r="FY57" s="57"/>
      <c r="FZ57" s="17"/>
      <c r="GA57" s="17"/>
      <c r="GB57" s="56"/>
      <c r="GC57" s="50"/>
      <c r="GD57" s="50"/>
      <c r="GE57" s="50"/>
      <c r="GF57" s="50"/>
      <c r="GG57" s="50"/>
      <c r="GH57" s="50"/>
      <c r="GI57" s="264"/>
      <c r="GJ57" s="57"/>
      <c r="GK57" s="17"/>
      <c r="GL57" s="17"/>
      <c r="GM57" s="56"/>
      <c r="GN57" s="50"/>
      <c r="GO57" s="50"/>
      <c r="GP57" s="50"/>
      <c r="GQ57" s="50"/>
      <c r="GR57" s="50"/>
      <c r="GS57" s="50"/>
      <c r="GT57" s="264"/>
      <c r="GU57" s="57"/>
      <c r="GV57" s="17"/>
      <c r="GW57" s="17"/>
      <c r="GX57" s="56"/>
      <c r="GY57" s="50"/>
      <c r="GZ57" s="50"/>
      <c r="HA57" s="50"/>
      <c r="HB57" s="50"/>
      <c r="HC57" s="50"/>
      <c r="HD57" s="50"/>
      <c r="HE57" s="264"/>
      <c r="HF57" s="57"/>
      <c r="HG57" s="17"/>
      <c r="HH57" s="17"/>
      <c r="HI57" s="56"/>
      <c r="HJ57" s="50"/>
      <c r="HK57" s="50"/>
      <c r="HL57" s="50"/>
      <c r="HM57" s="50"/>
      <c r="HN57" s="50"/>
      <c r="HO57" s="50"/>
      <c r="HP57" s="264"/>
      <c r="HQ57" s="57"/>
      <c r="HR57" s="17"/>
      <c r="HS57" s="17"/>
    </row>
    <row r="58" spans="1:227" x14ac:dyDescent="0.25">
      <c r="A58" s="59"/>
      <c r="B58" s="215"/>
      <c r="C58" s="60"/>
      <c r="D58" s="60"/>
      <c r="E58" s="264"/>
      <c r="F58" s="264"/>
      <c r="G58" s="17"/>
      <c r="H58" s="56"/>
      <c r="I58" s="50"/>
      <c r="J58" s="50"/>
      <c r="K58" s="50"/>
      <c r="L58" s="50"/>
      <c r="M58" s="50"/>
      <c r="N58" s="50"/>
      <c r="O58" s="264"/>
      <c r="P58" s="57"/>
      <c r="Q58" s="17"/>
      <c r="R58" s="17"/>
      <c r="S58" s="56"/>
      <c r="T58" s="50"/>
      <c r="U58" s="50"/>
      <c r="V58" s="50"/>
      <c r="W58" s="50"/>
      <c r="X58" s="50"/>
      <c r="Y58" s="50"/>
      <c r="Z58" s="264"/>
      <c r="AA58" s="57"/>
      <c r="AB58" s="17"/>
      <c r="AC58" s="17"/>
      <c r="AD58" s="56"/>
      <c r="AE58" s="50"/>
      <c r="AF58" s="50"/>
      <c r="AG58" s="50"/>
      <c r="AH58" s="50"/>
      <c r="AI58" s="50"/>
      <c r="AJ58" s="50"/>
      <c r="AK58" s="264"/>
      <c r="AL58" s="57"/>
      <c r="AM58" s="17"/>
      <c r="AN58" s="17"/>
      <c r="AO58" s="56"/>
      <c r="AP58" s="50"/>
      <c r="AQ58" s="50"/>
      <c r="AR58" s="50"/>
      <c r="AS58" s="50"/>
      <c r="AT58" s="50"/>
      <c r="AU58" s="50"/>
      <c r="AV58" s="264"/>
      <c r="AW58" s="57"/>
      <c r="AX58" s="17"/>
      <c r="AY58" s="17"/>
      <c r="AZ58" s="56"/>
      <c r="BA58" s="50"/>
      <c r="BB58" s="50"/>
      <c r="BC58" s="50"/>
      <c r="BD58" s="50"/>
      <c r="BE58" s="50"/>
      <c r="BF58" s="50"/>
      <c r="BG58" s="264"/>
      <c r="BH58" s="57"/>
      <c r="BI58" s="17"/>
      <c r="BJ58" s="17"/>
      <c r="BK58" s="56"/>
      <c r="BL58" s="50"/>
      <c r="BM58" s="50"/>
      <c r="BN58" s="50"/>
      <c r="BO58" s="50"/>
      <c r="BP58" s="50"/>
      <c r="BQ58" s="50"/>
      <c r="BR58" s="264"/>
      <c r="BS58" s="57"/>
      <c r="BT58" s="17"/>
      <c r="BU58" s="17"/>
      <c r="BV58" s="56"/>
      <c r="BW58" s="50"/>
      <c r="BX58" s="50"/>
      <c r="BY58" s="50"/>
      <c r="BZ58" s="50"/>
      <c r="CA58" s="50"/>
      <c r="CB58" s="50"/>
      <c r="CC58" s="264"/>
      <c r="CD58" s="57"/>
      <c r="CE58" s="17"/>
      <c r="CF58" s="17"/>
      <c r="CG58" s="56"/>
      <c r="CH58" s="50"/>
      <c r="CI58" s="50"/>
      <c r="CJ58" s="50"/>
      <c r="CK58" s="50"/>
      <c r="CL58" s="50"/>
      <c r="CM58" s="50"/>
      <c r="CN58" s="264"/>
      <c r="CO58" s="57"/>
      <c r="CP58" s="17"/>
      <c r="CQ58" s="17"/>
      <c r="CR58" s="56"/>
      <c r="CS58" s="50"/>
      <c r="CT58" s="50"/>
      <c r="CU58" s="50"/>
      <c r="CV58" s="50"/>
      <c r="CW58" s="50"/>
      <c r="CX58" s="50"/>
      <c r="CY58" s="264"/>
      <c r="CZ58" s="57"/>
      <c r="DA58" s="17"/>
      <c r="DB58" s="17"/>
      <c r="DC58" s="56"/>
      <c r="DD58" s="50"/>
      <c r="DE58" s="50"/>
      <c r="DF58" s="50"/>
      <c r="DG58" s="50"/>
      <c r="DH58" s="50"/>
      <c r="DI58" s="50"/>
      <c r="DJ58" s="264"/>
      <c r="DK58" s="57"/>
      <c r="DL58" s="17"/>
      <c r="DM58" s="17"/>
      <c r="DN58" s="56"/>
      <c r="DO58" s="50"/>
      <c r="DP58" s="50"/>
      <c r="DQ58" s="50"/>
      <c r="DR58" s="50"/>
      <c r="DS58" s="50"/>
      <c r="DT58" s="50"/>
      <c r="DU58" s="264"/>
      <c r="DV58" s="57"/>
      <c r="DW58" s="17"/>
      <c r="DX58" s="17"/>
      <c r="DY58" s="56"/>
      <c r="DZ58" s="50"/>
      <c r="EA58" s="50"/>
      <c r="EB58" s="50"/>
      <c r="EC58" s="50"/>
      <c r="ED58" s="50"/>
      <c r="EE58" s="50"/>
      <c r="EF58" s="264"/>
      <c r="EG58" s="57"/>
      <c r="EH58" s="17"/>
      <c r="EI58" s="17"/>
      <c r="EJ58" s="56"/>
      <c r="EK58" s="50"/>
      <c r="EL58" s="50"/>
      <c r="EM58" s="50"/>
      <c r="EN58" s="50"/>
      <c r="EO58" s="50"/>
      <c r="EP58" s="50"/>
      <c r="EQ58" s="264"/>
      <c r="ER58" s="57"/>
      <c r="ES58" s="17"/>
      <c r="ET58" s="17"/>
      <c r="EU58" s="56"/>
      <c r="EV58" s="50"/>
      <c r="EW58" s="50"/>
      <c r="EX58" s="50"/>
      <c r="EY58" s="50"/>
      <c r="EZ58" s="50"/>
      <c r="FA58" s="50"/>
      <c r="FB58" s="264"/>
      <c r="FC58" s="57"/>
      <c r="FD58" s="17"/>
      <c r="FE58" s="17"/>
      <c r="FF58" s="56"/>
      <c r="FG58" s="50"/>
      <c r="FH58" s="50"/>
      <c r="FI58" s="50"/>
      <c r="FJ58" s="50"/>
      <c r="FK58" s="50"/>
      <c r="FL58" s="50"/>
      <c r="FM58" s="264"/>
      <c r="FN58" s="57"/>
      <c r="FO58" s="17"/>
      <c r="FP58" s="17"/>
      <c r="FQ58" s="56"/>
      <c r="FR58" s="50"/>
      <c r="FS58" s="50"/>
      <c r="FT58" s="50"/>
      <c r="FU58" s="50"/>
      <c r="FV58" s="50"/>
      <c r="FW58" s="50"/>
      <c r="FX58" s="264"/>
      <c r="FY58" s="57"/>
      <c r="FZ58" s="17"/>
      <c r="GA58" s="17"/>
      <c r="GB58" s="56"/>
      <c r="GC58" s="50"/>
      <c r="GD58" s="50"/>
      <c r="GE58" s="50"/>
      <c r="GF58" s="50"/>
      <c r="GG58" s="50"/>
      <c r="GH58" s="50"/>
      <c r="GI58" s="264"/>
      <c r="GJ58" s="57"/>
      <c r="GK58" s="17"/>
      <c r="GL58" s="17"/>
      <c r="GM58" s="56"/>
      <c r="GN58" s="50"/>
      <c r="GO58" s="50"/>
      <c r="GP58" s="50"/>
      <c r="GQ58" s="50"/>
      <c r="GR58" s="50"/>
      <c r="GS58" s="50"/>
      <c r="GT58" s="264"/>
      <c r="GU58" s="57"/>
      <c r="GV58" s="17"/>
      <c r="GW58" s="17"/>
      <c r="GX58" s="56"/>
      <c r="GY58" s="50"/>
      <c r="GZ58" s="50"/>
      <c r="HA58" s="50"/>
      <c r="HB58" s="50"/>
      <c r="HC58" s="50"/>
      <c r="HD58" s="50"/>
      <c r="HE58" s="264"/>
      <c r="HF58" s="57"/>
      <c r="HG58" s="17"/>
      <c r="HH58" s="17"/>
      <c r="HI58" s="56"/>
      <c r="HJ58" s="50"/>
      <c r="HK58" s="50"/>
      <c r="HL58" s="50"/>
      <c r="HM58" s="50"/>
      <c r="HN58" s="50"/>
      <c r="HO58" s="50"/>
      <c r="HP58" s="264"/>
      <c r="HQ58" s="57"/>
      <c r="HR58" s="17"/>
      <c r="HS58" s="17"/>
    </row>
    <row r="59" spans="1:227" x14ac:dyDescent="0.25">
      <c r="A59" s="59"/>
      <c r="B59" s="215"/>
      <c r="C59" s="60"/>
      <c r="D59" s="60"/>
      <c r="E59" s="264"/>
      <c r="F59" s="264"/>
      <c r="G59" s="17"/>
      <c r="H59" s="56"/>
      <c r="I59" s="50"/>
      <c r="J59" s="50"/>
      <c r="K59" s="50"/>
      <c r="L59" s="50"/>
      <c r="M59" s="50"/>
      <c r="N59" s="50"/>
      <c r="O59" s="264"/>
      <c r="P59" s="57"/>
      <c r="Q59" s="17"/>
      <c r="R59" s="17"/>
      <c r="S59" s="56"/>
      <c r="T59" s="50"/>
      <c r="U59" s="50"/>
      <c r="V59" s="50"/>
      <c r="W59" s="50"/>
      <c r="X59" s="50"/>
      <c r="Y59" s="50"/>
      <c r="Z59" s="264"/>
      <c r="AA59" s="57"/>
      <c r="AB59" s="17"/>
      <c r="AC59" s="17"/>
      <c r="AD59" s="56"/>
      <c r="AE59" s="50"/>
      <c r="AF59" s="50"/>
      <c r="AG59" s="50"/>
      <c r="AH59" s="50"/>
      <c r="AI59" s="50"/>
      <c r="AJ59" s="50"/>
      <c r="AK59" s="264"/>
      <c r="AL59" s="57"/>
      <c r="AM59" s="17"/>
      <c r="AN59" s="17"/>
      <c r="AO59" s="56"/>
      <c r="AP59" s="50"/>
      <c r="AQ59" s="50"/>
      <c r="AR59" s="50"/>
      <c r="AS59" s="50"/>
      <c r="AT59" s="50"/>
      <c r="AU59" s="50"/>
      <c r="AV59" s="264"/>
      <c r="AW59" s="57"/>
      <c r="AX59" s="17"/>
      <c r="AY59" s="17"/>
      <c r="AZ59" s="56"/>
      <c r="BA59" s="50"/>
      <c r="BB59" s="50"/>
      <c r="BC59" s="50"/>
      <c r="BD59" s="50"/>
      <c r="BE59" s="50"/>
      <c r="BF59" s="50"/>
      <c r="BG59" s="264"/>
      <c r="BH59" s="57"/>
      <c r="BI59" s="17"/>
      <c r="BJ59" s="17"/>
      <c r="BK59" s="56"/>
      <c r="BL59" s="50"/>
      <c r="BM59" s="50"/>
      <c r="BN59" s="50"/>
      <c r="BO59" s="50"/>
      <c r="BP59" s="50"/>
      <c r="BQ59" s="50"/>
      <c r="BR59" s="264"/>
      <c r="BS59" s="57"/>
      <c r="BT59" s="17"/>
      <c r="BU59" s="17"/>
      <c r="BV59" s="56"/>
      <c r="BW59" s="50"/>
      <c r="BX59" s="50"/>
      <c r="BY59" s="50"/>
      <c r="BZ59" s="50"/>
      <c r="CA59" s="50"/>
      <c r="CB59" s="50"/>
      <c r="CC59" s="264"/>
      <c r="CD59" s="57"/>
      <c r="CE59" s="17"/>
      <c r="CF59" s="17"/>
      <c r="CG59" s="56"/>
      <c r="CH59" s="50"/>
      <c r="CI59" s="50"/>
      <c r="CJ59" s="50"/>
      <c r="CK59" s="50"/>
      <c r="CL59" s="50"/>
      <c r="CM59" s="50"/>
      <c r="CN59" s="264"/>
      <c r="CO59" s="57"/>
      <c r="CP59" s="17"/>
      <c r="CQ59" s="17"/>
      <c r="CR59" s="56"/>
      <c r="CS59" s="50"/>
      <c r="CT59" s="50"/>
      <c r="CU59" s="50"/>
      <c r="CV59" s="50"/>
      <c r="CW59" s="50"/>
      <c r="CX59" s="50"/>
      <c r="CY59" s="264"/>
      <c r="CZ59" s="57"/>
      <c r="DA59" s="17"/>
      <c r="DB59" s="17"/>
      <c r="DC59" s="56"/>
      <c r="DD59" s="50"/>
      <c r="DE59" s="50"/>
      <c r="DF59" s="50"/>
      <c r="DG59" s="50"/>
      <c r="DH59" s="50"/>
      <c r="DI59" s="50"/>
      <c r="DJ59" s="264"/>
      <c r="DK59" s="57"/>
      <c r="DL59" s="17"/>
      <c r="DM59" s="17"/>
      <c r="DN59" s="56"/>
      <c r="DO59" s="50"/>
      <c r="DP59" s="50"/>
      <c r="DQ59" s="50"/>
      <c r="DR59" s="50"/>
      <c r="DS59" s="50"/>
      <c r="DT59" s="50"/>
      <c r="DU59" s="264"/>
      <c r="DV59" s="57"/>
      <c r="DW59" s="17"/>
      <c r="DX59" s="17"/>
      <c r="DY59" s="56"/>
      <c r="DZ59" s="50"/>
      <c r="EA59" s="50"/>
      <c r="EB59" s="50"/>
      <c r="EC59" s="50"/>
      <c r="ED59" s="50"/>
      <c r="EE59" s="50"/>
      <c r="EF59" s="264"/>
      <c r="EG59" s="57"/>
      <c r="EH59" s="17"/>
      <c r="EI59" s="17"/>
      <c r="EJ59" s="56"/>
      <c r="EK59" s="50"/>
      <c r="EL59" s="50"/>
      <c r="EM59" s="50"/>
      <c r="EN59" s="50"/>
      <c r="EO59" s="50"/>
      <c r="EP59" s="50"/>
      <c r="EQ59" s="264"/>
      <c r="ER59" s="57"/>
      <c r="ES59" s="17"/>
      <c r="ET59" s="17"/>
      <c r="EU59" s="56"/>
      <c r="EV59" s="50"/>
      <c r="EW59" s="50"/>
      <c r="EX59" s="50"/>
      <c r="EY59" s="50"/>
      <c r="EZ59" s="50"/>
      <c r="FA59" s="50"/>
      <c r="FB59" s="264"/>
      <c r="FC59" s="57"/>
      <c r="FD59" s="17"/>
      <c r="FE59" s="17"/>
      <c r="FF59" s="56"/>
      <c r="FG59" s="50"/>
      <c r="FH59" s="50"/>
      <c r="FI59" s="50"/>
      <c r="FJ59" s="50"/>
      <c r="FK59" s="50"/>
      <c r="FL59" s="50"/>
      <c r="FM59" s="264"/>
      <c r="FN59" s="57"/>
      <c r="FO59" s="17"/>
      <c r="FP59" s="17"/>
      <c r="FQ59" s="56"/>
      <c r="FR59" s="50"/>
      <c r="FS59" s="50"/>
      <c r="FT59" s="50"/>
      <c r="FU59" s="50"/>
      <c r="FV59" s="50"/>
      <c r="FW59" s="50"/>
      <c r="FX59" s="264"/>
      <c r="FY59" s="57"/>
      <c r="FZ59" s="17"/>
      <c r="GA59" s="17"/>
      <c r="GB59" s="56"/>
      <c r="GC59" s="50"/>
      <c r="GD59" s="50"/>
      <c r="GE59" s="50"/>
      <c r="GF59" s="50"/>
      <c r="GG59" s="50"/>
      <c r="GH59" s="50"/>
      <c r="GI59" s="264"/>
      <c r="GJ59" s="57"/>
      <c r="GK59" s="17"/>
      <c r="GL59" s="17"/>
      <c r="GM59" s="56"/>
      <c r="GN59" s="50"/>
      <c r="GO59" s="50"/>
      <c r="GP59" s="50"/>
      <c r="GQ59" s="50"/>
      <c r="GR59" s="50"/>
      <c r="GS59" s="50"/>
      <c r="GT59" s="264"/>
      <c r="GU59" s="57"/>
      <c r="GV59" s="17"/>
      <c r="GW59" s="17"/>
      <c r="GX59" s="56"/>
      <c r="GY59" s="50"/>
      <c r="GZ59" s="50"/>
      <c r="HA59" s="50"/>
      <c r="HB59" s="50"/>
      <c r="HC59" s="50"/>
      <c r="HD59" s="50"/>
      <c r="HE59" s="264"/>
      <c r="HF59" s="57"/>
      <c r="HG59" s="17"/>
      <c r="HH59" s="17"/>
      <c r="HI59" s="56"/>
      <c r="HJ59" s="50"/>
      <c r="HK59" s="50"/>
      <c r="HL59" s="50"/>
      <c r="HM59" s="50"/>
      <c r="HN59" s="50"/>
      <c r="HO59" s="50"/>
      <c r="HP59" s="264"/>
      <c r="HQ59" s="57"/>
      <c r="HR59" s="17"/>
      <c r="HS59" s="17"/>
    </row>
    <row r="60" spans="1:227" x14ac:dyDescent="0.25">
      <c r="A60" s="59"/>
      <c r="B60" s="216"/>
      <c r="C60" s="60"/>
      <c r="D60" s="60"/>
      <c r="E60" s="264"/>
      <c r="F60" s="264"/>
      <c r="G60" s="17"/>
      <c r="H60" s="56"/>
      <c r="I60" s="50"/>
      <c r="J60" s="50"/>
      <c r="K60" s="50"/>
      <c r="L60" s="50"/>
      <c r="M60" s="50"/>
      <c r="N60" s="50"/>
      <c r="O60" s="264"/>
      <c r="P60" s="57"/>
      <c r="Q60" s="17"/>
      <c r="R60" s="17"/>
      <c r="S60" s="56"/>
      <c r="T60" s="50"/>
      <c r="U60" s="50"/>
      <c r="V60" s="50"/>
      <c r="W60" s="50"/>
      <c r="X60" s="50"/>
      <c r="Y60" s="50"/>
      <c r="Z60" s="264"/>
      <c r="AA60" s="57"/>
      <c r="AB60" s="17"/>
      <c r="AC60" s="17"/>
      <c r="AD60" s="56"/>
      <c r="AE60" s="50"/>
      <c r="AF60" s="50"/>
      <c r="AG60" s="50"/>
      <c r="AH60" s="50"/>
      <c r="AI60" s="50"/>
      <c r="AJ60" s="50"/>
      <c r="AK60" s="264"/>
      <c r="AL60" s="57"/>
      <c r="AM60" s="17"/>
      <c r="AN60" s="17"/>
      <c r="AO60" s="56"/>
      <c r="AP60" s="50"/>
      <c r="AQ60" s="50"/>
      <c r="AR60" s="50"/>
      <c r="AS60" s="50"/>
      <c r="AT60" s="50"/>
      <c r="AU60" s="50"/>
      <c r="AV60" s="264"/>
      <c r="AW60" s="57"/>
      <c r="AX60" s="17"/>
      <c r="AY60" s="17"/>
      <c r="AZ60" s="56"/>
      <c r="BA60" s="50"/>
      <c r="BB60" s="50"/>
      <c r="BC60" s="50"/>
      <c r="BD60" s="50"/>
      <c r="BE60" s="50"/>
      <c r="BF60" s="50"/>
      <c r="BG60" s="264"/>
      <c r="BH60" s="57"/>
      <c r="BI60" s="17"/>
      <c r="BJ60" s="17"/>
      <c r="BK60" s="56"/>
      <c r="BL60" s="50"/>
      <c r="BM60" s="50"/>
      <c r="BN60" s="50"/>
      <c r="BO60" s="50"/>
      <c r="BP60" s="50"/>
      <c r="BQ60" s="50"/>
      <c r="BR60" s="264"/>
      <c r="BS60" s="57"/>
      <c r="BT60" s="17"/>
      <c r="BU60" s="17"/>
      <c r="BV60" s="56"/>
      <c r="BW60" s="50"/>
      <c r="BX60" s="50"/>
      <c r="BY60" s="50"/>
      <c r="BZ60" s="50"/>
      <c r="CA60" s="50"/>
      <c r="CB60" s="50"/>
      <c r="CC60" s="264"/>
      <c r="CD60" s="57"/>
      <c r="CE60" s="17"/>
      <c r="CF60" s="17"/>
      <c r="CG60" s="56"/>
      <c r="CH60" s="50"/>
      <c r="CI60" s="50"/>
      <c r="CJ60" s="50"/>
      <c r="CK60" s="50"/>
      <c r="CL60" s="50"/>
      <c r="CM60" s="50"/>
      <c r="CN60" s="264"/>
      <c r="CO60" s="57"/>
      <c r="CP60" s="17"/>
      <c r="CQ60" s="17"/>
      <c r="CR60" s="56"/>
      <c r="CS60" s="50"/>
      <c r="CT60" s="50"/>
      <c r="CU60" s="50"/>
      <c r="CV60" s="50"/>
      <c r="CW60" s="50"/>
      <c r="CX60" s="50"/>
      <c r="CY60" s="264"/>
      <c r="CZ60" s="57"/>
      <c r="DA60" s="17"/>
      <c r="DB60" s="17"/>
      <c r="DC60" s="56"/>
      <c r="DD60" s="50"/>
      <c r="DE60" s="50"/>
      <c r="DF60" s="50"/>
      <c r="DG60" s="50"/>
      <c r="DH60" s="50"/>
      <c r="DI60" s="50"/>
      <c r="DJ60" s="264"/>
      <c r="DK60" s="57"/>
      <c r="DL60" s="17"/>
      <c r="DM60" s="17"/>
      <c r="DN60" s="56"/>
      <c r="DO60" s="50"/>
      <c r="DP60" s="50"/>
      <c r="DQ60" s="50"/>
      <c r="DR60" s="50"/>
      <c r="DS60" s="50"/>
      <c r="DT60" s="50"/>
      <c r="DU60" s="264"/>
      <c r="DV60" s="57"/>
      <c r="DW60" s="17"/>
      <c r="DX60" s="17"/>
      <c r="DY60" s="56"/>
      <c r="DZ60" s="50"/>
      <c r="EA60" s="50"/>
      <c r="EB60" s="50"/>
      <c r="EC60" s="50"/>
      <c r="ED60" s="50"/>
      <c r="EE60" s="50"/>
      <c r="EF60" s="264"/>
      <c r="EG60" s="57"/>
      <c r="EH60" s="17"/>
      <c r="EI60" s="17"/>
      <c r="EJ60" s="56"/>
      <c r="EK60" s="50"/>
      <c r="EL60" s="50"/>
      <c r="EM60" s="50"/>
      <c r="EN60" s="50"/>
      <c r="EO60" s="50"/>
      <c r="EP60" s="50"/>
      <c r="EQ60" s="264"/>
      <c r="ER60" s="57"/>
      <c r="ES60" s="17"/>
      <c r="ET60" s="17"/>
      <c r="EU60" s="56"/>
      <c r="EV60" s="50"/>
      <c r="EW60" s="50"/>
      <c r="EX60" s="50"/>
      <c r="EY60" s="50"/>
      <c r="EZ60" s="50"/>
      <c r="FA60" s="50"/>
      <c r="FB60" s="264"/>
      <c r="FC60" s="57"/>
      <c r="FD60" s="17"/>
      <c r="FE60" s="17"/>
      <c r="FF60" s="56"/>
      <c r="FG60" s="50"/>
      <c r="FH60" s="50"/>
      <c r="FI60" s="50"/>
      <c r="FJ60" s="50"/>
      <c r="FK60" s="50"/>
      <c r="FL60" s="50"/>
      <c r="FM60" s="264"/>
      <c r="FN60" s="57"/>
      <c r="FO60" s="17"/>
      <c r="FP60" s="17"/>
      <c r="FQ60" s="56"/>
      <c r="FR60" s="50"/>
      <c r="FS60" s="50"/>
      <c r="FT60" s="50"/>
      <c r="FU60" s="50"/>
      <c r="FV60" s="50"/>
      <c r="FW60" s="50"/>
      <c r="FX60" s="264"/>
      <c r="FY60" s="57"/>
      <c r="FZ60" s="17"/>
      <c r="GA60" s="17"/>
      <c r="GB60" s="56"/>
      <c r="GC60" s="50"/>
      <c r="GD60" s="50"/>
      <c r="GE60" s="50"/>
      <c r="GF60" s="50"/>
      <c r="GG60" s="50"/>
      <c r="GH60" s="50"/>
      <c r="GI60" s="264"/>
      <c r="GJ60" s="57"/>
      <c r="GK60" s="17"/>
      <c r="GL60" s="17"/>
      <c r="GM60" s="56"/>
      <c r="GN60" s="50"/>
      <c r="GO60" s="50"/>
      <c r="GP60" s="50"/>
      <c r="GQ60" s="50"/>
      <c r="GR60" s="50"/>
      <c r="GS60" s="50"/>
      <c r="GT60" s="264"/>
      <c r="GU60" s="57"/>
      <c r="GV60" s="17"/>
      <c r="GW60" s="17"/>
      <c r="GX60" s="56"/>
      <c r="GY60" s="50"/>
      <c r="GZ60" s="50"/>
      <c r="HA60" s="50"/>
      <c r="HB60" s="50"/>
      <c r="HC60" s="50"/>
      <c r="HD60" s="50"/>
      <c r="HE60" s="264"/>
      <c r="HF60" s="57"/>
      <c r="HG60" s="17"/>
      <c r="HH60" s="17"/>
      <c r="HI60" s="56"/>
      <c r="HJ60" s="50"/>
      <c r="HK60" s="50"/>
      <c r="HL60" s="50"/>
      <c r="HM60" s="50"/>
      <c r="HN60" s="50"/>
      <c r="HO60" s="50"/>
      <c r="HP60" s="264"/>
      <c r="HQ60" s="57"/>
      <c r="HR60" s="17"/>
      <c r="HS60" s="17"/>
    </row>
    <row r="61" spans="1:227" x14ac:dyDescent="0.25">
      <c r="A61" s="59"/>
      <c r="B61" s="216"/>
      <c r="C61" s="60"/>
      <c r="D61" s="60"/>
      <c r="E61" s="264"/>
      <c r="F61" s="264"/>
      <c r="G61" s="17"/>
      <c r="H61" s="56"/>
      <c r="I61" s="50"/>
      <c r="J61" s="50"/>
      <c r="K61" s="50"/>
      <c r="L61" s="50"/>
      <c r="M61" s="50"/>
      <c r="N61" s="50"/>
      <c r="O61" s="264"/>
      <c r="P61" s="57"/>
      <c r="Q61" s="17"/>
      <c r="R61" s="17"/>
      <c r="S61" s="56"/>
      <c r="T61" s="50"/>
      <c r="U61" s="50"/>
      <c r="V61" s="50"/>
      <c r="W61" s="50"/>
      <c r="X61" s="50"/>
      <c r="Y61" s="50"/>
      <c r="Z61" s="264"/>
      <c r="AA61" s="57"/>
      <c r="AB61" s="17"/>
      <c r="AC61" s="17"/>
      <c r="AD61" s="56"/>
      <c r="AE61" s="50"/>
      <c r="AF61" s="50"/>
      <c r="AG61" s="50"/>
      <c r="AH61" s="50"/>
      <c r="AI61" s="50"/>
      <c r="AJ61" s="50"/>
      <c r="AK61" s="264"/>
      <c r="AL61" s="57"/>
      <c r="AM61" s="17"/>
      <c r="AN61" s="17"/>
      <c r="AO61" s="56"/>
      <c r="AP61" s="50"/>
      <c r="AQ61" s="50"/>
      <c r="AR61" s="50"/>
      <c r="AS61" s="50"/>
      <c r="AT61" s="50"/>
      <c r="AU61" s="50"/>
      <c r="AV61" s="264"/>
      <c r="AW61" s="57"/>
      <c r="AX61" s="17"/>
      <c r="AY61" s="17"/>
      <c r="AZ61" s="56"/>
      <c r="BA61" s="50"/>
      <c r="BB61" s="50"/>
      <c r="BC61" s="50"/>
      <c r="BD61" s="50"/>
      <c r="BE61" s="50"/>
      <c r="BF61" s="50"/>
      <c r="BG61" s="264"/>
      <c r="BH61" s="57"/>
      <c r="BI61" s="17"/>
      <c r="BJ61" s="17"/>
      <c r="BK61" s="56"/>
      <c r="BL61" s="50"/>
      <c r="BM61" s="50"/>
      <c r="BN61" s="50"/>
      <c r="BO61" s="50"/>
      <c r="BP61" s="50"/>
      <c r="BQ61" s="50"/>
      <c r="BR61" s="264"/>
      <c r="BS61" s="57"/>
      <c r="BT61" s="17"/>
      <c r="BU61" s="17"/>
      <c r="BV61" s="56"/>
      <c r="BW61" s="50"/>
      <c r="BX61" s="50"/>
      <c r="BY61" s="50"/>
      <c r="BZ61" s="50"/>
      <c r="CA61" s="50"/>
      <c r="CB61" s="50"/>
      <c r="CC61" s="264"/>
      <c r="CD61" s="57"/>
      <c r="CE61" s="17"/>
      <c r="CF61" s="17"/>
      <c r="CG61" s="56"/>
      <c r="CH61" s="50"/>
      <c r="CI61" s="50"/>
      <c r="CJ61" s="50"/>
      <c r="CK61" s="50"/>
      <c r="CL61" s="50"/>
      <c r="CM61" s="50"/>
      <c r="CN61" s="264"/>
      <c r="CO61" s="57"/>
      <c r="CP61" s="17"/>
      <c r="CQ61" s="17"/>
      <c r="CR61" s="56"/>
      <c r="CS61" s="50"/>
      <c r="CT61" s="50"/>
      <c r="CU61" s="50"/>
      <c r="CV61" s="50"/>
      <c r="CW61" s="50"/>
      <c r="CX61" s="50"/>
      <c r="CY61" s="264"/>
      <c r="CZ61" s="57"/>
      <c r="DA61" s="17"/>
      <c r="DB61" s="17"/>
      <c r="DC61" s="56"/>
      <c r="DD61" s="50"/>
      <c r="DE61" s="50"/>
      <c r="DF61" s="50"/>
      <c r="DG61" s="50"/>
      <c r="DH61" s="50"/>
      <c r="DI61" s="50"/>
      <c r="DJ61" s="264"/>
      <c r="DK61" s="57"/>
      <c r="DL61" s="17"/>
      <c r="DM61" s="17"/>
      <c r="DN61" s="56"/>
      <c r="DO61" s="50"/>
      <c r="DP61" s="50"/>
      <c r="DQ61" s="50"/>
      <c r="DR61" s="50"/>
      <c r="DS61" s="50"/>
      <c r="DT61" s="50"/>
      <c r="DU61" s="264"/>
      <c r="DV61" s="57"/>
      <c r="DW61" s="17"/>
      <c r="DX61" s="17"/>
      <c r="DY61" s="56"/>
      <c r="DZ61" s="50"/>
      <c r="EA61" s="50"/>
      <c r="EB61" s="50"/>
      <c r="EC61" s="50"/>
      <c r="ED61" s="50"/>
      <c r="EE61" s="50"/>
      <c r="EF61" s="264"/>
      <c r="EG61" s="57"/>
      <c r="EH61" s="17"/>
      <c r="EI61" s="17"/>
      <c r="EJ61" s="56"/>
      <c r="EK61" s="50"/>
      <c r="EL61" s="50"/>
      <c r="EM61" s="50"/>
      <c r="EN61" s="50"/>
      <c r="EO61" s="50"/>
      <c r="EP61" s="50"/>
      <c r="EQ61" s="264"/>
      <c r="ER61" s="57"/>
      <c r="ES61" s="17"/>
      <c r="ET61" s="17"/>
      <c r="EU61" s="56"/>
      <c r="EV61" s="50"/>
      <c r="EW61" s="50"/>
      <c r="EX61" s="50"/>
      <c r="EY61" s="50"/>
      <c r="EZ61" s="50"/>
      <c r="FA61" s="50"/>
      <c r="FB61" s="264"/>
      <c r="FC61" s="57"/>
      <c r="FD61" s="17"/>
      <c r="FE61" s="17"/>
      <c r="FF61" s="56"/>
      <c r="FG61" s="50"/>
      <c r="FH61" s="50"/>
      <c r="FI61" s="50"/>
      <c r="FJ61" s="50"/>
      <c r="FK61" s="50"/>
      <c r="FL61" s="50"/>
      <c r="FM61" s="264"/>
      <c r="FN61" s="57"/>
      <c r="FO61" s="17"/>
      <c r="FP61" s="17"/>
      <c r="FQ61" s="56"/>
      <c r="FR61" s="50"/>
      <c r="FS61" s="50"/>
      <c r="FT61" s="50"/>
      <c r="FU61" s="50"/>
      <c r="FV61" s="50"/>
      <c r="FW61" s="50"/>
      <c r="FX61" s="264"/>
      <c r="FY61" s="57"/>
      <c r="FZ61" s="17"/>
      <c r="GA61" s="17"/>
      <c r="GB61" s="56"/>
      <c r="GC61" s="50"/>
      <c r="GD61" s="50"/>
      <c r="GE61" s="50"/>
      <c r="GF61" s="50"/>
      <c r="GG61" s="50"/>
      <c r="GH61" s="50"/>
      <c r="GI61" s="264"/>
      <c r="GJ61" s="57"/>
      <c r="GK61" s="17"/>
      <c r="GL61" s="17"/>
      <c r="GM61" s="56"/>
      <c r="GN61" s="50"/>
      <c r="GO61" s="50"/>
      <c r="GP61" s="50"/>
      <c r="GQ61" s="50"/>
      <c r="GR61" s="50"/>
      <c r="GS61" s="50"/>
      <c r="GT61" s="264"/>
      <c r="GU61" s="57"/>
      <c r="GV61" s="17"/>
      <c r="GW61" s="17"/>
      <c r="GX61" s="56"/>
      <c r="GY61" s="50"/>
      <c r="GZ61" s="50"/>
      <c r="HA61" s="50"/>
      <c r="HB61" s="50"/>
      <c r="HC61" s="50"/>
      <c r="HD61" s="50"/>
      <c r="HE61" s="264"/>
      <c r="HF61" s="57"/>
      <c r="HG61" s="17"/>
      <c r="HH61" s="17"/>
      <c r="HI61" s="56"/>
      <c r="HJ61" s="50"/>
      <c r="HK61" s="50"/>
      <c r="HL61" s="50"/>
      <c r="HM61" s="50"/>
      <c r="HN61" s="50"/>
      <c r="HO61" s="50"/>
      <c r="HP61" s="264"/>
      <c r="HQ61" s="57"/>
      <c r="HR61" s="17"/>
      <c r="HS61" s="17"/>
    </row>
    <row r="62" spans="1:227" x14ac:dyDescent="0.25">
      <c r="A62" s="59"/>
      <c r="B62" s="215"/>
      <c r="C62" s="60"/>
      <c r="D62" s="60"/>
      <c r="E62" s="264"/>
      <c r="F62" s="264"/>
      <c r="G62" s="17"/>
      <c r="H62" s="56"/>
      <c r="I62" s="50"/>
      <c r="J62" s="50"/>
      <c r="K62" s="50"/>
      <c r="L62" s="50"/>
      <c r="M62" s="50"/>
      <c r="N62" s="50"/>
      <c r="O62" s="264"/>
      <c r="P62" s="57"/>
      <c r="Q62" s="17"/>
      <c r="R62" s="17"/>
      <c r="S62" s="56"/>
      <c r="T62" s="50"/>
      <c r="U62" s="50"/>
      <c r="V62" s="50"/>
      <c r="W62" s="50"/>
      <c r="X62" s="50"/>
      <c r="Y62" s="50"/>
      <c r="Z62" s="264"/>
      <c r="AA62" s="57"/>
      <c r="AB62" s="17"/>
      <c r="AC62" s="17"/>
      <c r="AD62" s="56"/>
      <c r="AE62" s="50"/>
      <c r="AF62" s="50"/>
      <c r="AG62" s="50"/>
      <c r="AH62" s="50"/>
      <c r="AI62" s="50"/>
      <c r="AJ62" s="50"/>
      <c r="AK62" s="264"/>
      <c r="AL62" s="57"/>
      <c r="AM62" s="17"/>
      <c r="AN62" s="17"/>
      <c r="AO62" s="56"/>
      <c r="AP62" s="50"/>
      <c r="AQ62" s="50"/>
      <c r="AR62" s="50"/>
      <c r="AS62" s="50"/>
      <c r="AT62" s="50"/>
      <c r="AU62" s="50"/>
      <c r="AV62" s="264"/>
      <c r="AW62" s="57"/>
      <c r="AX62" s="17"/>
      <c r="AY62" s="17"/>
      <c r="AZ62" s="56"/>
      <c r="BA62" s="50"/>
      <c r="BB62" s="50"/>
      <c r="BC62" s="50"/>
      <c r="BD62" s="50"/>
      <c r="BE62" s="50"/>
      <c r="BF62" s="50"/>
      <c r="BG62" s="264"/>
      <c r="BH62" s="57"/>
      <c r="BI62" s="17"/>
      <c r="BJ62" s="17"/>
      <c r="BK62" s="56"/>
      <c r="BL62" s="50"/>
      <c r="BM62" s="50"/>
      <c r="BN62" s="50"/>
      <c r="BO62" s="50"/>
      <c r="BP62" s="50"/>
      <c r="BQ62" s="50"/>
      <c r="BR62" s="264"/>
      <c r="BS62" s="57"/>
      <c r="BT62" s="17"/>
      <c r="BU62" s="17"/>
      <c r="BV62" s="56"/>
      <c r="BW62" s="50"/>
      <c r="BX62" s="50"/>
      <c r="BY62" s="50"/>
      <c r="BZ62" s="50"/>
      <c r="CA62" s="50"/>
      <c r="CB62" s="50"/>
      <c r="CC62" s="264"/>
      <c r="CD62" s="57"/>
      <c r="CE62" s="17"/>
      <c r="CF62" s="17"/>
      <c r="CG62" s="56"/>
      <c r="CH62" s="50"/>
      <c r="CI62" s="50"/>
      <c r="CJ62" s="50"/>
      <c r="CK62" s="50"/>
      <c r="CL62" s="50"/>
      <c r="CM62" s="50"/>
      <c r="CN62" s="264"/>
      <c r="CO62" s="57"/>
      <c r="CP62" s="17"/>
      <c r="CQ62" s="17"/>
      <c r="CR62" s="56"/>
      <c r="CS62" s="50"/>
      <c r="CT62" s="50"/>
      <c r="CU62" s="50"/>
      <c r="CV62" s="50"/>
      <c r="CW62" s="50"/>
      <c r="CX62" s="50"/>
      <c r="CY62" s="264"/>
      <c r="CZ62" s="57"/>
      <c r="DA62" s="17"/>
      <c r="DB62" s="17"/>
      <c r="DC62" s="56"/>
      <c r="DD62" s="50"/>
      <c r="DE62" s="50"/>
      <c r="DF62" s="50"/>
      <c r="DG62" s="50"/>
      <c r="DH62" s="50"/>
      <c r="DI62" s="50"/>
      <c r="DJ62" s="264"/>
      <c r="DK62" s="57"/>
      <c r="DL62" s="17"/>
      <c r="DM62" s="17"/>
      <c r="DN62" s="56"/>
      <c r="DO62" s="50"/>
      <c r="DP62" s="50"/>
      <c r="DQ62" s="50"/>
      <c r="DR62" s="50"/>
      <c r="DS62" s="50"/>
      <c r="DT62" s="50"/>
      <c r="DU62" s="264"/>
      <c r="DV62" s="57"/>
      <c r="DW62" s="17"/>
      <c r="DX62" s="17"/>
      <c r="DY62" s="56"/>
      <c r="DZ62" s="50"/>
      <c r="EA62" s="50"/>
      <c r="EB62" s="50"/>
      <c r="EC62" s="50"/>
      <c r="ED62" s="50"/>
      <c r="EE62" s="50"/>
      <c r="EF62" s="264"/>
      <c r="EG62" s="57"/>
      <c r="EH62" s="17"/>
      <c r="EI62" s="17"/>
      <c r="EJ62" s="56"/>
      <c r="EK62" s="50"/>
      <c r="EL62" s="50"/>
      <c r="EM62" s="50"/>
      <c r="EN62" s="50"/>
      <c r="EO62" s="50"/>
      <c r="EP62" s="50"/>
      <c r="EQ62" s="264"/>
      <c r="ER62" s="57"/>
      <c r="ES62" s="17"/>
      <c r="ET62" s="17"/>
      <c r="EU62" s="56"/>
      <c r="EV62" s="50"/>
      <c r="EW62" s="50"/>
      <c r="EX62" s="50"/>
      <c r="EY62" s="50"/>
      <c r="EZ62" s="50"/>
      <c r="FA62" s="50"/>
      <c r="FB62" s="264"/>
      <c r="FC62" s="57"/>
      <c r="FD62" s="17"/>
      <c r="FE62" s="17"/>
      <c r="FF62" s="56"/>
      <c r="FG62" s="50"/>
      <c r="FH62" s="50"/>
      <c r="FI62" s="50"/>
      <c r="FJ62" s="50"/>
      <c r="FK62" s="50"/>
      <c r="FL62" s="50"/>
      <c r="FM62" s="264"/>
      <c r="FN62" s="57"/>
      <c r="FO62" s="17"/>
      <c r="FP62" s="17"/>
      <c r="FQ62" s="56"/>
      <c r="FR62" s="50"/>
      <c r="FS62" s="50"/>
      <c r="FT62" s="50"/>
      <c r="FU62" s="50"/>
      <c r="FV62" s="50"/>
      <c r="FW62" s="50"/>
      <c r="FX62" s="264"/>
      <c r="FY62" s="57"/>
      <c r="FZ62" s="17"/>
      <c r="GA62" s="17"/>
      <c r="GB62" s="56"/>
      <c r="GC62" s="50"/>
      <c r="GD62" s="50"/>
      <c r="GE62" s="50"/>
      <c r="GF62" s="50"/>
      <c r="GG62" s="50"/>
      <c r="GH62" s="50"/>
      <c r="GI62" s="264"/>
      <c r="GJ62" s="57"/>
      <c r="GK62" s="17"/>
      <c r="GL62" s="17"/>
      <c r="GM62" s="56"/>
      <c r="GN62" s="50"/>
      <c r="GO62" s="50"/>
      <c r="GP62" s="50"/>
      <c r="GQ62" s="50"/>
      <c r="GR62" s="50"/>
      <c r="GS62" s="50"/>
      <c r="GT62" s="264"/>
      <c r="GU62" s="57"/>
      <c r="GV62" s="17"/>
      <c r="GW62" s="17"/>
      <c r="GX62" s="56"/>
      <c r="GY62" s="50"/>
      <c r="GZ62" s="50"/>
      <c r="HA62" s="50"/>
      <c r="HB62" s="50"/>
      <c r="HC62" s="50"/>
      <c r="HD62" s="50"/>
      <c r="HE62" s="264"/>
      <c r="HF62" s="57"/>
      <c r="HG62" s="17"/>
      <c r="HH62" s="17"/>
      <c r="HI62" s="56"/>
      <c r="HJ62" s="50"/>
      <c r="HK62" s="50"/>
      <c r="HL62" s="50"/>
      <c r="HM62" s="50"/>
      <c r="HN62" s="50"/>
      <c r="HO62" s="50"/>
      <c r="HP62" s="264"/>
      <c r="HQ62" s="57"/>
      <c r="HR62" s="17"/>
      <c r="HS62" s="17"/>
    </row>
    <row r="63" spans="1:227" x14ac:dyDescent="0.25">
      <c r="A63" s="59"/>
      <c r="B63" s="215"/>
      <c r="C63" s="60"/>
      <c r="D63" s="60"/>
      <c r="E63" s="264"/>
      <c r="F63" s="264"/>
      <c r="G63" s="17"/>
      <c r="H63" s="56"/>
      <c r="I63" s="50"/>
      <c r="J63" s="50"/>
      <c r="K63" s="50"/>
      <c r="L63" s="50"/>
      <c r="M63" s="50"/>
      <c r="N63" s="50"/>
      <c r="O63" s="264"/>
      <c r="P63" s="57"/>
      <c r="Q63" s="17"/>
      <c r="R63" s="17"/>
      <c r="S63" s="56"/>
      <c r="T63" s="50"/>
      <c r="U63" s="50"/>
      <c r="V63" s="50"/>
      <c r="W63" s="50"/>
      <c r="X63" s="50"/>
      <c r="Y63" s="50"/>
      <c r="Z63" s="264"/>
      <c r="AA63" s="57"/>
      <c r="AB63" s="17"/>
      <c r="AC63" s="17"/>
      <c r="AD63" s="56"/>
      <c r="AE63" s="50"/>
      <c r="AF63" s="50"/>
      <c r="AG63" s="50"/>
      <c r="AH63" s="50"/>
      <c r="AI63" s="50"/>
      <c r="AJ63" s="50"/>
      <c r="AK63" s="264"/>
      <c r="AL63" s="57"/>
      <c r="AM63" s="17"/>
      <c r="AN63" s="17"/>
      <c r="AO63" s="56"/>
      <c r="AP63" s="50"/>
      <c r="AQ63" s="50"/>
      <c r="AR63" s="50"/>
      <c r="AS63" s="50"/>
      <c r="AT63" s="50"/>
      <c r="AU63" s="50"/>
      <c r="AV63" s="264"/>
      <c r="AW63" s="57"/>
      <c r="AX63" s="17"/>
      <c r="AY63" s="17"/>
      <c r="AZ63" s="56"/>
      <c r="BA63" s="50"/>
      <c r="BB63" s="50"/>
      <c r="BC63" s="50"/>
      <c r="BD63" s="50"/>
      <c r="BE63" s="50"/>
      <c r="BF63" s="50"/>
      <c r="BG63" s="264"/>
      <c r="BH63" s="57"/>
      <c r="BI63" s="17"/>
      <c r="BJ63" s="17"/>
      <c r="BK63" s="56"/>
      <c r="BL63" s="50"/>
      <c r="BM63" s="50"/>
      <c r="BN63" s="50"/>
      <c r="BO63" s="50"/>
      <c r="BP63" s="50"/>
      <c r="BQ63" s="50"/>
      <c r="BR63" s="264"/>
      <c r="BS63" s="57"/>
      <c r="BT63" s="17"/>
      <c r="BU63" s="17"/>
      <c r="BV63" s="56"/>
      <c r="BW63" s="50"/>
      <c r="BX63" s="50"/>
      <c r="BY63" s="50"/>
      <c r="BZ63" s="50"/>
      <c r="CA63" s="50"/>
      <c r="CB63" s="50"/>
      <c r="CC63" s="264"/>
      <c r="CD63" s="57"/>
      <c r="CE63" s="17"/>
      <c r="CF63" s="17"/>
      <c r="CG63" s="56"/>
      <c r="CH63" s="50"/>
      <c r="CI63" s="50"/>
      <c r="CJ63" s="50"/>
      <c r="CK63" s="50"/>
      <c r="CL63" s="50"/>
      <c r="CM63" s="50"/>
      <c r="CN63" s="264"/>
      <c r="CO63" s="57"/>
      <c r="CP63" s="17"/>
      <c r="CQ63" s="17"/>
      <c r="CR63" s="56"/>
      <c r="CS63" s="50"/>
      <c r="CT63" s="50"/>
      <c r="CU63" s="50"/>
      <c r="CV63" s="50"/>
      <c r="CW63" s="50"/>
      <c r="CX63" s="50"/>
      <c r="CY63" s="264"/>
      <c r="CZ63" s="57"/>
      <c r="DA63" s="17"/>
      <c r="DB63" s="17"/>
      <c r="DC63" s="56"/>
      <c r="DD63" s="50"/>
      <c r="DE63" s="50"/>
      <c r="DF63" s="50"/>
      <c r="DG63" s="50"/>
      <c r="DH63" s="50"/>
      <c r="DI63" s="50"/>
      <c r="DJ63" s="264"/>
      <c r="DK63" s="57"/>
      <c r="DL63" s="17"/>
      <c r="DM63" s="17"/>
      <c r="DN63" s="56"/>
      <c r="DO63" s="50"/>
      <c r="DP63" s="50"/>
      <c r="DQ63" s="50"/>
      <c r="DR63" s="50"/>
      <c r="DS63" s="50"/>
      <c r="DT63" s="50"/>
      <c r="DU63" s="264"/>
      <c r="DV63" s="57"/>
      <c r="DW63" s="17"/>
      <c r="DX63" s="17"/>
      <c r="DY63" s="56"/>
      <c r="DZ63" s="50"/>
      <c r="EA63" s="50"/>
      <c r="EB63" s="50"/>
      <c r="EC63" s="50"/>
      <c r="ED63" s="50"/>
      <c r="EE63" s="50"/>
      <c r="EF63" s="264"/>
      <c r="EG63" s="57"/>
      <c r="EH63" s="17"/>
      <c r="EI63" s="17"/>
      <c r="EJ63" s="56"/>
      <c r="EK63" s="50"/>
      <c r="EL63" s="50"/>
      <c r="EM63" s="50"/>
      <c r="EN63" s="50"/>
      <c r="EO63" s="50"/>
      <c r="EP63" s="50"/>
      <c r="EQ63" s="264"/>
      <c r="ER63" s="57"/>
      <c r="ES63" s="17"/>
      <c r="ET63" s="17"/>
      <c r="EU63" s="56"/>
      <c r="EV63" s="50"/>
      <c r="EW63" s="50"/>
      <c r="EX63" s="50"/>
      <c r="EY63" s="50"/>
      <c r="EZ63" s="50"/>
      <c r="FA63" s="50"/>
      <c r="FB63" s="264"/>
      <c r="FC63" s="57"/>
      <c r="FD63" s="17"/>
      <c r="FE63" s="17"/>
      <c r="FF63" s="56"/>
      <c r="FG63" s="50"/>
      <c r="FH63" s="50"/>
      <c r="FI63" s="50"/>
      <c r="FJ63" s="50"/>
      <c r="FK63" s="50"/>
      <c r="FL63" s="50"/>
      <c r="FM63" s="264"/>
      <c r="FN63" s="57"/>
      <c r="FO63" s="17"/>
      <c r="FP63" s="17"/>
      <c r="FQ63" s="56"/>
      <c r="FR63" s="50"/>
      <c r="FS63" s="50"/>
      <c r="FT63" s="50"/>
      <c r="FU63" s="50"/>
      <c r="FV63" s="50"/>
      <c r="FW63" s="50"/>
      <c r="FX63" s="264"/>
      <c r="FY63" s="57"/>
      <c r="FZ63" s="17"/>
      <c r="GA63" s="17"/>
      <c r="GB63" s="56"/>
      <c r="GC63" s="50"/>
      <c r="GD63" s="50"/>
      <c r="GE63" s="50"/>
      <c r="GF63" s="50"/>
      <c r="GG63" s="50"/>
      <c r="GH63" s="50"/>
      <c r="GI63" s="264"/>
      <c r="GJ63" s="57"/>
      <c r="GK63" s="17"/>
      <c r="GL63" s="17"/>
      <c r="GM63" s="56"/>
      <c r="GN63" s="50"/>
      <c r="GO63" s="50"/>
      <c r="GP63" s="50"/>
      <c r="GQ63" s="50"/>
      <c r="GR63" s="50"/>
      <c r="GS63" s="50"/>
      <c r="GT63" s="264"/>
      <c r="GU63" s="57"/>
      <c r="GV63" s="17"/>
      <c r="GW63" s="17"/>
      <c r="GX63" s="56"/>
      <c r="GY63" s="50"/>
      <c r="GZ63" s="50"/>
      <c r="HA63" s="50"/>
      <c r="HB63" s="50"/>
      <c r="HC63" s="50"/>
      <c r="HD63" s="50"/>
      <c r="HE63" s="264"/>
      <c r="HF63" s="57"/>
      <c r="HG63" s="17"/>
      <c r="HH63" s="17"/>
      <c r="HI63" s="56"/>
      <c r="HJ63" s="50"/>
      <c r="HK63" s="50"/>
      <c r="HL63" s="50"/>
      <c r="HM63" s="50"/>
      <c r="HN63" s="50"/>
      <c r="HO63" s="50"/>
      <c r="HP63" s="264"/>
      <c r="HQ63" s="57"/>
      <c r="HR63" s="17"/>
      <c r="HS63" s="17"/>
    </row>
    <row r="64" spans="1:227" x14ac:dyDescent="0.25">
      <c r="A64" s="59"/>
      <c r="B64" s="215"/>
      <c r="C64" s="60"/>
      <c r="D64" s="60"/>
      <c r="E64" s="264"/>
      <c r="F64" s="264"/>
      <c r="G64" s="17"/>
      <c r="H64" s="56"/>
      <c r="I64" s="50"/>
      <c r="J64" s="50"/>
      <c r="K64" s="50"/>
      <c r="L64" s="50"/>
      <c r="M64" s="50"/>
      <c r="N64" s="50"/>
      <c r="O64" s="264"/>
      <c r="P64" s="57"/>
      <c r="Q64" s="17"/>
      <c r="R64" s="17"/>
      <c r="S64" s="56"/>
      <c r="T64" s="50"/>
      <c r="U64" s="50"/>
      <c r="V64" s="50"/>
      <c r="W64" s="50"/>
      <c r="X64" s="50"/>
      <c r="Y64" s="50"/>
      <c r="Z64" s="264"/>
      <c r="AA64" s="57"/>
      <c r="AB64" s="17"/>
      <c r="AC64" s="17"/>
      <c r="AD64" s="56"/>
      <c r="AE64" s="50"/>
      <c r="AF64" s="50"/>
      <c r="AG64" s="50"/>
      <c r="AH64" s="50"/>
      <c r="AI64" s="50"/>
      <c r="AJ64" s="50"/>
      <c r="AK64" s="264"/>
      <c r="AL64" s="57"/>
      <c r="AM64" s="17"/>
      <c r="AN64" s="17"/>
      <c r="AO64" s="56"/>
      <c r="AP64" s="50"/>
      <c r="AQ64" s="50"/>
      <c r="AR64" s="50"/>
      <c r="AS64" s="50"/>
      <c r="AT64" s="50"/>
      <c r="AU64" s="50"/>
      <c r="AV64" s="264"/>
      <c r="AW64" s="57"/>
      <c r="AX64" s="17"/>
      <c r="AY64" s="17"/>
      <c r="AZ64" s="56"/>
      <c r="BA64" s="50"/>
      <c r="BB64" s="50"/>
      <c r="BC64" s="50"/>
      <c r="BD64" s="50"/>
      <c r="BE64" s="50"/>
      <c r="BF64" s="50"/>
      <c r="BG64" s="264"/>
      <c r="BH64" s="57"/>
      <c r="BI64" s="17"/>
      <c r="BJ64" s="17"/>
      <c r="BK64" s="56"/>
      <c r="BL64" s="50"/>
      <c r="BM64" s="50"/>
      <c r="BN64" s="50"/>
      <c r="BO64" s="50"/>
      <c r="BP64" s="50"/>
      <c r="BQ64" s="50"/>
      <c r="BR64" s="264"/>
      <c r="BS64" s="57"/>
      <c r="BT64" s="17"/>
      <c r="BU64" s="17"/>
      <c r="BV64" s="56"/>
      <c r="BW64" s="50"/>
      <c r="BX64" s="50"/>
      <c r="BY64" s="50"/>
      <c r="BZ64" s="50"/>
      <c r="CA64" s="50"/>
      <c r="CB64" s="50"/>
      <c r="CC64" s="264"/>
      <c r="CD64" s="57"/>
      <c r="CE64" s="17"/>
      <c r="CF64" s="17"/>
      <c r="CG64" s="56"/>
      <c r="CH64" s="50"/>
      <c r="CI64" s="50"/>
      <c r="CJ64" s="50"/>
      <c r="CK64" s="50"/>
      <c r="CL64" s="50"/>
      <c r="CM64" s="50"/>
      <c r="CN64" s="264"/>
      <c r="CO64" s="57"/>
      <c r="CP64" s="17"/>
      <c r="CQ64" s="17"/>
      <c r="CR64" s="56"/>
      <c r="CS64" s="50"/>
      <c r="CT64" s="50"/>
      <c r="CU64" s="50"/>
      <c r="CV64" s="50"/>
      <c r="CW64" s="50"/>
      <c r="CX64" s="50"/>
      <c r="CY64" s="264"/>
      <c r="CZ64" s="57"/>
      <c r="DA64" s="17"/>
      <c r="DB64" s="17"/>
      <c r="DC64" s="56"/>
      <c r="DD64" s="50"/>
      <c r="DE64" s="50"/>
      <c r="DF64" s="50"/>
      <c r="DG64" s="50"/>
      <c r="DH64" s="50"/>
      <c r="DI64" s="50"/>
      <c r="DJ64" s="264"/>
      <c r="DK64" s="57"/>
      <c r="DL64" s="17"/>
      <c r="DM64" s="17"/>
      <c r="DN64" s="56"/>
      <c r="DO64" s="50"/>
      <c r="DP64" s="50"/>
      <c r="DQ64" s="50"/>
      <c r="DR64" s="50"/>
      <c r="DS64" s="50"/>
      <c r="DT64" s="50"/>
      <c r="DU64" s="264"/>
      <c r="DV64" s="57"/>
      <c r="DW64" s="17"/>
      <c r="DX64" s="17"/>
      <c r="DY64" s="56"/>
      <c r="DZ64" s="50"/>
      <c r="EA64" s="50"/>
      <c r="EB64" s="50"/>
      <c r="EC64" s="50"/>
      <c r="ED64" s="50"/>
      <c r="EE64" s="50"/>
      <c r="EF64" s="264"/>
      <c r="EG64" s="57"/>
      <c r="EH64" s="17"/>
      <c r="EI64" s="17"/>
      <c r="EJ64" s="56"/>
      <c r="EK64" s="50"/>
      <c r="EL64" s="50"/>
      <c r="EM64" s="50"/>
      <c r="EN64" s="50"/>
      <c r="EO64" s="50"/>
      <c r="EP64" s="50"/>
      <c r="EQ64" s="264"/>
      <c r="ER64" s="57"/>
      <c r="ES64" s="17"/>
      <c r="ET64" s="17"/>
      <c r="EU64" s="56"/>
      <c r="EV64" s="50"/>
      <c r="EW64" s="50"/>
      <c r="EX64" s="50"/>
      <c r="EY64" s="50"/>
      <c r="EZ64" s="50"/>
      <c r="FA64" s="50"/>
      <c r="FB64" s="264"/>
      <c r="FC64" s="57"/>
      <c r="FD64" s="17"/>
      <c r="FE64" s="17"/>
      <c r="FF64" s="56"/>
      <c r="FG64" s="50"/>
      <c r="FH64" s="50"/>
      <c r="FI64" s="50"/>
      <c r="FJ64" s="50"/>
      <c r="FK64" s="50"/>
      <c r="FL64" s="50"/>
      <c r="FM64" s="264"/>
      <c r="FN64" s="57"/>
      <c r="FO64" s="17"/>
      <c r="FP64" s="17"/>
      <c r="FQ64" s="56"/>
      <c r="FR64" s="50"/>
      <c r="FS64" s="50"/>
      <c r="FT64" s="50"/>
      <c r="FU64" s="50"/>
      <c r="FV64" s="50"/>
      <c r="FW64" s="50"/>
      <c r="FX64" s="264"/>
      <c r="FY64" s="57"/>
      <c r="FZ64" s="17"/>
      <c r="GA64" s="17"/>
      <c r="GB64" s="56"/>
      <c r="GC64" s="50"/>
      <c r="GD64" s="50"/>
      <c r="GE64" s="50"/>
      <c r="GF64" s="50"/>
      <c r="GG64" s="50"/>
      <c r="GH64" s="50"/>
      <c r="GI64" s="264"/>
      <c r="GJ64" s="57"/>
      <c r="GK64" s="17"/>
      <c r="GL64" s="17"/>
      <c r="GM64" s="56"/>
      <c r="GN64" s="50"/>
      <c r="GO64" s="50"/>
      <c r="GP64" s="50"/>
      <c r="GQ64" s="50"/>
      <c r="GR64" s="50"/>
      <c r="GS64" s="50"/>
      <c r="GT64" s="264"/>
      <c r="GU64" s="57"/>
      <c r="GV64" s="17"/>
      <c r="GW64" s="17"/>
      <c r="GX64" s="56"/>
      <c r="GY64" s="50"/>
      <c r="GZ64" s="50"/>
      <c r="HA64" s="50"/>
      <c r="HB64" s="50"/>
      <c r="HC64" s="50"/>
      <c r="HD64" s="50"/>
      <c r="HE64" s="264"/>
      <c r="HF64" s="57"/>
      <c r="HG64" s="17"/>
      <c r="HH64" s="17"/>
      <c r="HI64" s="56"/>
      <c r="HJ64" s="50"/>
      <c r="HK64" s="50"/>
      <c r="HL64" s="50"/>
      <c r="HM64" s="50"/>
      <c r="HN64" s="50"/>
      <c r="HO64" s="50"/>
      <c r="HP64" s="264"/>
      <c r="HQ64" s="57"/>
      <c r="HR64" s="17"/>
      <c r="HS64" s="17"/>
    </row>
    <row r="65" spans="1:227" x14ac:dyDescent="0.25">
      <c r="A65" s="59"/>
      <c r="B65" s="216"/>
      <c r="C65" s="60"/>
      <c r="D65" s="60"/>
      <c r="E65" s="264"/>
      <c r="F65" s="264"/>
      <c r="G65" s="17"/>
      <c r="H65" s="56"/>
      <c r="I65" s="50"/>
      <c r="J65" s="50"/>
      <c r="K65" s="50"/>
      <c r="L65" s="50"/>
      <c r="M65" s="50"/>
      <c r="N65" s="50"/>
      <c r="O65" s="264"/>
      <c r="P65" s="57"/>
      <c r="Q65" s="17"/>
      <c r="R65" s="17"/>
      <c r="S65" s="56"/>
      <c r="T65" s="50"/>
      <c r="U65" s="50"/>
      <c r="V65" s="50"/>
      <c r="W65" s="50"/>
      <c r="X65" s="50"/>
      <c r="Y65" s="50"/>
      <c r="Z65" s="264"/>
      <c r="AA65" s="57"/>
      <c r="AB65" s="17"/>
      <c r="AC65" s="17"/>
      <c r="AD65" s="56"/>
      <c r="AE65" s="50"/>
      <c r="AF65" s="50"/>
      <c r="AG65" s="50"/>
      <c r="AH65" s="50"/>
      <c r="AI65" s="50"/>
      <c r="AJ65" s="50"/>
      <c r="AK65" s="264"/>
      <c r="AL65" s="57"/>
      <c r="AM65" s="17"/>
      <c r="AN65" s="17"/>
      <c r="AO65" s="56"/>
      <c r="AP65" s="50"/>
      <c r="AQ65" s="50"/>
      <c r="AR65" s="50"/>
      <c r="AS65" s="50"/>
      <c r="AT65" s="50"/>
      <c r="AU65" s="50"/>
      <c r="AV65" s="264"/>
      <c r="AW65" s="57"/>
      <c r="AX65" s="17"/>
      <c r="AY65" s="17"/>
      <c r="AZ65" s="56"/>
      <c r="BA65" s="50"/>
      <c r="BB65" s="50"/>
      <c r="BC65" s="50"/>
      <c r="BD65" s="50"/>
      <c r="BE65" s="50"/>
      <c r="BF65" s="50"/>
      <c r="BG65" s="264"/>
      <c r="BH65" s="57"/>
      <c r="BI65" s="17"/>
      <c r="BJ65" s="17"/>
      <c r="BK65" s="56"/>
      <c r="BL65" s="50"/>
      <c r="BM65" s="50"/>
      <c r="BN65" s="50"/>
      <c r="BO65" s="50"/>
      <c r="BP65" s="50"/>
      <c r="BQ65" s="50"/>
      <c r="BR65" s="264"/>
      <c r="BS65" s="57"/>
      <c r="BT65" s="17"/>
      <c r="BU65" s="17"/>
      <c r="BV65" s="56"/>
      <c r="BW65" s="50"/>
      <c r="BX65" s="50"/>
      <c r="BY65" s="50"/>
      <c r="BZ65" s="50"/>
      <c r="CA65" s="50"/>
      <c r="CB65" s="50"/>
      <c r="CC65" s="264"/>
      <c r="CD65" s="57"/>
      <c r="CE65" s="17"/>
      <c r="CF65" s="17"/>
      <c r="CG65" s="56"/>
      <c r="CH65" s="50"/>
      <c r="CI65" s="50"/>
      <c r="CJ65" s="50"/>
      <c r="CK65" s="50"/>
      <c r="CL65" s="50"/>
      <c r="CM65" s="50"/>
      <c r="CN65" s="264"/>
      <c r="CO65" s="57"/>
      <c r="CP65" s="17"/>
      <c r="CQ65" s="17"/>
      <c r="CR65" s="56"/>
      <c r="CS65" s="50"/>
      <c r="CT65" s="50"/>
      <c r="CU65" s="50"/>
      <c r="CV65" s="50"/>
      <c r="CW65" s="50"/>
      <c r="CX65" s="50"/>
      <c r="CY65" s="264"/>
      <c r="CZ65" s="57"/>
      <c r="DA65" s="17"/>
      <c r="DB65" s="17"/>
      <c r="DC65" s="56"/>
      <c r="DD65" s="50"/>
      <c r="DE65" s="50"/>
      <c r="DF65" s="50"/>
      <c r="DG65" s="50"/>
      <c r="DH65" s="50"/>
      <c r="DI65" s="50"/>
      <c r="DJ65" s="264"/>
      <c r="DK65" s="57"/>
      <c r="DL65" s="17"/>
      <c r="DM65" s="17"/>
      <c r="DN65" s="56"/>
      <c r="DO65" s="50"/>
      <c r="DP65" s="50"/>
      <c r="DQ65" s="50"/>
      <c r="DR65" s="50"/>
      <c r="DS65" s="50"/>
      <c r="DT65" s="50"/>
      <c r="DU65" s="264"/>
      <c r="DV65" s="57"/>
      <c r="DW65" s="17"/>
      <c r="DX65" s="17"/>
      <c r="DY65" s="56"/>
      <c r="DZ65" s="50"/>
      <c r="EA65" s="50"/>
      <c r="EB65" s="50"/>
      <c r="EC65" s="50"/>
      <c r="ED65" s="50"/>
      <c r="EE65" s="50"/>
      <c r="EF65" s="264"/>
      <c r="EG65" s="57"/>
      <c r="EH65" s="17"/>
      <c r="EI65" s="17"/>
      <c r="EJ65" s="56"/>
      <c r="EK65" s="50"/>
      <c r="EL65" s="50"/>
      <c r="EM65" s="50"/>
      <c r="EN65" s="50"/>
      <c r="EO65" s="50"/>
      <c r="EP65" s="50"/>
      <c r="EQ65" s="264"/>
      <c r="ER65" s="57"/>
      <c r="ES65" s="17"/>
      <c r="ET65" s="17"/>
      <c r="EU65" s="56"/>
      <c r="EV65" s="50"/>
      <c r="EW65" s="50"/>
      <c r="EX65" s="50"/>
      <c r="EY65" s="50"/>
      <c r="EZ65" s="50"/>
      <c r="FA65" s="50"/>
      <c r="FB65" s="264"/>
      <c r="FC65" s="57"/>
      <c r="FD65" s="17"/>
      <c r="FE65" s="17"/>
      <c r="FF65" s="56"/>
      <c r="FG65" s="50"/>
      <c r="FH65" s="50"/>
      <c r="FI65" s="50"/>
      <c r="FJ65" s="50"/>
      <c r="FK65" s="50"/>
      <c r="FL65" s="50"/>
      <c r="FM65" s="264"/>
      <c r="FN65" s="57"/>
      <c r="FO65" s="17"/>
      <c r="FP65" s="17"/>
      <c r="FQ65" s="56"/>
      <c r="FR65" s="50"/>
      <c r="FS65" s="50"/>
      <c r="FT65" s="50"/>
      <c r="FU65" s="50"/>
      <c r="FV65" s="50"/>
      <c r="FW65" s="50"/>
      <c r="FX65" s="264"/>
      <c r="FY65" s="57"/>
      <c r="FZ65" s="17"/>
      <c r="GA65" s="17"/>
      <c r="GB65" s="56"/>
      <c r="GC65" s="50"/>
      <c r="GD65" s="50"/>
      <c r="GE65" s="50"/>
      <c r="GF65" s="50"/>
      <c r="GG65" s="50"/>
      <c r="GH65" s="50"/>
      <c r="GI65" s="264"/>
      <c r="GJ65" s="57"/>
      <c r="GK65" s="17"/>
      <c r="GL65" s="17"/>
      <c r="GM65" s="56"/>
      <c r="GN65" s="50"/>
      <c r="GO65" s="50"/>
      <c r="GP65" s="50"/>
      <c r="GQ65" s="50"/>
      <c r="GR65" s="50"/>
      <c r="GS65" s="50"/>
      <c r="GT65" s="264"/>
      <c r="GU65" s="57"/>
      <c r="GV65" s="17"/>
      <c r="GW65" s="17"/>
      <c r="GX65" s="56"/>
      <c r="GY65" s="50"/>
      <c r="GZ65" s="50"/>
      <c r="HA65" s="50"/>
      <c r="HB65" s="50"/>
      <c r="HC65" s="50"/>
      <c r="HD65" s="50"/>
      <c r="HE65" s="264"/>
      <c r="HF65" s="57"/>
      <c r="HG65" s="17"/>
      <c r="HH65" s="17"/>
      <c r="HI65" s="56"/>
      <c r="HJ65" s="50"/>
      <c r="HK65" s="50"/>
      <c r="HL65" s="50"/>
      <c r="HM65" s="50"/>
      <c r="HN65" s="50"/>
      <c r="HO65" s="50"/>
      <c r="HP65" s="264"/>
      <c r="HQ65" s="57"/>
      <c r="HR65" s="17"/>
      <c r="HS65" s="17"/>
    </row>
    <row r="66" spans="1:227" x14ac:dyDescent="0.25">
      <c r="A66" s="59"/>
      <c r="B66" s="215"/>
      <c r="C66" s="60"/>
      <c r="D66" s="60"/>
      <c r="E66" s="264"/>
      <c r="F66" s="264"/>
      <c r="G66" s="17"/>
      <c r="H66" s="56"/>
      <c r="I66" s="50"/>
      <c r="J66" s="50"/>
      <c r="K66" s="50"/>
      <c r="L66" s="50"/>
      <c r="M66" s="50"/>
      <c r="N66" s="50"/>
      <c r="O66" s="264"/>
      <c r="P66" s="57"/>
      <c r="Q66" s="17"/>
      <c r="R66" s="17"/>
      <c r="S66" s="56"/>
      <c r="T66" s="50"/>
      <c r="U66" s="50"/>
      <c r="V66" s="50"/>
      <c r="W66" s="50"/>
      <c r="X66" s="50"/>
      <c r="Y66" s="50"/>
      <c r="Z66" s="264"/>
      <c r="AA66" s="57"/>
      <c r="AB66" s="17"/>
      <c r="AC66" s="17"/>
      <c r="AD66" s="56"/>
      <c r="AE66" s="50"/>
      <c r="AF66" s="50"/>
      <c r="AG66" s="50"/>
      <c r="AH66" s="50"/>
      <c r="AI66" s="50"/>
      <c r="AJ66" s="50"/>
      <c r="AK66" s="264"/>
      <c r="AL66" s="57"/>
      <c r="AM66" s="17"/>
      <c r="AN66" s="17"/>
      <c r="AO66" s="56"/>
      <c r="AP66" s="50"/>
      <c r="AQ66" s="50"/>
      <c r="AR66" s="50"/>
      <c r="AS66" s="50"/>
      <c r="AT66" s="50"/>
      <c r="AU66" s="50"/>
      <c r="AV66" s="264"/>
      <c r="AW66" s="57"/>
      <c r="AX66" s="17"/>
      <c r="AY66" s="17"/>
      <c r="AZ66" s="56"/>
      <c r="BA66" s="50"/>
      <c r="BB66" s="50"/>
      <c r="BC66" s="50"/>
      <c r="BD66" s="50"/>
      <c r="BE66" s="50"/>
      <c r="BF66" s="50"/>
      <c r="BG66" s="264"/>
      <c r="BH66" s="57"/>
      <c r="BI66" s="17"/>
      <c r="BJ66" s="17"/>
      <c r="BK66" s="56"/>
      <c r="BL66" s="50"/>
      <c r="BM66" s="50"/>
      <c r="BN66" s="50"/>
      <c r="BO66" s="50"/>
      <c r="BP66" s="50"/>
      <c r="BQ66" s="50"/>
      <c r="BR66" s="264"/>
      <c r="BS66" s="57"/>
      <c r="BT66" s="17"/>
      <c r="BU66" s="17"/>
      <c r="BV66" s="56"/>
      <c r="BW66" s="50"/>
      <c r="BX66" s="50"/>
      <c r="BY66" s="50"/>
      <c r="BZ66" s="50"/>
      <c r="CA66" s="50"/>
      <c r="CB66" s="50"/>
      <c r="CC66" s="264"/>
      <c r="CD66" s="57"/>
      <c r="CE66" s="17"/>
      <c r="CF66" s="17"/>
      <c r="CG66" s="56"/>
      <c r="CH66" s="50"/>
      <c r="CI66" s="50"/>
      <c r="CJ66" s="50"/>
      <c r="CK66" s="50"/>
      <c r="CL66" s="50"/>
      <c r="CM66" s="50"/>
      <c r="CN66" s="264"/>
      <c r="CO66" s="57"/>
      <c r="CP66" s="17"/>
      <c r="CQ66" s="17"/>
      <c r="CR66" s="56"/>
      <c r="CS66" s="50"/>
      <c r="CT66" s="50"/>
      <c r="CU66" s="50"/>
      <c r="CV66" s="50"/>
      <c r="CW66" s="50"/>
      <c r="CX66" s="50"/>
      <c r="CY66" s="264"/>
      <c r="CZ66" s="57"/>
      <c r="DA66" s="17"/>
      <c r="DB66" s="17"/>
      <c r="DC66" s="56"/>
      <c r="DD66" s="50"/>
      <c r="DE66" s="50"/>
      <c r="DF66" s="50"/>
      <c r="DG66" s="50"/>
      <c r="DH66" s="50"/>
      <c r="DI66" s="50"/>
      <c r="DJ66" s="264"/>
      <c r="DK66" s="57"/>
      <c r="DL66" s="17"/>
      <c r="DM66" s="17"/>
      <c r="DN66" s="56"/>
      <c r="DO66" s="50"/>
      <c r="DP66" s="50"/>
      <c r="DQ66" s="50"/>
      <c r="DR66" s="50"/>
      <c r="DS66" s="50"/>
      <c r="DT66" s="50"/>
      <c r="DU66" s="264"/>
      <c r="DV66" s="57"/>
      <c r="DW66" s="17"/>
      <c r="DX66" s="17"/>
      <c r="DY66" s="56"/>
      <c r="DZ66" s="50"/>
      <c r="EA66" s="50"/>
      <c r="EB66" s="50"/>
      <c r="EC66" s="50"/>
      <c r="ED66" s="50"/>
      <c r="EE66" s="50"/>
      <c r="EF66" s="264"/>
      <c r="EG66" s="57"/>
      <c r="EH66" s="17"/>
      <c r="EI66" s="17"/>
      <c r="EJ66" s="56"/>
      <c r="EK66" s="50"/>
      <c r="EL66" s="50"/>
      <c r="EM66" s="50"/>
      <c r="EN66" s="50"/>
      <c r="EO66" s="50"/>
      <c r="EP66" s="50"/>
      <c r="EQ66" s="264"/>
      <c r="ER66" s="57"/>
      <c r="ES66" s="17"/>
      <c r="ET66" s="17"/>
      <c r="EU66" s="56"/>
      <c r="EV66" s="50"/>
      <c r="EW66" s="50"/>
      <c r="EX66" s="50"/>
      <c r="EY66" s="50"/>
      <c r="EZ66" s="50"/>
      <c r="FA66" s="50"/>
      <c r="FB66" s="264"/>
      <c r="FC66" s="57"/>
      <c r="FD66" s="17"/>
      <c r="FE66" s="17"/>
      <c r="FF66" s="56"/>
      <c r="FG66" s="50"/>
      <c r="FH66" s="50"/>
      <c r="FI66" s="50"/>
      <c r="FJ66" s="50"/>
      <c r="FK66" s="50"/>
      <c r="FL66" s="50"/>
      <c r="FM66" s="264"/>
      <c r="FN66" s="57"/>
      <c r="FO66" s="17"/>
      <c r="FP66" s="17"/>
      <c r="FQ66" s="56"/>
      <c r="FR66" s="50"/>
      <c r="FS66" s="50"/>
      <c r="FT66" s="50"/>
      <c r="FU66" s="50"/>
      <c r="FV66" s="50"/>
      <c r="FW66" s="50"/>
      <c r="FX66" s="264"/>
      <c r="FY66" s="57"/>
      <c r="FZ66" s="17"/>
      <c r="GA66" s="17"/>
      <c r="GB66" s="56"/>
      <c r="GC66" s="50"/>
      <c r="GD66" s="50"/>
      <c r="GE66" s="50"/>
      <c r="GF66" s="50"/>
      <c r="GG66" s="50"/>
      <c r="GH66" s="50"/>
      <c r="GI66" s="264"/>
      <c r="GJ66" s="57"/>
      <c r="GK66" s="17"/>
      <c r="GL66" s="17"/>
      <c r="GM66" s="56"/>
      <c r="GN66" s="50"/>
      <c r="GO66" s="50"/>
      <c r="GP66" s="50"/>
      <c r="GQ66" s="50"/>
      <c r="GR66" s="50"/>
      <c r="GS66" s="50"/>
      <c r="GT66" s="264"/>
      <c r="GU66" s="57"/>
      <c r="GV66" s="17"/>
      <c r="GW66" s="17"/>
      <c r="GX66" s="56"/>
      <c r="GY66" s="50"/>
      <c r="GZ66" s="50"/>
      <c r="HA66" s="50"/>
      <c r="HB66" s="50"/>
      <c r="HC66" s="50"/>
      <c r="HD66" s="50"/>
      <c r="HE66" s="264"/>
      <c r="HF66" s="57"/>
      <c r="HG66" s="17"/>
      <c r="HH66" s="17"/>
      <c r="HI66" s="56"/>
      <c r="HJ66" s="50"/>
      <c r="HK66" s="50"/>
      <c r="HL66" s="50"/>
      <c r="HM66" s="50"/>
      <c r="HN66" s="50"/>
      <c r="HO66" s="50"/>
      <c r="HP66" s="264"/>
      <c r="HQ66" s="57"/>
      <c r="HR66" s="17"/>
      <c r="HS66" s="17"/>
    </row>
    <row r="67" spans="1:227" x14ac:dyDescent="0.25">
      <c r="A67" s="59"/>
      <c r="B67" s="215"/>
      <c r="C67" s="60"/>
      <c r="D67" s="60"/>
      <c r="E67" s="264"/>
      <c r="F67" s="264"/>
      <c r="G67" s="17"/>
      <c r="H67" s="56"/>
      <c r="I67" s="50"/>
      <c r="J67" s="50"/>
      <c r="K67" s="50"/>
      <c r="L67" s="50"/>
      <c r="M67" s="50"/>
      <c r="N67" s="50"/>
      <c r="O67" s="264"/>
      <c r="P67" s="57"/>
      <c r="Q67" s="17"/>
      <c r="R67" s="17"/>
      <c r="S67" s="56"/>
      <c r="T67" s="50"/>
      <c r="U67" s="50"/>
      <c r="V67" s="50"/>
      <c r="W67" s="50"/>
      <c r="X67" s="50"/>
      <c r="Y67" s="50"/>
      <c r="Z67" s="264"/>
      <c r="AA67" s="57"/>
      <c r="AB67" s="17"/>
      <c r="AC67" s="17"/>
      <c r="AD67" s="56"/>
      <c r="AE67" s="50"/>
      <c r="AF67" s="50"/>
      <c r="AG67" s="50"/>
      <c r="AH67" s="50"/>
      <c r="AI67" s="50"/>
      <c r="AJ67" s="50"/>
      <c r="AK67" s="264"/>
      <c r="AL67" s="57"/>
      <c r="AM67" s="17"/>
      <c r="AN67" s="17"/>
      <c r="AO67" s="56"/>
      <c r="AP67" s="50"/>
      <c r="AQ67" s="50"/>
      <c r="AR67" s="50"/>
      <c r="AS67" s="50"/>
      <c r="AT67" s="50"/>
      <c r="AU67" s="50"/>
      <c r="AV67" s="264"/>
      <c r="AW67" s="57"/>
      <c r="AX67" s="17"/>
      <c r="AY67" s="17"/>
      <c r="AZ67" s="56"/>
      <c r="BA67" s="50"/>
      <c r="BB67" s="50"/>
      <c r="BC67" s="50"/>
      <c r="BD67" s="50"/>
      <c r="BE67" s="50"/>
      <c r="BF67" s="50"/>
      <c r="BG67" s="264"/>
      <c r="BH67" s="57"/>
      <c r="BI67" s="17"/>
      <c r="BJ67" s="17"/>
      <c r="BK67" s="56"/>
      <c r="BL67" s="50"/>
      <c r="BM67" s="50"/>
      <c r="BN67" s="50"/>
      <c r="BO67" s="50"/>
      <c r="BP67" s="50"/>
      <c r="BQ67" s="50"/>
      <c r="BR67" s="264"/>
      <c r="BS67" s="57"/>
      <c r="BT67" s="17"/>
      <c r="BU67" s="17"/>
      <c r="BV67" s="56"/>
      <c r="BW67" s="50"/>
      <c r="BX67" s="50"/>
      <c r="BY67" s="50"/>
      <c r="BZ67" s="50"/>
      <c r="CA67" s="50"/>
      <c r="CB67" s="50"/>
      <c r="CC67" s="264"/>
      <c r="CD67" s="57"/>
      <c r="CE67" s="17"/>
      <c r="CF67" s="17"/>
      <c r="CG67" s="56"/>
      <c r="CH67" s="50"/>
      <c r="CI67" s="50"/>
      <c r="CJ67" s="50"/>
      <c r="CK67" s="50"/>
      <c r="CL67" s="50"/>
      <c r="CM67" s="50"/>
      <c r="CN67" s="264"/>
      <c r="CO67" s="57"/>
      <c r="CP67" s="17"/>
      <c r="CQ67" s="17"/>
      <c r="CR67" s="56"/>
      <c r="CS67" s="50"/>
      <c r="CT67" s="50"/>
      <c r="CU67" s="50"/>
      <c r="CV67" s="50"/>
      <c r="CW67" s="50"/>
      <c r="CX67" s="50"/>
      <c r="CY67" s="264"/>
      <c r="CZ67" s="57"/>
      <c r="DA67" s="17"/>
      <c r="DB67" s="17"/>
      <c r="DC67" s="56"/>
      <c r="DD67" s="50"/>
      <c r="DE67" s="50"/>
      <c r="DF67" s="50"/>
      <c r="DG67" s="50"/>
      <c r="DH67" s="50"/>
      <c r="DI67" s="50"/>
      <c r="DJ67" s="264"/>
      <c r="DK67" s="57"/>
      <c r="DL67" s="17"/>
      <c r="DM67" s="17"/>
      <c r="DN67" s="56"/>
      <c r="DO67" s="50"/>
      <c r="DP67" s="50"/>
      <c r="DQ67" s="50"/>
      <c r="DR67" s="50"/>
      <c r="DS67" s="50"/>
      <c r="DT67" s="50"/>
      <c r="DU67" s="264"/>
      <c r="DV67" s="57"/>
      <c r="DW67" s="17"/>
      <c r="DX67" s="17"/>
      <c r="DY67" s="56"/>
      <c r="DZ67" s="50"/>
      <c r="EA67" s="50"/>
      <c r="EB67" s="50"/>
      <c r="EC67" s="50"/>
      <c r="ED67" s="50"/>
      <c r="EE67" s="50"/>
      <c r="EF67" s="264"/>
      <c r="EG67" s="57"/>
      <c r="EH67" s="17"/>
      <c r="EI67" s="17"/>
      <c r="EJ67" s="56"/>
      <c r="EK67" s="50"/>
      <c r="EL67" s="50"/>
      <c r="EM67" s="50"/>
      <c r="EN67" s="50"/>
      <c r="EO67" s="50"/>
      <c r="EP67" s="50"/>
      <c r="EQ67" s="264"/>
      <c r="ER67" s="57"/>
      <c r="ES67" s="17"/>
      <c r="ET67" s="17"/>
      <c r="EU67" s="56"/>
      <c r="EV67" s="50"/>
      <c r="EW67" s="50"/>
      <c r="EX67" s="50"/>
      <c r="EY67" s="50"/>
      <c r="EZ67" s="50"/>
      <c r="FA67" s="50"/>
      <c r="FB67" s="264"/>
      <c r="FC67" s="57"/>
      <c r="FD67" s="17"/>
      <c r="FE67" s="17"/>
      <c r="FF67" s="56"/>
      <c r="FG67" s="50"/>
      <c r="FH67" s="50"/>
      <c r="FI67" s="50"/>
      <c r="FJ67" s="50"/>
      <c r="FK67" s="50"/>
      <c r="FL67" s="50"/>
      <c r="FM67" s="264"/>
      <c r="FN67" s="57"/>
      <c r="FO67" s="17"/>
      <c r="FP67" s="17"/>
      <c r="FQ67" s="56"/>
      <c r="FR67" s="50"/>
      <c r="FS67" s="50"/>
      <c r="FT67" s="50"/>
      <c r="FU67" s="50"/>
      <c r="FV67" s="50"/>
      <c r="FW67" s="50"/>
      <c r="FX67" s="264"/>
      <c r="FY67" s="57"/>
      <c r="FZ67" s="17"/>
      <c r="GA67" s="17"/>
      <c r="GB67" s="56"/>
      <c r="GC67" s="50"/>
      <c r="GD67" s="50"/>
      <c r="GE67" s="50"/>
      <c r="GF67" s="50"/>
      <c r="GG67" s="50"/>
      <c r="GH67" s="50"/>
      <c r="GI67" s="264"/>
      <c r="GJ67" s="57"/>
      <c r="GK67" s="17"/>
      <c r="GL67" s="17"/>
      <c r="GM67" s="56"/>
      <c r="GN67" s="50"/>
      <c r="GO67" s="50"/>
      <c r="GP67" s="50"/>
      <c r="GQ67" s="50"/>
      <c r="GR67" s="50"/>
      <c r="GS67" s="50"/>
      <c r="GT67" s="264"/>
      <c r="GU67" s="57"/>
      <c r="GV67" s="17"/>
      <c r="GW67" s="17"/>
      <c r="GX67" s="56"/>
      <c r="GY67" s="50"/>
      <c r="GZ67" s="50"/>
      <c r="HA67" s="50"/>
      <c r="HB67" s="50"/>
      <c r="HC67" s="50"/>
      <c r="HD67" s="50"/>
      <c r="HE67" s="264"/>
      <c r="HF67" s="57"/>
      <c r="HG67" s="17"/>
      <c r="HH67" s="17"/>
      <c r="HI67" s="56"/>
      <c r="HJ67" s="50"/>
      <c r="HK67" s="50"/>
      <c r="HL67" s="50"/>
      <c r="HM67" s="50"/>
      <c r="HN67" s="50"/>
      <c r="HO67" s="50"/>
      <c r="HP67" s="264"/>
      <c r="HQ67" s="57"/>
      <c r="HR67" s="17"/>
      <c r="HS67" s="17"/>
    </row>
    <row r="68" spans="1:227" x14ac:dyDescent="0.25">
      <c r="A68" s="59"/>
      <c r="B68" s="215"/>
      <c r="C68" s="60"/>
      <c r="D68" s="60"/>
      <c r="E68" s="264"/>
      <c r="F68" s="264"/>
      <c r="G68" s="17"/>
      <c r="H68" s="56"/>
      <c r="I68" s="50"/>
      <c r="J68" s="50"/>
      <c r="K68" s="50"/>
      <c r="L68" s="50"/>
      <c r="M68" s="50"/>
      <c r="N68" s="50"/>
      <c r="O68" s="264"/>
      <c r="P68" s="57"/>
      <c r="Q68" s="17"/>
      <c r="R68" s="17"/>
      <c r="S68" s="56"/>
      <c r="T68" s="50"/>
      <c r="U68" s="50"/>
      <c r="V68" s="50"/>
      <c r="W68" s="50"/>
      <c r="X68" s="50"/>
      <c r="Y68" s="50"/>
      <c r="Z68" s="264"/>
      <c r="AA68" s="57"/>
      <c r="AB68" s="17"/>
      <c r="AC68" s="17"/>
      <c r="AD68" s="56"/>
      <c r="AE68" s="50"/>
      <c r="AF68" s="50"/>
      <c r="AG68" s="50"/>
      <c r="AH68" s="50"/>
      <c r="AI68" s="50"/>
      <c r="AJ68" s="50"/>
      <c r="AK68" s="264"/>
      <c r="AL68" s="57"/>
      <c r="AM68" s="17"/>
      <c r="AN68" s="17"/>
      <c r="AO68" s="56"/>
      <c r="AP68" s="50"/>
      <c r="AQ68" s="50"/>
      <c r="AR68" s="50"/>
      <c r="AS68" s="50"/>
      <c r="AT68" s="50"/>
      <c r="AU68" s="50"/>
      <c r="AV68" s="264"/>
      <c r="AW68" s="57"/>
      <c r="AX68" s="17"/>
      <c r="AY68" s="17"/>
      <c r="AZ68" s="56"/>
      <c r="BA68" s="50"/>
      <c r="BB68" s="50"/>
      <c r="BC68" s="50"/>
      <c r="BD68" s="50"/>
      <c r="BE68" s="50"/>
      <c r="BF68" s="50"/>
      <c r="BG68" s="264"/>
      <c r="BH68" s="57"/>
      <c r="BI68" s="17"/>
      <c r="BJ68" s="17"/>
      <c r="BK68" s="56"/>
      <c r="BL68" s="50"/>
      <c r="BM68" s="50"/>
      <c r="BN68" s="50"/>
      <c r="BO68" s="50"/>
      <c r="BP68" s="50"/>
      <c r="BQ68" s="50"/>
      <c r="BR68" s="264"/>
      <c r="BS68" s="57"/>
      <c r="BT68" s="17"/>
      <c r="BU68" s="17"/>
      <c r="BV68" s="56"/>
      <c r="BW68" s="50"/>
      <c r="BX68" s="50"/>
      <c r="BY68" s="50"/>
      <c r="BZ68" s="50"/>
      <c r="CA68" s="50"/>
      <c r="CB68" s="50"/>
      <c r="CC68" s="264"/>
      <c r="CD68" s="57"/>
      <c r="CE68" s="17"/>
      <c r="CF68" s="17"/>
      <c r="CG68" s="56"/>
      <c r="CH68" s="50"/>
      <c r="CI68" s="50"/>
      <c r="CJ68" s="50"/>
      <c r="CK68" s="50"/>
      <c r="CL68" s="50"/>
      <c r="CM68" s="50"/>
      <c r="CN68" s="264"/>
      <c r="CO68" s="57"/>
      <c r="CP68" s="17"/>
      <c r="CQ68" s="17"/>
      <c r="CR68" s="56"/>
      <c r="CS68" s="50"/>
      <c r="CT68" s="50"/>
      <c r="CU68" s="50"/>
      <c r="CV68" s="50"/>
      <c r="CW68" s="50"/>
      <c r="CX68" s="50"/>
      <c r="CY68" s="264"/>
      <c r="CZ68" s="57"/>
      <c r="DA68" s="17"/>
      <c r="DB68" s="17"/>
      <c r="DC68" s="56"/>
      <c r="DD68" s="50"/>
      <c r="DE68" s="50"/>
      <c r="DF68" s="50"/>
      <c r="DG68" s="50"/>
      <c r="DH68" s="50"/>
      <c r="DI68" s="50"/>
      <c r="DJ68" s="264"/>
      <c r="DK68" s="57"/>
      <c r="DL68" s="17"/>
      <c r="DM68" s="17"/>
      <c r="DN68" s="56"/>
      <c r="DO68" s="50"/>
      <c r="DP68" s="50"/>
      <c r="DQ68" s="50"/>
      <c r="DR68" s="50"/>
      <c r="DS68" s="50"/>
      <c r="DT68" s="50"/>
      <c r="DU68" s="264"/>
      <c r="DV68" s="57"/>
      <c r="DW68" s="17"/>
      <c r="DX68" s="17"/>
      <c r="DY68" s="56"/>
      <c r="DZ68" s="50"/>
      <c r="EA68" s="50"/>
      <c r="EB68" s="50"/>
      <c r="EC68" s="50"/>
      <c r="ED68" s="50"/>
      <c r="EE68" s="50"/>
      <c r="EF68" s="264"/>
      <c r="EG68" s="57"/>
      <c r="EH68" s="17"/>
      <c r="EI68" s="17"/>
      <c r="EJ68" s="56"/>
      <c r="EK68" s="50"/>
      <c r="EL68" s="50"/>
      <c r="EM68" s="50"/>
      <c r="EN68" s="50"/>
      <c r="EO68" s="50"/>
      <c r="EP68" s="50"/>
      <c r="EQ68" s="264"/>
      <c r="ER68" s="57"/>
      <c r="ES68" s="17"/>
      <c r="ET68" s="17"/>
      <c r="EU68" s="56"/>
      <c r="EV68" s="50"/>
      <c r="EW68" s="50"/>
      <c r="EX68" s="50"/>
      <c r="EY68" s="50"/>
      <c r="EZ68" s="50"/>
      <c r="FA68" s="50"/>
      <c r="FB68" s="264"/>
      <c r="FC68" s="57"/>
      <c r="FD68" s="17"/>
      <c r="FE68" s="17"/>
      <c r="FF68" s="56"/>
      <c r="FG68" s="50"/>
      <c r="FH68" s="50"/>
      <c r="FI68" s="50"/>
      <c r="FJ68" s="50"/>
      <c r="FK68" s="50"/>
      <c r="FL68" s="50"/>
      <c r="FM68" s="264"/>
      <c r="FN68" s="57"/>
      <c r="FO68" s="17"/>
      <c r="FP68" s="17"/>
      <c r="FQ68" s="56"/>
      <c r="FR68" s="50"/>
      <c r="FS68" s="50"/>
      <c r="FT68" s="50"/>
      <c r="FU68" s="50"/>
      <c r="FV68" s="50"/>
      <c r="FW68" s="50"/>
      <c r="FX68" s="264"/>
      <c r="FY68" s="57"/>
      <c r="FZ68" s="17"/>
      <c r="GA68" s="17"/>
      <c r="GB68" s="56"/>
      <c r="GC68" s="50"/>
      <c r="GD68" s="50"/>
      <c r="GE68" s="50"/>
      <c r="GF68" s="50"/>
      <c r="GG68" s="50"/>
      <c r="GH68" s="50"/>
      <c r="GI68" s="264"/>
      <c r="GJ68" s="57"/>
      <c r="GK68" s="17"/>
      <c r="GL68" s="17"/>
      <c r="GM68" s="56"/>
      <c r="GN68" s="50"/>
      <c r="GO68" s="50"/>
      <c r="GP68" s="50"/>
      <c r="GQ68" s="50"/>
      <c r="GR68" s="50"/>
      <c r="GS68" s="50"/>
      <c r="GT68" s="264"/>
      <c r="GU68" s="57"/>
      <c r="GV68" s="17"/>
      <c r="GW68" s="17"/>
      <c r="GX68" s="56"/>
      <c r="GY68" s="50"/>
      <c r="GZ68" s="50"/>
      <c r="HA68" s="50"/>
      <c r="HB68" s="50"/>
      <c r="HC68" s="50"/>
      <c r="HD68" s="50"/>
      <c r="HE68" s="264"/>
      <c r="HF68" s="57"/>
      <c r="HG68" s="17"/>
      <c r="HH68" s="17"/>
      <c r="HI68" s="56"/>
      <c r="HJ68" s="50"/>
      <c r="HK68" s="50"/>
      <c r="HL68" s="50"/>
      <c r="HM68" s="50"/>
      <c r="HN68" s="50"/>
      <c r="HO68" s="50"/>
      <c r="HP68" s="264"/>
      <c r="HQ68" s="57"/>
      <c r="HR68" s="17"/>
      <c r="HS68" s="17"/>
    </row>
    <row r="69" spans="1:227" x14ac:dyDescent="0.25">
      <c r="A69" s="59"/>
      <c r="B69" s="215"/>
      <c r="C69" s="60"/>
      <c r="D69" s="60"/>
      <c r="E69" s="264"/>
      <c r="F69" s="264"/>
      <c r="G69" s="17"/>
      <c r="H69" s="56"/>
      <c r="I69" s="50"/>
      <c r="J69" s="50"/>
      <c r="K69" s="50"/>
      <c r="L69" s="50"/>
      <c r="M69" s="50"/>
      <c r="N69" s="50"/>
      <c r="O69" s="264"/>
      <c r="P69" s="57"/>
      <c r="Q69" s="17"/>
      <c r="R69" s="17"/>
      <c r="S69" s="56"/>
      <c r="T69" s="50"/>
      <c r="U69" s="50"/>
      <c r="V69" s="50"/>
      <c r="W69" s="50"/>
      <c r="X69" s="50"/>
      <c r="Y69" s="50"/>
      <c r="Z69" s="264"/>
      <c r="AA69" s="57"/>
      <c r="AB69" s="17"/>
      <c r="AC69" s="17"/>
      <c r="AD69" s="56"/>
      <c r="AE69" s="50"/>
      <c r="AF69" s="50"/>
      <c r="AG69" s="50"/>
      <c r="AH69" s="50"/>
      <c r="AI69" s="50"/>
      <c r="AJ69" s="50"/>
      <c r="AK69" s="264"/>
      <c r="AL69" s="57"/>
      <c r="AM69" s="17"/>
      <c r="AN69" s="17"/>
      <c r="AO69" s="56"/>
      <c r="AP69" s="50"/>
      <c r="AQ69" s="50"/>
      <c r="AR69" s="50"/>
      <c r="AS69" s="50"/>
      <c r="AT69" s="50"/>
      <c r="AU69" s="50"/>
      <c r="AV69" s="264"/>
      <c r="AW69" s="57"/>
      <c r="AX69" s="17"/>
      <c r="AY69" s="17"/>
      <c r="AZ69" s="56"/>
      <c r="BA69" s="50"/>
      <c r="BB69" s="50"/>
      <c r="BC69" s="50"/>
      <c r="BD69" s="50"/>
      <c r="BE69" s="50"/>
      <c r="BF69" s="50"/>
      <c r="BG69" s="264"/>
      <c r="BH69" s="57"/>
      <c r="BI69" s="17"/>
      <c r="BJ69" s="17"/>
      <c r="BK69" s="56"/>
      <c r="BL69" s="50"/>
      <c r="BM69" s="50"/>
      <c r="BN69" s="50"/>
      <c r="BO69" s="50"/>
      <c r="BP69" s="50"/>
      <c r="BQ69" s="50"/>
      <c r="BR69" s="264"/>
      <c r="BS69" s="57"/>
      <c r="BT69" s="17"/>
      <c r="BU69" s="17"/>
      <c r="BV69" s="56"/>
      <c r="BW69" s="50"/>
      <c r="BX69" s="50"/>
      <c r="BY69" s="50"/>
      <c r="BZ69" s="50"/>
      <c r="CA69" s="50"/>
      <c r="CB69" s="50"/>
      <c r="CC69" s="264"/>
      <c r="CD69" s="57"/>
      <c r="CE69" s="17"/>
      <c r="CF69" s="17"/>
      <c r="CG69" s="56"/>
      <c r="CH69" s="50"/>
      <c r="CI69" s="50"/>
      <c r="CJ69" s="50"/>
      <c r="CK69" s="50"/>
      <c r="CL69" s="50"/>
      <c r="CM69" s="50"/>
      <c r="CN69" s="264"/>
      <c r="CO69" s="57"/>
      <c r="CP69" s="17"/>
      <c r="CQ69" s="17"/>
      <c r="CR69" s="56"/>
      <c r="CS69" s="50"/>
      <c r="CT69" s="50"/>
      <c r="CU69" s="50"/>
      <c r="CV69" s="50"/>
      <c r="CW69" s="50"/>
      <c r="CX69" s="50"/>
      <c r="CY69" s="264"/>
      <c r="CZ69" s="57"/>
      <c r="DA69" s="17"/>
      <c r="DB69" s="17"/>
      <c r="DC69" s="56"/>
      <c r="DD69" s="50"/>
      <c r="DE69" s="50"/>
      <c r="DF69" s="50"/>
      <c r="DG69" s="50"/>
      <c r="DH69" s="50"/>
      <c r="DI69" s="50"/>
      <c r="DJ69" s="264"/>
      <c r="DK69" s="57"/>
      <c r="DL69" s="17"/>
      <c r="DM69" s="17"/>
      <c r="DN69" s="56"/>
      <c r="DO69" s="50"/>
      <c r="DP69" s="50"/>
      <c r="DQ69" s="50"/>
      <c r="DR69" s="50"/>
      <c r="DS69" s="50"/>
      <c r="DT69" s="50"/>
      <c r="DU69" s="264"/>
      <c r="DV69" s="57"/>
      <c r="DW69" s="17"/>
      <c r="DX69" s="17"/>
      <c r="DY69" s="56"/>
      <c r="DZ69" s="50"/>
      <c r="EA69" s="50"/>
      <c r="EB69" s="50"/>
      <c r="EC69" s="50"/>
      <c r="ED69" s="50"/>
      <c r="EE69" s="50"/>
      <c r="EF69" s="264"/>
      <c r="EG69" s="57"/>
      <c r="EH69" s="17"/>
      <c r="EI69" s="17"/>
      <c r="EJ69" s="56"/>
      <c r="EK69" s="50"/>
      <c r="EL69" s="50"/>
      <c r="EM69" s="50"/>
      <c r="EN69" s="50"/>
      <c r="EO69" s="50"/>
      <c r="EP69" s="50"/>
      <c r="EQ69" s="264"/>
      <c r="ER69" s="57"/>
      <c r="ES69" s="17"/>
      <c r="ET69" s="17"/>
      <c r="EU69" s="56"/>
      <c r="EV69" s="50"/>
      <c r="EW69" s="50"/>
      <c r="EX69" s="50"/>
      <c r="EY69" s="50"/>
      <c r="EZ69" s="50"/>
      <c r="FA69" s="50"/>
      <c r="FB69" s="264"/>
      <c r="FC69" s="57"/>
      <c r="FD69" s="17"/>
      <c r="FE69" s="17"/>
      <c r="FF69" s="56"/>
      <c r="FG69" s="50"/>
      <c r="FH69" s="50"/>
      <c r="FI69" s="50"/>
      <c r="FJ69" s="50"/>
      <c r="FK69" s="50"/>
      <c r="FL69" s="50"/>
      <c r="FM69" s="264"/>
      <c r="FN69" s="57"/>
      <c r="FO69" s="17"/>
      <c r="FP69" s="17"/>
      <c r="FQ69" s="56"/>
      <c r="FR69" s="50"/>
      <c r="FS69" s="50"/>
      <c r="FT69" s="50"/>
      <c r="FU69" s="50"/>
      <c r="FV69" s="50"/>
      <c r="FW69" s="50"/>
      <c r="FX69" s="264"/>
      <c r="FY69" s="57"/>
      <c r="FZ69" s="17"/>
      <c r="GA69" s="17"/>
      <c r="GB69" s="56"/>
      <c r="GC69" s="50"/>
      <c r="GD69" s="50"/>
      <c r="GE69" s="50"/>
      <c r="GF69" s="50"/>
      <c r="GG69" s="50"/>
      <c r="GH69" s="50"/>
      <c r="GI69" s="264"/>
      <c r="GJ69" s="57"/>
      <c r="GK69" s="17"/>
      <c r="GL69" s="17"/>
      <c r="GM69" s="56"/>
      <c r="GN69" s="50"/>
      <c r="GO69" s="50"/>
      <c r="GP69" s="50"/>
      <c r="GQ69" s="50"/>
      <c r="GR69" s="50"/>
      <c r="GS69" s="50"/>
      <c r="GT69" s="264"/>
      <c r="GU69" s="57"/>
      <c r="GV69" s="17"/>
      <c r="GW69" s="17"/>
      <c r="GX69" s="56"/>
      <c r="GY69" s="50"/>
      <c r="GZ69" s="50"/>
      <c r="HA69" s="50"/>
      <c r="HB69" s="50"/>
      <c r="HC69" s="50"/>
      <c r="HD69" s="50"/>
      <c r="HE69" s="264"/>
      <c r="HF69" s="57"/>
      <c r="HG69" s="17"/>
      <c r="HH69" s="17"/>
      <c r="HI69" s="56"/>
      <c r="HJ69" s="50"/>
      <c r="HK69" s="50"/>
      <c r="HL69" s="50"/>
      <c r="HM69" s="50"/>
      <c r="HN69" s="50"/>
      <c r="HO69" s="50"/>
      <c r="HP69" s="264"/>
      <c r="HQ69" s="57"/>
      <c r="HR69" s="17"/>
      <c r="HS69" s="17"/>
    </row>
    <row r="70" spans="1:227" x14ac:dyDescent="0.25">
      <c r="A70" s="59"/>
      <c r="B70" s="215"/>
      <c r="C70" s="60"/>
      <c r="D70" s="60"/>
      <c r="E70" s="264"/>
      <c r="F70" s="264"/>
      <c r="G70" s="17"/>
      <c r="H70" s="56"/>
      <c r="I70" s="50"/>
      <c r="J70" s="50"/>
      <c r="K70" s="50"/>
      <c r="L70" s="50"/>
      <c r="M70" s="50"/>
      <c r="N70" s="50"/>
      <c r="O70" s="264"/>
      <c r="P70" s="57"/>
      <c r="Q70" s="17"/>
      <c r="R70" s="17"/>
      <c r="S70" s="56"/>
      <c r="T70" s="50"/>
      <c r="U70" s="50"/>
      <c r="V70" s="50"/>
      <c r="W70" s="50"/>
      <c r="X70" s="50"/>
      <c r="Y70" s="50"/>
      <c r="Z70" s="264"/>
      <c r="AA70" s="57"/>
      <c r="AB70" s="17"/>
      <c r="AC70" s="17"/>
      <c r="AD70" s="56"/>
      <c r="AE70" s="50"/>
      <c r="AF70" s="50"/>
      <c r="AG70" s="50"/>
      <c r="AH70" s="50"/>
      <c r="AI70" s="50"/>
      <c r="AJ70" s="50"/>
      <c r="AK70" s="264"/>
      <c r="AL70" s="57"/>
      <c r="AM70" s="17"/>
      <c r="AN70" s="17"/>
      <c r="AO70" s="56"/>
      <c r="AP70" s="50"/>
      <c r="AQ70" s="50"/>
      <c r="AR70" s="50"/>
      <c r="AS70" s="50"/>
      <c r="AT70" s="50"/>
      <c r="AU70" s="50"/>
      <c r="AV70" s="264"/>
      <c r="AW70" s="57"/>
      <c r="AX70" s="17"/>
      <c r="AY70" s="17"/>
      <c r="AZ70" s="56"/>
      <c r="BA70" s="50"/>
      <c r="BB70" s="50"/>
      <c r="BC70" s="50"/>
      <c r="BD70" s="50"/>
      <c r="BE70" s="50"/>
      <c r="BF70" s="50"/>
      <c r="BG70" s="264"/>
      <c r="BH70" s="57"/>
      <c r="BI70" s="17"/>
      <c r="BJ70" s="17"/>
      <c r="BK70" s="56"/>
      <c r="BL70" s="50"/>
      <c r="BM70" s="50"/>
      <c r="BN70" s="50"/>
      <c r="BO70" s="50"/>
      <c r="BP70" s="50"/>
      <c r="BQ70" s="50"/>
      <c r="BR70" s="264"/>
      <c r="BS70" s="57"/>
      <c r="BT70" s="17"/>
      <c r="BU70" s="17"/>
      <c r="BV70" s="56"/>
      <c r="BW70" s="50"/>
      <c r="BX70" s="50"/>
      <c r="BY70" s="50"/>
      <c r="BZ70" s="50"/>
      <c r="CA70" s="50"/>
      <c r="CB70" s="50"/>
      <c r="CC70" s="264"/>
      <c r="CD70" s="57"/>
      <c r="CE70" s="17"/>
      <c r="CF70" s="17"/>
      <c r="CG70" s="56"/>
      <c r="CH70" s="50"/>
      <c r="CI70" s="50"/>
      <c r="CJ70" s="50"/>
      <c r="CK70" s="50"/>
      <c r="CL70" s="50"/>
      <c r="CM70" s="50"/>
      <c r="CN70" s="264"/>
      <c r="CO70" s="57"/>
      <c r="CP70" s="17"/>
      <c r="CQ70" s="17"/>
      <c r="CR70" s="56"/>
      <c r="CS70" s="50"/>
      <c r="CT70" s="50"/>
      <c r="CU70" s="50"/>
      <c r="CV70" s="50"/>
      <c r="CW70" s="50"/>
      <c r="CX70" s="50"/>
      <c r="CY70" s="264"/>
      <c r="CZ70" s="57"/>
      <c r="DA70" s="17"/>
      <c r="DB70" s="17"/>
      <c r="DC70" s="56"/>
      <c r="DD70" s="50"/>
      <c r="DE70" s="50"/>
      <c r="DF70" s="50"/>
      <c r="DG70" s="50"/>
      <c r="DH70" s="50"/>
      <c r="DI70" s="50"/>
      <c r="DJ70" s="264"/>
      <c r="DK70" s="57"/>
      <c r="DL70" s="17"/>
      <c r="DM70" s="17"/>
      <c r="DN70" s="56"/>
      <c r="DO70" s="50"/>
      <c r="DP70" s="50"/>
      <c r="DQ70" s="50"/>
      <c r="DR70" s="50"/>
      <c r="DS70" s="50"/>
      <c r="DT70" s="50"/>
      <c r="DU70" s="264"/>
      <c r="DV70" s="57"/>
      <c r="DW70" s="17"/>
      <c r="DX70" s="17"/>
      <c r="DY70" s="56"/>
      <c r="DZ70" s="50"/>
      <c r="EA70" s="50"/>
      <c r="EB70" s="50"/>
      <c r="EC70" s="50"/>
      <c r="ED70" s="50"/>
      <c r="EE70" s="50"/>
      <c r="EF70" s="264"/>
      <c r="EG70" s="57"/>
      <c r="EH70" s="17"/>
      <c r="EI70" s="17"/>
      <c r="EJ70" s="56"/>
      <c r="EK70" s="50"/>
      <c r="EL70" s="50"/>
      <c r="EM70" s="50"/>
      <c r="EN70" s="50"/>
      <c r="EO70" s="50"/>
      <c r="EP70" s="50"/>
      <c r="EQ70" s="264"/>
      <c r="ER70" s="57"/>
      <c r="ES70" s="17"/>
      <c r="ET70" s="17"/>
      <c r="EU70" s="56"/>
      <c r="EV70" s="50"/>
      <c r="EW70" s="50"/>
      <c r="EX70" s="50"/>
      <c r="EY70" s="50"/>
      <c r="EZ70" s="50"/>
      <c r="FA70" s="50"/>
      <c r="FB70" s="264"/>
      <c r="FC70" s="57"/>
      <c r="FD70" s="17"/>
      <c r="FE70" s="17"/>
      <c r="FF70" s="56"/>
      <c r="FG70" s="50"/>
      <c r="FH70" s="50"/>
      <c r="FI70" s="50"/>
      <c r="FJ70" s="50"/>
      <c r="FK70" s="50"/>
      <c r="FL70" s="50"/>
      <c r="FM70" s="264"/>
      <c r="FN70" s="57"/>
      <c r="FO70" s="17"/>
      <c r="FP70" s="17"/>
      <c r="FQ70" s="56"/>
      <c r="FR70" s="50"/>
      <c r="FS70" s="50"/>
      <c r="FT70" s="50"/>
      <c r="FU70" s="50"/>
      <c r="FV70" s="50"/>
      <c r="FW70" s="50"/>
      <c r="FX70" s="264"/>
      <c r="FY70" s="57"/>
      <c r="FZ70" s="17"/>
      <c r="GA70" s="17"/>
      <c r="GB70" s="56"/>
      <c r="GC70" s="50"/>
      <c r="GD70" s="50"/>
      <c r="GE70" s="50"/>
      <c r="GF70" s="50"/>
      <c r="GG70" s="50"/>
      <c r="GH70" s="50"/>
      <c r="GI70" s="264"/>
      <c r="GJ70" s="57"/>
      <c r="GK70" s="17"/>
      <c r="GL70" s="17"/>
      <c r="GM70" s="56"/>
      <c r="GN70" s="50"/>
      <c r="GO70" s="50"/>
      <c r="GP70" s="50"/>
      <c r="GQ70" s="50"/>
      <c r="GR70" s="50"/>
      <c r="GS70" s="50"/>
      <c r="GT70" s="264"/>
      <c r="GU70" s="57"/>
      <c r="GV70" s="17"/>
      <c r="GW70" s="17"/>
      <c r="GX70" s="56"/>
      <c r="GY70" s="50"/>
      <c r="GZ70" s="50"/>
      <c r="HA70" s="50"/>
      <c r="HB70" s="50"/>
      <c r="HC70" s="50"/>
      <c r="HD70" s="50"/>
      <c r="HE70" s="264"/>
      <c r="HF70" s="57"/>
      <c r="HG70" s="17"/>
      <c r="HH70" s="17"/>
      <c r="HI70" s="56"/>
      <c r="HJ70" s="50"/>
      <c r="HK70" s="50"/>
      <c r="HL70" s="50"/>
      <c r="HM70" s="50"/>
      <c r="HN70" s="50"/>
      <c r="HO70" s="50"/>
      <c r="HP70" s="264"/>
      <c r="HQ70" s="57"/>
      <c r="HR70" s="17"/>
      <c r="HS70" s="17"/>
    </row>
    <row r="71" spans="1:227" x14ac:dyDescent="0.25">
      <c r="A71" s="59"/>
      <c r="B71" s="215"/>
      <c r="C71" s="60"/>
      <c r="D71" s="60"/>
      <c r="E71" s="264"/>
      <c r="F71" s="264"/>
      <c r="G71" s="17"/>
      <c r="H71" s="56"/>
      <c r="I71" s="50"/>
      <c r="J71" s="50"/>
      <c r="K71" s="50"/>
      <c r="L71" s="50"/>
      <c r="M71" s="50"/>
      <c r="N71" s="50"/>
      <c r="O71" s="264"/>
      <c r="P71" s="57"/>
      <c r="Q71" s="17"/>
      <c r="R71" s="17"/>
      <c r="S71" s="56"/>
      <c r="T71" s="50"/>
      <c r="U71" s="50"/>
      <c r="V71" s="50"/>
      <c r="W71" s="50"/>
      <c r="X71" s="50"/>
      <c r="Y71" s="50"/>
      <c r="Z71" s="264"/>
      <c r="AA71" s="57"/>
      <c r="AB71" s="17"/>
      <c r="AC71" s="17"/>
      <c r="AD71" s="56"/>
      <c r="AE71" s="50"/>
      <c r="AF71" s="50"/>
      <c r="AG71" s="50"/>
      <c r="AH71" s="50"/>
      <c r="AI71" s="50"/>
      <c r="AJ71" s="50"/>
      <c r="AK71" s="264"/>
      <c r="AL71" s="57"/>
      <c r="AM71" s="17"/>
      <c r="AN71" s="17"/>
      <c r="AO71" s="56"/>
      <c r="AP71" s="50"/>
      <c r="AQ71" s="50"/>
      <c r="AR71" s="50"/>
      <c r="AS71" s="50"/>
      <c r="AT71" s="50"/>
      <c r="AU71" s="50"/>
      <c r="AV71" s="264"/>
      <c r="AW71" s="57"/>
      <c r="AX71" s="17"/>
      <c r="AY71" s="17"/>
      <c r="AZ71" s="56"/>
      <c r="BA71" s="50"/>
      <c r="BB71" s="50"/>
      <c r="BC71" s="50"/>
      <c r="BD71" s="50"/>
      <c r="BE71" s="50"/>
      <c r="BF71" s="50"/>
      <c r="BG71" s="264"/>
      <c r="BH71" s="57"/>
      <c r="BI71" s="17"/>
      <c r="BJ71" s="17"/>
      <c r="BK71" s="56"/>
      <c r="BL71" s="50"/>
      <c r="BM71" s="50"/>
      <c r="BN71" s="50"/>
      <c r="BO71" s="50"/>
      <c r="BP71" s="50"/>
      <c r="BQ71" s="50"/>
      <c r="BR71" s="264"/>
      <c r="BS71" s="57"/>
      <c r="BT71" s="17"/>
      <c r="BU71" s="17"/>
      <c r="BV71" s="56"/>
      <c r="BW71" s="50"/>
      <c r="BX71" s="50"/>
      <c r="BY71" s="50"/>
      <c r="BZ71" s="50"/>
      <c r="CA71" s="50"/>
      <c r="CB71" s="50"/>
      <c r="CC71" s="264"/>
      <c r="CD71" s="57"/>
      <c r="CE71" s="17"/>
      <c r="CF71" s="17"/>
      <c r="CG71" s="56"/>
      <c r="CH71" s="50"/>
      <c r="CI71" s="50"/>
      <c r="CJ71" s="50"/>
      <c r="CK71" s="50"/>
      <c r="CL71" s="50"/>
      <c r="CM71" s="50"/>
      <c r="CN71" s="264"/>
      <c r="CO71" s="57"/>
      <c r="CP71" s="17"/>
      <c r="CQ71" s="17"/>
      <c r="CR71" s="56"/>
      <c r="CS71" s="50"/>
      <c r="CT71" s="50"/>
      <c r="CU71" s="50"/>
      <c r="CV71" s="50"/>
      <c r="CW71" s="50"/>
      <c r="CX71" s="50"/>
      <c r="CY71" s="264"/>
      <c r="CZ71" s="57"/>
      <c r="DA71" s="17"/>
      <c r="DB71" s="17"/>
      <c r="DC71" s="56"/>
      <c r="DD71" s="50"/>
      <c r="DE71" s="50"/>
      <c r="DF71" s="50"/>
      <c r="DG71" s="50"/>
      <c r="DH71" s="50"/>
      <c r="DI71" s="50"/>
      <c r="DJ71" s="264"/>
      <c r="DK71" s="57"/>
      <c r="DL71" s="17"/>
      <c r="DM71" s="17"/>
      <c r="DN71" s="56"/>
      <c r="DO71" s="50"/>
      <c r="DP71" s="50"/>
      <c r="DQ71" s="50"/>
      <c r="DR71" s="50"/>
      <c r="DS71" s="50"/>
      <c r="DT71" s="50"/>
      <c r="DU71" s="264"/>
      <c r="DV71" s="57"/>
      <c r="DW71" s="17"/>
      <c r="DX71" s="17"/>
      <c r="DY71" s="56"/>
      <c r="DZ71" s="50"/>
      <c r="EA71" s="50"/>
      <c r="EB71" s="50"/>
      <c r="EC71" s="50"/>
      <c r="ED71" s="50"/>
      <c r="EE71" s="50"/>
      <c r="EF71" s="264"/>
      <c r="EG71" s="57"/>
      <c r="EH71" s="17"/>
      <c r="EI71" s="17"/>
      <c r="EJ71" s="56"/>
      <c r="EK71" s="50"/>
      <c r="EL71" s="50"/>
      <c r="EM71" s="50"/>
      <c r="EN71" s="50"/>
      <c r="EO71" s="50"/>
      <c r="EP71" s="50"/>
      <c r="EQ71" s="264"/>
      <c r="ER71" s="57"/>
      <c r="ES71" s="17"/>
      <c r="ET71" s="17"/>
      <c r="EU71" s="56"/>
      <c r="EV71" s="50"/>
      <c r="EW71" s="50"/>
      <c r="EX71" s="50"/>
      <c r="EY71" s="50"/>
      <c r="EZ71" s="50"/>
      <c r="FA71" s="50"/>
      <c r="FB71" s="264"/>
      <c r="FC71" s="57"/>
      <c r="FD71" s="17"/>
      <c r="FE71" s="17"/>
      <c r="FF71" s="56"/>
      <c r="FG71" s="50"/>
      <c r="FH71" s="50"/>
      <c r="FI71" s="50"/>
      <c r="FJ71" s="50"/>
      <c r="FK71" s="50"/>
      <c r="FL71" s="50"/>
      <c r="FM71" s="264"/>
      <c r="FN71" s="57"/>
      <c r="FO71" s="17"/>
      <c r="FP71" s="17"/>
      <c r="FQ71" s="56"/>
      <c r="FR71" s="50"/>
      <c r="FS71" s="50"/>
      <c r="FT71" s="50"/>
      <c r="FU71" s="50"/>
      <c r="FV71" s="50"/>
      <c r="FW71" s="50"/>
      <c r="FX71" s="264"/>
      <c r="FY71" s="57"/>
      <c r="FZ71" s="17"/>
      <c r="GA71" s="17"/>
      <c r="GB71" s="56"/>
      <c r="GC71" s="50"/>
      <c r="GD71" s="50"/>
      <c r="GE71" s="50"/>
      <c r="GF71" s="50"/>
      <c r="GG71" s="50"/>
      <c r="GH71" s="50"/>
      <c r="GI71" s="264"/>
      <c r="GJ71" s="57"/>
      <c r="GK71" s="17"/>
      <c r="GL71" s="17"/>
      <c r="GM71" s="56"/>
      <c r="GN71" s="50"/>
      <c r="GO71" s="50"/>
      <c r="GP71" s="50"/>
      <c r="GQ71" s="50"/>
      <c r="GR71" s="50"/>
      <c r="GS71" s="50"/>
      <c r="GT71" s="264"/>
      <c r="GU71" s="57"/>
      <c r="GV71" s="17"/>
      <c r="GW71" s="17"/>
      <c r="GX71" s="56"/>
      <c r="GY71" s="50"/>
      <c r="GZ71" s="50"/>
      <c r="HA71" s="50"/>
      <c r="HB71" s="50"/>
      <c r="HC71" s="50"/>
      <c r="HD71" s="50"/>
      <c r="HE71" s="264"/>
      <c r="HF71" s="57"/>
      <c r="HG71" s="17"/>
      <c r="HH71" s="17"/>
      <c r="HI71" s="56"/>
      <c r="HJ71" s="50"/>
      <c r="HK71" s="50"/>
      <c r="HL71" s="50"/>
      <c r="HM71" s="50"/>
      <c r="HN71" s="50"/>
      <c r="HO71" s="50"/>
      <c r="HP71" s="264"/>
      <c r="HQ71" s="57"/>
      <c r="HR71" s="17"/>
      <c r="HS71" s="17"/>
    </row>
    <row r="72" spans="1:227" x14ac:dyDescent="0.25">
      <c r="A72" s="59"/>
      <c r="B72" s="216"/>
      <c r="C72" s="60"/>
      <c r="D72" s="60"/>
      <c r="E72" s="264"/>
      <c r="F72" s="264"/>
      <c r="G72" s="17"/>
      <c r="H72" s="56"/>
      <c r="I72" s="50"/>
      <c r="J72" s="50"/>
      <c r="K72" s="50"/>
      <c r="L72" s="50"/>
      <c r="M72" s="50"/>
      <c r="N72" s="50"/>
      <c r="O72" s="264"/>
      <c r="P72" s="57"/>
      <c r="Q72" s="17"/>
      <c r="R72" s="17"/>
      <c r="S72" s="56"/>
      <c r="T72" s="50"/>
      <c r="U72" s="50"/>
      <c r="V72" s="50"/>
      <c r="W72" s="50"/>
      <c r="X72" s="50"/>
      <c r="Y72" s="50"/>
      <c r="Z72" s="264"/>
      <c r="AA72" s="57"/>
      <c r="AB72" s="17"/>
      <c r="AC72" s="17"/>
      <c r="AD72" s="56"/>
      <c r="AE72" s="50"/>
      <c r="AF72" s="50"/>
      <c r="AG72" s="50"/>
      <c r="AH72" s="50"/>
      <c r="AI72" s="50"/>
      <c r="AJ72" s="50"/>
      <c r="AK72" s="264"/>
      <c r="AL72" s="57"/>
      <c r="AM72" s="17"/>
      <c r="AN72" s="17"/>
      <c r="AO72" s="56"/>
      <c r="AP72" s="50"/>
      <c r="AQ72" s="50"/>
      <c r="AR72" s="50"/>
      <c r="AS72" s="50"/>
      <c r="AT72" s="50"/>
      <c r="AU72" s="50"/>
      <c r="AV72" s="264"/>
      <c r="AW72" s="57"/>
      <c r="AX72" s="17"/>
      <c r="AY72" s="17"/>
      <c r="AZ72" s="56"/>
      <c r="BA72" s="50"/>
      <c r="BB72" s="50"/>
      <c r="BC72" s="50"/>
      <c r="BD72" s="50"/>
      <c r="BE72" s="50"/>
      <c r="BF72" s="50"/>
      <c r="BG72" s="264"/>
      <c r="BH72" s="57"/>
      <c r="BI72" s="17"/>
      <c r="BJ72" s="17"/>
      <c r="BK72" s="56"/>
      <c r="BL72" s="50"/>
      <c r="BM72" s="50"/>
      <c r="BN72" s="50"/>
      <c r="BO72" s="50"/>
      <c r="BP72" s="50"/>
      <c r="BQ72" s="50"/>
      <c r="BR72" s="264"/>
      <c r="BS72" s="57"/>
      <c r="BT72" s="17"/>
      <c r="BU72" s="17"/>
      <c r="BV72" s="56"/>
      <c r="BW72" s="50"/>
      <c r="BX72" s="50"/>
      <c r="BY72" s="50"/>
      <c r="BZ72" s="50"/>
      <c r="CA72" s="50"/>
      <c r="CB72" s="50"/>
      <c r="CC72" s="264"/>
      <c r="CD72" s="57"/>
      <c r="CE72" s="17"/>
      <c r="CF72" s="17"/>
      <c r="CG72" s="56"/>
      <c r="CH72" s="50"/>
      <c r="CI72" s="50"/>
      <c r="CJ72" s="50"/>
      <c r="CK72" s="50"/>
      <c r="CL72" s="50"/>
      <c r="CM72" s="50"/>
      <c r="CN72" s="264"/>
      <c r="CO72" s="57"/>
      <c r="CP72" s="17"/>
      <c r="CQ72" s="17"/>
      <c r="CR72" s="56"/>
      <c r="CS72" s="50"/>
      <c r="CT72" s="50"/>
      <c r="CU72" s="50"/>
      <c r="CV72" s="50"/>
      <c r="CW72" s="50"/>
      <c r="CX72" s="50"/>
      <c r="CY72" s="264"/>
      <c r="CZ72" s="57"/>
      <c r="DA72" s="17"/>
      <c r="DB72" s="17"/>
      <c r="DC72" s="56"/>
      <c r="DD72" s="50"/>
      <c r="DE72" s="50"/>
      <c r="DF72" s="50"/>
      <c r="DG72" s="50"/>
      <c r="DH72" s="50"/>
      <c r="DI72" s="50"/>
      <c r="DJ72" s="264"/>
      <c r="DK72" s="57"/>
      <c r="DL72" s="17"/>
      <c r="DM72" s="17"/>
      <c r="DN72" s="56"/>
      <c r="DO72" s="50"/>
      <c r="DP72" s="50"/>
      <c r="DQ72" s="50"/>
      <c r="DR72" s="50"/>
      <c r="DS72" s="50"/>
      <c r="DT72" s="50"/>
      <c r="DU72" s="264"/>
      <c r="DV72" s="57"/>
      <c r="DW72" s="17"/>
      <c r="DX72" s="17"/>
      <c r="DY72" s="56"/>
      <c r="DZ72" s="50"/>
      <c r="EA72" s="50"/>
      <c r="EB72" s="50"/>
      <c r="EC72" s="50"/>
      <c r="ED72" s="50"/>
      <c r="EE72" s="50"/>
      <c r="EF72" s="264"/>
      <c r="EG72" s="57"/>
      <c r="EH72" s="17"/>
      <c r="EI72" s="17"/>
      <c r="EJ72" s="56"/>
      <c r="EK72" s="50"/>
      <c r="EL72" s="50"/>
      <c r="EM72" s="50"/>
      <c r="EN72" s="50"/>
      <c r="EO72" s="50"/>
      <c r="EP72" s="50"/>
      <c r="EQ72" s="264"/>
      <c r="ER72" s="57"/>
      <c r="ES72" s="17"/>
      <c r="ET72" s="17"/>
      <c r="EU72" s="56"/>
      <c r="EV72" s="50"/>
      <c r="EW72" s="50"/>
      <c r="EX72" s="50"/>
      <c r="EY72" s="50"/>
      <c r="EZ72" s="50"/>
      <c r="FA72" s="50"/>
      <c r="FB72" s="264"/>
      <c r="FC72" s="57"/>
      <c r="FD72" s="17"/>
      <c r="FE72" s="17"/>
      <c r="FF72" s="56"/>
      <c r="FG72" s="50"/>
      <c r="FH72" s="50"/>
      <c r="FI72" s="50"/>
      <c r="FJ72" s="50"/>
      <c r="FK72" s="50"/>
      <c r="FL72" s="50"/>
      <c r="FM72" s="264"/>
      <c r="FN72" s="57"/>
      <c r="FO72" s="17"/>
      <c r="FP72" s="17"/>
      <c r="FQ72" s="56"/>
      <c r="FR72" s="50"/>
      <c r="FS72" s="50"/>
      <c r="FT72" s="50"/>
      <c r="FU72" s="50"/>
      <c r="FV72" s="50"/>
      <c r="FW72" s="50"/>
      <c r="FX72" s="264"/>
      <c r="FY72" s="57"/>
      <c r="FZ72" s="17"/>
      <c r="GA72" s="17"/>
      <c r="GB72" s="56"/>
      <c r="GC72" s="50"/>
      <c r="GD72" s="50"/>
      <c r="GE72" s="50"/>
      <c r="GF72" s="50"/>
      <c r="GG72" s="50"/>
      <c r="GH72" s="50"/>
      <c r="GI72" s="264"/>
      <c r="GJ72" s="57"/>
      <c r="GK72" s="17"/>
      <c r="GL72" s="17"/>
      <c r="GM72" s="56"/>
      <c r="GN72" s="50"/>
      <c r="GO72" s="50"/>
      <c r="GP72" s="50"/>
      <c r="GQ72" s="50"/>
      <c r="GR72" s="50"/>
      <c r="GS72" s="50"/>
      <c r="GT72" s="264"/>
      <c r="GU72" s="57"/>
      <c r="GV72" s="17"/>
      <c r="GW72" s="17"/>
      <c r="GX72" s="56"/>
      <c r="GY72" s="50"/>
      <c r="GZ72" s="50"/>
      <c r="HA72" s="50"/>
      <c r="HB72" s="50"/>
      <c r="HC72" s="50"/>
      <c r="HD72" s="50"/>
      <c r="HE72" s="264"/>
      <c r="HF72" s="57"/>
      <c r="HG72" s="17"/>
      <c r="HH72" s="17"/>
      <c r="HI72" s="56"/>
      <c r="HJ72" s="50"/>
      <c r="HK72" s="50"/>
      <c r="HL72" s="50"/>
      <c r="HM72" s="50"/>
      <c r="HN72" s="50"/>
      <c r="HO72" s="50"/>
      <c r="HP72" s="264"/>
      <c r="HQ72" s="57"/>
      <c r="HR72" s="17"/>
      <c r="HS72" s="17"/>
    </row>
    <row r="73" spans="1:227" x14ac:dyDescent="0.25">
      <c r="A73" s="59"/>
      <c r="B73" s="215"/>
      <c r="C73" s="60"/>
      <c r="D73" s="60"/>
      <c r="E73" s="264"/>
      <c r="F73" s="264"/>
      <c r="G73" s="17"/>
      <c r="H73" s="56"/>
      <c r="I73" s="50"/>
      <c r="J73" s="50"/>
      <c r="K73" s="50"/>
      <c r="L73" s="50"/>
      <c r="M73" s="50"/>
      <c r="N73" s="50"/>
      <c r="O73" s="264"/>
      <c r="P73" s="57"/>
      <c r="Q73" s="17"/>
      <c r="R73" s="17"/>
      <c r="S73" s="56"/>
      <c r="T73" s="50"/>
      <c r="U73" s="50"/>
      <c r="V73" s="50"/>
      <c r="W73" s="50"/>
      <c r="X73" s="50"/>
      <c r="Y73" s="50"/>
      <c r="Z73" s="264"/>
      <c r="AA73" s="57"/>
      <c r="AB73" s="17"/>
      <c r="AC73" s="17"/>
      <c r="AD73" s="56"/>
      <c r="AE73" s="50"/>
      <c r="AF73" s="50"/>
      <c r="AG73" s="50"/>
      <c r="AH73" s="50"/>
      <c r="AI73" s="50"/>
      <c r="AJ73" s="50"/>
      <c r="AK73" s="264"/>
      <c r="AL73" s="57"/>
      <c r="AM73" s="17"/>
      <c r="AN73" s="17"/>
      <c r="AO73" s="56"/>
      <c r="AP73" s="50"/>
      <c r="AQ73" s="50"/>
      <c r="AR73" s="50"/>
      <c r="AS73" s="50"/>
      <c r="AT73" s="50"/>
      <c r="AU73" s="50"/>
      <c r="AV73" s="264"/>
      <c r="AW73" s="57"/>
      <c r="AX73" s="17"/>
      <c r="AY73" s="17"/>
      <c r="AZ73" s="56"/>
      <c r="BA73" s="50"/>
      <c r="BB73" s="50"/>
      <c r="BC73" s="50"/>
      <c r="BD73" s="50"/>
      <c r="BE73" s="50"/>
      <c r="BF73" s="50"/>
      <c r="BG73" s="264"/>
      <c r="BH73" s="57"/>
      <c r="BI73" s="17"/>
      <c r="BJ73" s="17"/>
      <c r="BK73" s="56"/>
      <c r="BL73" s="50"/>
      <c r="BM73" s="50"/>
      <c r="BN73" s="50"/>
      <c r="BO73" s="50"/>
      <c r="BP73" s="50"/>
      <c r="BQ73" s="50"/>
      <c r="BR73" s="264"/>
      <c r="BS73" s="57"/>
      <c r="BT73" s="17"/>
      <c r="BU73" s="17"/>
      <c r="BV73" s="56"/>
      <c r="BW73" s="50"/>
      <c r="BX73" s="50"/>
      <c r="BY73" s="50"/>
      <c r="BZ73" s="50"/>
      <c r="CA73" s="50"/>
      <c r="CB73" s="50"/>
      <c r="CC73" s="264"/>
      <c r="CD73" s="57"/>
      <c r="CE73" s="17"/>
      <c r="CF73" s="17"/>
      <c r="CG73" s="56"/>
      <c r="CH73" s="50"/>
      <c r="CI73" s="50"/>
      <c r="CJ73" s="50"/>
      <c r="CK73" s="50"/>
      <c r="CL73" s="50"/>
      <c r="CM73" s="50"/>
      <c r="CN73" s="264"/>
      <c r="CO73" s="57"/>
      <c r="CP73" s="17"/>
      <c r="CQ73" s="17"/>
      <c r="CR73" s="56"/>
      <c r="CS73" s="50"/>
      <c r="CT73" s="50"/>
      <c r="CU73" s="50"/>
      <c r="CV73" s="50"/>
      <c r="CW73" s="50"/>
      <c r="CX73" s="50"/>
      <c r="CY73" s="264"/>
      <c r="CZ73" s="57"/>
      <c r="DA73" s="17"/>
      <c r="DB73" s="17"/>
      <c r="DC73" s="56"/>
      <c r="DD73" s="50"/>
      <c r="DE73" s="50"/>
      <c r="DF73" s="50"/>
      <c r="DG73" s="50"/>
      <c r="DH73" s="50"/>
      <c r="DI73" s="50"/>
      <c r="DJ73" s="264"/>
      <c r="DK73" s="57"/>
      <c r="DL73" s="17"/>
      <c r="DM73" s="17"/>
      <c r="DN73" s="56"/>
      <c r="DO73" s="50"/>
      <c r="DP73" s="50"/>
      <c r="DQ73" s="50"/>
      <c r="DR73" s="50"/>
      <c r="DS73" s="50"/>
      <c r="DT73" s="50"/>
      <c r="DU73" s="264"/>
      <c r="DV73" s="57"/>
      <c r="DW73" s="17"/>
      <c r="DX73" s="17"/>
      <c r="DY73" s="56"/>
      <c r="DZ73" s="50"/>
      <c r="EA73" s="50"/>
      <c r="EB73" s="50"/>
      <c r="EC73" s="50"/>
      <c r="ED73" s="50"/>
      <c r="EE73" s="50"/>
      <c r="EF73" s="264"/>
      <c r="EG73" s="57"/>
      <c r="EH73" s="17"/>
      <c r="EI73" s="17"/>
      <c r="EJ73" s="56"/>
      <c r="EK73" s="50"/>
      <c r="EL73" s="50"/>
      <c r="EM73" s="50"/>
      <c r="EN73" s="50"/>
      <c r="EO73" s="50"/>
      <c r="EP73" s="50"/>
      <c r="EQ73" s="264"/>
      <c r="ER73" s="57"/>
      <c r="ES73" s="17"/>
      <c r="ET73" s="17"/>
      <c r="EU73" s="56"/>
      <c r="EV73" s="50"/>
      <c r="EW73" s="50"/>
      <c r="EX73" s="50"/>
      <c r="EY73" s="50"/>
      <c r="EZ73" s="50"/>
      <c r="FA73" s="50"/>
      <c r="FB73" s="264"/>
      <c r="FC73" s="57"/>
      <c r="FD73" s="17"/>
      <c r="FE73" s="17"/>
      <c r="FF73" s="56"/>
      <c r="FG73" s="50"/>
      <c r="FH73" s="50"/>
      <c r="FI73" s="50"/>
      <c r="FJ73" s="50"/>
      <c r="FK73" s="50"/>
      <c r="FL73" s="50"/>
      <c r="FM73" s="264"/>
      <c r="FN73" s="57"/>
      <c r="FO73" s="17"/>
      <c r="FP73" s="17"/>
      <c r="FQ73" s="56"/>
      <c r="FR73" s="50"/>
      <c r="FS73" s="50"/>
      <c r="FT73" s="50"/>
      <c r="FU73" s="50"/>
      <c r="FV73" s="50"/>
      <c r="FW73" s="50"/>
      <c r="FX73" s="264"/>
      <c r="FY73" s="57"/>
      <c r="FZ73" s="17"/>
      <c r="GA73" s="17"/>
      <c r="GB73" s="56"/>
      <c r="GC73" s="50"/>
      <c r="GD73" s="50"/>
      <c r="GE73" s="50"/>
      <c r="GF73" s="50"/>
      <c r="GG73" s="50"/>
      <c r="GH73" s="50"/>
      <c r="GI73" s="264"/>
      <c r="GJ73" s="57"/>
      <c r="GK73" s="17"/>
      <c r="GL73" s="17"/>
      <c r="GM73" s="56"/>
      <c r="GN73" s="50"/>
      <c r="GO73" s="50"/>
      <c r="GP73" s="50"/>
      <c r="GQ73" s="50"/>
      <c r="GR73" s="50"/>
      <c r="GS73" s="50"/>
      <c r="GT73" s="264"/>
      <c r="GU73" s="57"/>
      <c r="GV73" s="17"/>
      <c r="GW73" s="17"/>
      <c r="GX73" s="56"/>
      <c r="GY73" s="50"/>
      <c r="GZ73" s="50"/>
      <c r="HA73" s="50"/>
      <c r="HB73" s="50"/>
      <c r="HC73" s="50"/>
      <c r="HD73" s="50"/>
      <c r="HE73" s="264"/>
      <c r="HF73" s="57"/>
      <c r="HG73" s="17"/>
      <c r="HH73" s="17"/>
      <c r="HI73" s="56"/>
      <c r="HJ73" s="50"/>
      <c r="HK73" s="50"/>
      <c r="HL73" s="50"/>
      <c r="HM73" s="50"/>
      <c r="HN73" s="50"/>
      <c r="HO73" s="50"/>
      <c r="HP73" s="264"/>
      <c r="HQ73" s="57"/>
      <c r="HR73" s="17"/>
      <c r="HS73" s="17"/>
    </row>
    <row r="74" spans="1:227" x14ac:dyDescent="0.25">
      <c r="A74" s="59"/>
      <c r="B74" s="215"/>
      <c r="C74" s="60"/>
      <c r="D74" s="60"/>
      <c r="E74" s="264"/>
      <c r="F74" s="264"/>
      <c r="G74" s="17"/>
      <c r="H74" s="56"/>
      <c r="I74" s="50"/>
      <c r="J74" s="50"/>
      <c r="K74" s="50"/>
      <c r="L74" s="50"/>
      <c r="M74" s="50"/>
      <c r="N74" s="50"/>
      <c r="O74" s="264"/>
      <c r="P74" s="57"/>
      <c r="Q74" s="17"/>
      <c r="R74" s="17"/>
      <c r="S74" s="56"/>
      <c r="T74" s="50"/>
      <c r="U74" s="50"/>
      <c r="V74" s="50"/>
      <c r="W74" s="50"/>
      <c r="X74" s="50"/>
      <c r="Y74" s="50"/>
      <c r="Z74" s="264"/>
      <c r="AA74" s="57"/>
      <c r="AB74" s="17"/>
      <c r="AC74" s="17"/>
      <c r="AD74" s="56"/>
      <c r="AE74" s="50"/>
      <c r="AF74" s="50"/>
      <c r="AG74" s="50"/>
      <c r="AH74" s="50"/>
      <c r="AI74" s="50"/>
      <c r="AJ74" s="50"/>
      <c r="AK74" s="264"/>
      <c r="AL74" s="57"/>
      <c r="AM74" s="17"/>
      <c r="AN74" s="17"/>
      <c r="AO74" s="56"/>
      <c r="AP74" s="50"/>
      <c r="AQ74" s="50"/>
      <c r="AR74" s="50"/>
      <c r="AS74" s="50"/>
      <c r="AT74" s="50"/>
      <c r="AU74" s="50"/>
      <c r="AV74" s="264"/>
      <c r="AW74" s="57"/>
      <c r="AX74" s="17"/>
      <c r="AY74" s="17"/>
      <c r="AZ74" s="56"/>
      <c r="BA74" s="50"/>
      <c r="BB74" s="50"/>
      <c r="BC74" s="50"/>
      <c r="BD74" s="50"/>
      <c r="BE74" s="50"/>
      <c r="BF74" s="50"/>
      <c r="BG74" s="264"/>
      <c r="BH74" s="57"/>
      <c r="BI74" s="17"/>
      <c r="BJ74" s="17"/>
      <c r="BK74" s="56"/>
      <c r="BL74" s="50"/>
      <c r="BM74" s="50"/>
      <c r="BN74" s="50"/>
      <c r="BO74" s="50"/>
      <c r="BP74" s="50"/>
      <c r="BQ74" s="50"/>
      <c r="BR74" s="264"/>
      <c r="BS74" s="57"/>
      <c r="BT74" s="17"/>
      <c r="BU74" s="17"/>
      <c r="BV74" s="56"/>
      <c r="BW74" s="50"/>
      <c r="BX74" s="50"/>
      <c r="BY74" s="50"/>
      <c r="BZ74" s="50"/>
      <c r="CA74" s="50"/>
      <c r="CB74" s="50"/>
      <c r="CC74" s="264"/>
      <c r="CD74" s="57"/>
      <c r="CE74" s="17"/>
      <c r="CF74" s="17"/>
      <c r="CG74" s="56"/>
      <c r="CH74" s="50"/>
      <c r="CI74" s="50"/>
      <c r="CJ74" s="50"/>
      <c r="CK74" s="50"/>
      <c r="CL74" s="50"/>
      <c r="CM74" s="50"/>
      <c r="CN74" s="264"/>
      <c r="CO74" s="57"/>
      <c r="CP74" s="17"/>
      <c r="CQ74" s="17"/>
      <c r="CR74" s="56"/>
      <c r="CS74" s="50"/>
      <c r="CT74" s="50"/>
      <c r="CU74" s="50"/>
      <c r="CV74" s="50"/>
      <c r="CW74" s="50"/>
      <c r="CX74" s="50"/>
      <c r="CY74" s="264"/>
      <c r="CZ74" s="57"/>
      <c r="DA74" s="17"/>
      <c r="DB74" s="17"/>
      <c r="DC74" s="56"/>
      <c r="DD74" s="50"/>
      <c r="DE74" s="50"/>
      <c r="DF74" s="50"/>
      <c r="DG74" s="50"/>
      <c r="DH74" s="50"/>
      <c r="DI74" s="50"/>
      <c r="DJ74" s="264"/>
      <c r="DK74" s="57"/>
      <c r="DL74" s="17"/>
      <c r="DM74" s="17"/>
      <c r="DN74" s="56"/>
      <c r="DO74" s="50"/>
      <c r="DP74" s="50"/>
      <c r="DQ74" s="50"/>
      <c r="DR74" s="50"/>
      <c r="DS74" s="50"/>
      <c r="DT74" s="50"/>
      <c r="DU74" s="264"/>
      <c r="DV74" s="57"/>
      <c r="DW74" s="17"/>
      <c r="DX74" s="17"/>
      <c r="DY74" s="56"/>
      <c r="DZ74" s="50"/>
      <c r="EA74" s="50"/>
      <c r="EB74" s="50"/>
      <c r="EC74" s="50"/>
      <c r="ED74" s="50"/>
      <c r="EE74" s="50"/>
      <c r="EF74" s="264"/>
      <c r="EG74" s="57"/>
      <c r="EH74" s="17"/>
      <c r="EI74" s="17"/>
      <c r="EJ74" s="56"/>
      <c r="EK74" s="50"/>
      <c r="EL74" s="50"/>
      <c r="EM74" s="50"/>
      <c r="EN74" s="50"/>
      <c r="EO74" s="50"/>
      <c r="EP74" s="50"/>
      <c r="EQ74" s="264"/>
      <c r="ER74" s="57"/>
      <c r="ES74" s="17"/>
      <c r="ET74" s="17"/>
      <c r="EU74" s="56"/>
      <c r="EV74" s="50"/>
      <c r="EW74" s="50"/>
      <c r="EX74" s="50"/>
      <c r="EY74" s="50"/>
      <c r="EZ74" s="50"/>
      <c r="FA74" s="50"/>
      <c r="FB74" s="264"/>
      <c r="FC74" s="57"/>
      <c r="FD74" s="17"/>
      <c r="FE74" s="17"/>
      <c r="FF74" s="56"/>
      <c r="FG74" s="50"/>
      <c r="FH74" s="50"/>
      <c r="FI74" s="50"/>
      <c r="FJ74" s="50"/>
      <c r="FK74" s="50"/>
      <c r="FL74" s="50"/>
      <c r="FM74" s="264"/>
      <c r="FN74" s="57"/>
      <c r="FO74" s="17"/>
      <c r="FP74" s="17"/>
      <c r="FQ74" s="56"/>
      <c r="FR74" s="50"/>
      <c r="FS74" s="50"/>
      <c r="FT74" s="50"/>
      <c r="FU74" s="50"/>
      <c r="FV74" s="50"/>
      <c r="FW74" s="50"/>
      <c r="FX74" s="264"/>
      <c r="FY74" s="57"/>
      <c r="FZ74" s="17"/>
      <c r="GA74" s="17"/>
      <c r="GB74" s="56"/>
      <c r="GC74" s="50"/>
      <c r="GD74" s="50"/>
      <c r="GE74" s="50"/>
      <c r="GF74" s="50"/>
      <c r="GG74" s="50"/>
      <c r="GH74" s="50"/>
      <c r="GI74" s="264"/>
      <c r="GJ74" s="57"/>
      <c r="GK74" s="17"/>
      <c r="GL74" s="17"/>
      <c r="GM74" s="56"/>
      <c r="GN74" s="50"/>
      <c r="GO74" s="50"/>
      <c r="GP74" s="50"/>
      <c r="GQ74" s="50"/>
      <c r="GR74" s="50"/>
      <c r="GS74" s="50"/>
      <c r="GT74" s="264"/>
      <c r="GU74" s="57"/>
      <c r="GV74" s="17"/>
      <c r="GW74" s="17"/>
      <c r="GX74" s="56"/>
      <c r="GY74" s="50"/>
      <c r="GZ74" s="50"/>
      <c r="HA74" s="50"/>
      <c r="HB74" s="50"/>
      <c r="HC74" s="50"/>
      <c r="HD74" s="50"/>
      <c r="HE74" s="264"/>
      <c r="HF74" s="57"/>
      <c r="HG74" s="17"/>
      <c r="HH74" s="17"/>
      <c r="HI74" s="56"/>
      <c r="HJ74" s="50"/>
      <c r="HK74" s="50"/>
      <c r="HL74" s="50"/>
      <c r="HM74" s="50"/>
      <c r="HN74" s="50"/>
      <c r="HO74" s="50"/>
      <c r="HP74" s="264"/>
      <c r="HQ74" s="57"/>
      <c r="HR74" s="17"/>
      <c r="HS74" s="17"/>
    </row>
    <row r="75" spans="1:227" x14ac:dyDescent="0.25">
      <c r="A75" s="59"/>
      <c r="B75" s="215"/>
      <c r="C75" s="60"/>
      <c r="D75" s="60"/>
      <c r="E75" s="264"/>
      <c r="F75" s="264"/>
      <c r="G75" s="17"/>
      <c r="H75" s="56"/>
      <c r="I75" s="50"/>
      <c r="J75" s="50"/>
      <c r="K75" s="50"/>
      <c r="L75" s="50"/>
      <c r="M75" s="50"/>
      <c r="N75" s="50"/>
      <c r="O75" s="264"/>
      <c r="P75" s="57"/>
      <c r="Q75" s="17"/>
      <c r="R75" s="17"/>
      <c r="S75" s="56"/>
      <c r="T75" s="50"/>
      <c r="U75" s="50"/>
      <c r="V75" s="50"/>
      <c r="W75" s="50"/>
      <c r="X75" s="50"/>
      <c r="Y75" s="50"/>
      <c r="Z75" s="264"/>
      <c r="AA75" s="57"/>
      <c r="AB75" s="17"/>
      <c r="AC75" s="17"/>
      <c r="AD75" s="56"/>
      <c r="AE75" s="50"/>
      <c r="AF75" s="50"/>
      <c r="AG75" s="50"/>
      <c r="AH75" s="50"/>
      <c r="AI75" s="50"/>
      <c r="AJ75" s="50"/>
      <c r="AK75" s="264"/>
      <c r="AL75" s="57"/>
      <c r="AM75" s="17"/>
      <c r="AN75" s="17"/>
      <c r="AO75" s="56"/>
      <c r="AP75" s="50"/>
      <c r="AQ75" s="50"/>
      <c r="AR75" s="50"/>
      <c r="AS75" s="50"/>
      <c r="AT75" s="50"/>
      <c r="AU75" s="50"/>
      <c r="AV75" s="264"/>
      <c r="AW75" s="57"/>
      <c r="AX75" s="17"/>
      <c r="AY75" s="17"/>
      <c r="AZ75" s="56"/>
      <c r="BA75" s="50"/>
      <c r="BB75" s="50"/>
      <c r="BC75" s="50"/>
      <c r="BD75" s="50"/>
      <c r="BE75" s="50"/>
      <c r="BF75" s="50"/>
      <c r="BG75" s="264"/>
      <c r="BH75" s="57"/>
      <c r="BI75" s="17"/>
      <c r="BJ75" s="17"/>
      <c r="BK75" s="56"/>
      <c r="BL75" s="50"/>
      <c r="BM75" s="50"/>
      <c r="BN75" s="50"/>
      <c r="BO75" s="50"/>
      <c r="BP75" s="50"/>
      <c r="BQ75" s="50"/>
      <c r="BR75" s="264"/>
      <c r="BS75" s="57"/>
      <c r="BT75" s="17"/>
      <c r="BU75" s="17"/>
      <c r="BV75" s="56"/>
      <c r="BW75" s="50"/>
      <c r="BX75" s="50"/>
      <c r="BY75" s="50"/>
      <c r="BZ75" s="50"/>
      <c r="CA75" s="50"/>
      <c r="CB75" s="50"/>
      <c r="CC75" s="264"/>
      <c r="CD75" s="57"/>
      <c r="CE75" s="17"/>
      <c r="CF75" s="17"/>
      <c r="CG75" s="56"/>
      <c r="CH75" s="50"/>
      <c r="CI75" s="50"/>
      <c r="CJ75" s="50"/>
      <c r="CK75" s="50"/>
      <c r="CL75" s="50"/>
      <c r="CM75" s="50"/>
      <c r="CN75" s="264"/>
      <c r="CO75" s="57"/>
      <c r="CP75" s="17"/>
      <c r="CQ75" s="17"/>
      <c r="CR75" s="56"/>
      <c r="CS75" s="50"/>
      <c r="CT75" s="50"/>
      <c r="CU75" s="50"/>
      <c r="CV75" s="50"/>
      <c r="CW75" s="50"/>
      <c r="CX75" s="50"/>
      <c r="CY75" s="264"/>
      <c r="CZ75" s="57"/>
      <c r="DA75" s="17"/>
      <c r="DB75" s="17"/>
      <c r="DC75" s="56"/>
      <c r="DD75" s="50"/>
      <c r="DE75" s="50"/>
      <c r="DF75" s="50"/>
      <c r="DG75" s="50"/>
      <c r="DH75" s="50"/>
      <c r="DI75" s="50"/>
      <c r="DJ75" s="264"/>
      <c r="DK75" s="57"/>
      <c r="DL75" s="17"/>
      <c r="DM75" s="17"/>
      <c r="DN75" s="56"/>
      <c r="DO75" s="50"/>
      <c r="DP75" s="50"/>
      <c r="DQ75" s="50"/>
      <c r="DR75" s="50"/>
      <c r="DS75" s="50"/>
      <c r="DT75" s="50"/>
      <c r="DU75" s="264"/>
      <c r="DV75" s="57"/>
      <c r="DW75" s="17"/>
      <c r="DX75" s="17"/>
      <c r="DY75" s="56"/>
      <c r="DZ75" s="50"/>
      <c r="EA75" s="50"/>
      <c r="EB75" s="50"/>
      <c r="EC75" s="50"/>
      <c r="ED75" s="50"/>
      <c r="EE75" s="50"/>
      <c r="EF75" s="264"/>
      <c r="EG75" s="57"/>
      <c r="EH75" s="17"/>
      <c r="EI75" s="17"/>
      <c r="EJ75" s="56"/>
      <c r="EK75" s="50"/>
      <c r="EL75" s="50"/>
      <c r="EM75" s="50"/>
      <c r="EN75" s="50"/>
      <c r="EO75" s="50"/>
      <c r="EP75" s="50"/>
      <c r="EQ75" s="264"/>
      <c r="ER75" s="57"/>
      <c r="ES75" s="17"/>
      <c r="ET75" s="17"/>
      <c r="EU75" s="56"/>
      <c r="EV75" s="50"/>
      <c r="EW75" s="50"/>
      <c r="EX75" s="50"/>
      <c r="EY75" s="50"/>
      <c r="EZ75" s="50"/>
      <c r="FA75" s="50"/>
      <c r="FB75" s="264"/>
      <c r="FC75" s="57"/>
      <c r="FD75" s="17"/>
      <c r="FE75" s="17"/>
      <c r="FF75" s="56"/>
      <c r="FG75" s="50"/>
      <c r="FH75" s="50"/>
      <c r="FI75" s="50"/>
      <c r="FJ75" s="50"/>
      <c r="FK75" s="50"/>
      <c r="FL75" s="50"/>
      <c r="FM75" s="264"/>
      <c r="FN75" s="57"/>
      <c r="FO75" s="17"/>
      <c r="FP75" s="17"/>
      <c r="FQ75" s="56"/>
      <c r="FR75" s="50"/>
      <c r="FS75" s="50"/>
      <c r="FT75" s="50"/>
      <c r="FU75" s="50"/>
      <c r="FV75" s="50"/>
      <c r="FW75" s="50"/>
      <c r="FX75" s="264"/>
      <c r="FY75" s="57"/>
      <c r="FZ75" s="17"/>
      <c r="GA75" s="17"/>
      <c r="GB75" s="56"/>
      <c r="GC75" s="50"/>
      <c r="GD75" s="50"/>
      <c r="GE75" s="50"/>
      <c r="GF75" s="50"/>
      <c r="GG75" s="50"/>
      <c r="GH75" s="50"/>
      <c r="GI75" s="264"/>
      <c r="GJ75" s="57"/>
      <c r="GK75" s="17"/>
      <c r="GL75" s="17"/>
      <c r="GM75" s="56"/>
      <c r="GN75" s="50"/>
      <c r="GO75" s="50"/>
      <c r="GP75" s="50"/>
      <c r="GQ75" s="50"/>
      <c r="GR75" s="50"/>
      <c r="GS75" s="50"/>
      <c r="GT75" s="264"/>
      <c r="GU75" s="57"/>
      <c r="GV75" s="17"/>
      <c r="GW75" s="17"/>
      <c r="GX75" s="56"/>
      <c r="GY75" s="50"/>
      <c r="GZ75" s="50"/>
      <c r="HA75" s="50"/>
      <c r="HB75" s="50"/>
      <c r="HC75" s="50"/>
      <c r="HD75" s="50"/>
      <c r="HE75" s="264"/>
      <c r="HF75" s="57"/>
      <c r="HG75" s="17"/>
      <c r="HH75" s="17"/>
      <c r="HI75" s="56"/>
      <c r="HJ75" s="50"/>
      <c r="HK75" s="50"/>
      <c r="HL75" s="50"/>
      <c r="HM75" s="50"/>
      <c r="HN75" s="50"/>
      <c r="HO75" s="50"/>
      <c r="HP75" s="264"/>
      <c r="HQ75" s="57"/>
      <c r="HR75" s="17"/>
      <c r="HS75" s="17"/>
    </row>
    <row r="76" spans="1:227" x14ac:dyDescent="0.25">
      <c r="A76" s="59"/>
      <c r="B76" s="215"/>
      <c r="C76" s="60"/>
      <c r="D76" s="60"/>
      <c r="E76" s="264"/>
      <c r="F76" s="264"/>
      <c r="G76" s="17"/>
      <c r="H76" s="56"/>
      <c r="I76" s="50"/>
      <c r="J76" s="50"/>
      <c r="K76" s="50"/>
      <c r="L76" s="50"/>
      <c r="M76" s="50"/>
      <c r="N76" s="50"/>
      <c r="O76" s="264"/>
      <c r="P76" s="57"/>
      <c r="Q76" s="17"/>
      <c r="R76" s="17"/>
      <c r="S76" s="56"/>
      <c r="T76" s="50"/>
      <c r="U76" s="50"/>
      <c r="V76" s="50"/>
      <c r="W76" s="50"/>
      <c r="X76" s="50"/>
      <c r="Y76" s="50"/>
      <c r="Z76" s="264"/>
      <c r="AA76" s="57"/>
      <c r="AB76" s="17"/>
      <c r="AC76" s="17"/>
      <c r="AD76" s="56"/>
      <c r="AE76" s="50"/>
      <c r="AF76" s="50"/>
      <c r="AG76" s="50"/>
      <c r="AH76" s="50"/>
      <c r="AI76" s="50"/>
      <c r="AJ76" s="50"/>
      <c r="AK76" s="264"/>
      <c r="AL76" s="57"/>
      <c r="AM76" s="17"/>
      <c r="AN76" s="17"/>
      <c r="AO76" s="56"/>
      <c r="AP76" s="50"/>
      <c r="AQ76" s="50"/>
      <c r="AR76" s="50"/>
      <c r="AS76" s="50"/>
      <c r="AT76" s="50"/>
      <c r="AU76" s="50"/>
      <c r="AV76" s="264"/>
      <c r="AW76" s="57"/>
      <c r="AX76" s="17"/>
      <c r="AY76" s="17"/>
      <c r="AZ76" s="56"/>
      <c r="BA76" s="50"/>
      <c r="BB76" s="50"/>
      <c r="BC76" s="50"/>
      <c r="BD76" s="50"/>
      <c r="BE76" s="50"/>
      <c r="BF76" s="50"/>
      <c r="BG76" s="264"/>
      <c r="BH76" s="57"/>
      <c r="BI76" s="17"/>
      <c r="BJ76" s="17"/>
      <c r="BK76" s="56"/>
      <c r="BL76" s="50"/>
      <c r="BM76" s="50"/>
      <c r="BN76" s="50"/>
      <c r="BO76" s="50"/>
      <c r="BP76" s="50"/>
      <c r="BQ76" s="50"/>
      <c r="BR76" s="264"/>
      <c r="BS76" s="57"/>
      <c r="BT76" s="17"/>
      <c r="BU76" s="17"/>
      <c r="BV76" s="56"/>
      <c r="BW76" s="50"/>
      <c r="BX76" s="50"/>
      <c r="BY76" s="50"/>
      <c r="BZ76" s="50"/>
      <c r="CA76" s="50"/>
      <c r="CB76" s="50"/>
      <c r="CC76" s="264"/>
      <c r="CD76" s="57"/>
      <c r="CE76" s="17"/>
      <c r="CF76" s="17"/>
      <c r="CG76" s="56"/>
      <c r="CH76" s="50"/>
      <c r="CI76" s="50"/>
      <c r="CJ76" s="50"/>
      <c r="CK76" s="50"/>
      <c r="CL76" s="50"/>
      <c r="CM76" s="50"/>
      <c r="CN76" s="264"/>
      <c r="CO76" s="57"/>
      <c r="CP76" s="17"/>
      <c r="CQ76" s="17"/>
      <c r="CR76" s="56"/>
      <c r="CS76" s="50"/>
      <c r="CT76" s="50"/>
      <c r="CU76" s="50"/>
      <c r="CV76" s="50"/>
      <c r="CW76" s="50"/>
      <c r="CX76" s="50"/>
      <c r="CY76" s="264"/>
      <c r="CZ76" s="57"/>
      <c r="DA76" s="17"/>
      <c r="DB76" s="17"/>
      <c r="DC76" s="56"/>
      <c r="DD76" s="50"/>
      <c r="DE76" s="50"/>
      <c r="DF76" s="50"/>
      <c r="DG76" s="50"/>
      <c r="DH76" s="50"/>
      <c r="DI76" s="50"/>
      <c r="DJ76" s="264"/>
      <c r="DK76" s="57"/>
      <c r="DL76" s="17"/>
      <c r="DM76" s="17"/>
      <c r="DN76" s="56"/>
      <c r="DO76" s="50"/>
      <c r="DP76" s="50"/>
      <c r="DQ76" s="50"/>
      <c r="DR76" s="50"/>
      <c r="DS76" s="50"/>
      <c r="DT76" s="50"/>
      <c r="DU76" s="264"/>
      <c r="DV76" s="57"/>
      <c r="DW76" s="17"/>
      <c r="DX76" s="17"/>
      <c r="DY76" s="56"/>
      <c r="DZ76" s="50"/>
      <c r="EA76" s="50"/>
      <c r="EB76" s="50"/>
      <c r="EC76" s="50"/>
      <c r="ED76" s="50"/>
      <c r="EE76" s="50"/>
      <c r="EF76" s="264"/>
      <c r="EG76" s="57"/>
      <c r="EH76" s="17"/>
      <c r="EI76" s="17"/>
      <c r="EJ76" s="56"/>
      <c r="EK76" s="50"/>
      <c r="EL76" s="50"/>
      <c r="EM76" s="50"/>
      <c r="EN76" s="50"/>
      <c r="EO76" s="50"/>
      <c r="EP76" s="50"/>
      <c r="EQ76" s="264"/>
      <c r="ER76" s="57"/>
      <c r="ES76" s="17"/>
      <c r="ET76" s="17"/>
      <c r="EU76" s="56"/>
      <c r="EV76" s="50"/>
      <c r="EW76" s="50"/>
      <c r="EX76" s="50"/>
      <c r="EY76" s="50"/>
      <c r="EZ76" s="50"/>
      <c r="FA76" s="50"/>
      <c r="FB76" s="264"/>
      <c r="FC76" s="57"/>
      <c r="FD76" s="17"/>
      <c r="FE76" s="17"/>
      <c r="FF76" s="56"/>
      <c r="FG76" s="50"/>
      <c r="FH76" s="50"/>
      <c r="FI76" s="50"/>
      <c r="FJ76" s="50"/>
      <c r="FK76" s="50"/>
      <c r="FL76" s="50"/>
      <c r="FM76" s="264"/>
      <c r="FN76" s="57"/>
      <c r="FO76" s="17"/>
      <c r="FP76" s="17"/>
      <c r="FQ76" s="56"/>
      <c r="FR76" s="50"/>
      <c r="FS76" s="50"/>
      <c r="FT76" s="50"/>
      <c r="FU76" s="50"/>
      <c r="FV76" s="50"/>
      <c r="FW76" s="50"/>
      <c r="FX76" s="264"/>
      <c r="FY76" s="57"/>
      <c r="FZ76" s="17"/>
      <c r="GA76" s="17"/>
      <c r="GB76" s="56"/>
      <c r="GC76" s="50"/>
      <c r="GD76" s="50"/>
      <c r="GE76" s="50"/>
      <c r="GF76" s="50"/>
      <c r="GG76" s="50"/>
      <c r="GH76" s="50"/>
      <c r="GI76" s="264"/>
      <c r="GJ76" s="57"/>
      <c r="GK76" s="17"/>
      <c r="GL76" s="17"/>
      <c r="GM76" s="56"/>
      <c r="GN76" s="50"/>
      <c r="GO76" s="50"/>
      <c r="GP76" s="50"/>
      <c r="GQ76" s="50"/>
      <c r="GR76" s="50"/>
      <c r="GS76" s="50"/>
      <c r="GT76" s="264"/>
      <c r="GU76" s="57"/>
      <c r="GV76" s="17"/>
      <c r="GW76" s="17"/>
      <c r="GX76" s="56"/>
      <c r="GY76" s="50"/>
      <c r="GZ76" s="50"/>
      <c r="HA76" s="50"/>
      <c r="HB76" s="50"/>
      <c r="HC76" s="50"/>
      <c r="HD76" s="50"/>
      <c r="HE76" s="264"/>
      <c r="HF76" s="57"/>
      <c r="HG76" s="17"/>
      <c r="HH76" s="17"/>
      <c r="HI76" s="56"/>
      <c r="HJ76" s="50"/>
      <c r="HK76" s="50"/>
      <c r="HL76" s="50"/>
      <c r="HM76" s="50"/>
      <c r="HN76" s="50"/>
      <c r="HO76" s="50"/>
      <c r="HP76" s="264"/>
      <c r="HQ76" s="57"/>
      <c r="HR76" s="17"/>
      <c r="HS76" s="17"/>
    </row>
    <row r="77" spans="1:227" x14ac:dyDescent="0.25">
      <c r="A77" s="59"/>
      <c r="B77" s="215"/>
      <c r="C77" s="60"/>
      <c r="D77" s="60"/>
      <c r="E77" s="264"/>
      <c r="F77" s="264"/>
      <c r="G77" s="17"/>
      <c r="H77" s="56"/>
      <c r="I77" s="50"/>
      <c r="J77" s="50"/>
      <c r="K77" s="50"/>
      <c r="L77" s="50"/>
      <c r="M77" s="50"/>
      <c r="N77" s="50"/>
      <c r="O77" s="264"/>
      <c r="P77" s="57"/>
      <c r="Q77" s="17"/>
      <c r="R77" s="17"/>
      <c r="S77" s="56"/>
      <c r="T77" s="50"/>
      <c r="U77" s="50"/>
      <c r="V77" s="50"/>
      <c r="W77" s="50"/>
      <c r="X77" s="50"/>
      <c r="Y77" s="50"/>
      <c r="Z77" s="264"/>
      <c r="AA77" s="57"/>
      <c r="AB77" s="17"/>
      <c r="AC77" s="17"/>
      <c r="AD77" s="56"/>
      <c r="AE77" s="50"/>
      <c r="AF77" s="50"/>
      <c r="AG77" s="50"/>
      <c r="AH77" s="50"/>
      <c r="AI77" s="50"/>
      <c r="AJ77" s="50"/>
      <c r="AK77" s="264"/>
      <c r="AL77" s="57"/>
      <c r="AM77" s="17"/>
      <c r="AN77" s="17"/>
      <c r="AO77" s="56"/>
      <c r="AP77" s="50"/>
      <c r="AQ77" s="50"/>
      <c r="AR77" s="50"/>
      <c r="AS77" s="50"/>
      <c r="AT77" s="50"/>
      <c r="AU77" s="50"/>
      <c r="AV77" s="264"/>
      <c r="AW77" s="57"/>
      <c r="AX77" s="17"/>
      <c r="AY77" s="17"/>
      <c r="AZ77" s="56"/>
      <c r="BA77" s="50"/>
      <c r="BB77" s="50"/>
      <c r="BC77" s="50"/>
      <c r="BD77" s="50"/>
      <c r="BE77" s="50"/>
      <c r="BF77" s="50"/>
      <c r="BG77" s="264"/>
      <c r="BH77" s="57"/>
      <c r="BI77" s="17"/>
      <c r="BJ77" s="17"/>
      <c r="BK77" s="56"/>
      <c r="BL77" s="50"/>
      <c r="BM77" s="50"/>
      <c r="BN77" s="50"/>
      <c r="BO77" s="50"/>
      <c r="BP77" s="50"/>
      <c r="BQ77" s="50"/>
      <c r="BR77" s="264"/>
      <c r="BS77" s="57"/>
      <c r="BT77" s="17"/>
      <c r="BU77" s="17"/>
      <c r="BV77" s="56"/>
      <c r="BW77" s="50"/>
      <c r="BX77" s="50"/>
      <c r="BY77" s="50"/>
      <c r="BZ77" s="50"/>
      <c r="CA77" s="50"/>
      <c r="CB77" s="50"/>
      <c r="CC77" s="264"/>
      <c r="CD77" s="57"/>
      <c r="CE77" s="17"/>
      <c r="CF77" s="17"/>
      <c r="CG77" s="56"/>
      <c r="CH77" s="50"/>
      <c r="CI77" s="50"/>
      <c r="CJ77" s="50"/>
      <c r="CK77" s="50"/>
      <c r="CL77" s="50"/>
      <c r="CM77" s="50"/>
      <c r="CN77" s="264"/>
      <c r="CO77" s="57"/>
      <c r="CP77" s="17"/>
      <c r="CQ77" s="17"/>
      <c r="CR77" s="56"/>
      <c r="CS77" s="50"/>
      <c r="CT77" s="50"/>
      <c r="CU77" s="50"/>
      <c r="CV77" s="50"/>
      <c r="CW77" s="50"/>
      <c r="CX77" s="50"/>
      <c r="CY77" s="264"/>
      <c r="CZ77" s="57"/>
      <c r="DA77" s="17"/>
      <c r="DB77" s="17"/>
      <c r="DC77" s="56"/>
      <c r="DD77" s="50"/>
      <c r="DE77" s="50"/>
      <c r="DF77" s="50"/>
      <c r="DG77" s="50"/>
      <c r="DH77" s="50"/>
      <c r="DI77" s="50"/>
      <c r="DJ77" s="264"/>
      <c r="DK77" s="57"/>
      <c r="DL77" s="17"/>
      <c r="DM77" s="17"/>
      <c r="DN77" s="56"/>
      <c r="DO77" s="50"/>
      <c r="DP77" s="50"/>
      <c r="DQ77" s="50"/>
      <c r="DR77" s="50"/>
      <c r="DS77" s="50"/>
      <c r="DT77" s="50"/>
      <c r="DU77" s="264"/>
      <c r="DV77" s="57"/>
      <c r="DW77" s="17"/>
      <c r="DX77" s="17"/>
      <c r="DY77" s="56"/>
      <c r="DZ77" s="50"/>
      <c r="EA77" s="50"/>
      <c r="EB77" s="50"/>
      <c r="EC77" s="50"/>
      <c r="ED77" s="50"/>
      <c r="EE77" s="50"/>
      <c r="EF77" s="264"/>
      <c r="EG77" s="57"/>
      <c r="EH77" s="17"/>
      <c r="EI77" s="17"/>
      <c r="EJ77" s="56"/>
      <c r="EK77" s="50"/>
      <c r="EL77" s="50"/>
      <c r="EM77" s="50"/>
      <c r="EN77" s="50"/>
      <c r="EO77" s="50"/>
      <c r="EP77" s="50"/>
      <c r="EQ77" s="264"/>
      <c r="ER77" s="57"/>
      <c r="ES77" s="17"/>
      <c r="ET77" s="17"/>
      <c r="EU77" s="56"/>
      <c r="EV77" s="50"/>
      <c r="EW77" s="50"/>
      <c r="EX77" s="50"/>
      <c r="EY77" s="50"/>
      <c r="EZ77" s="50"/>
      <c r="FA77" s="50"/>
      <c r="FB77" s="264"/>
      <c r="FC77" s="57"/>
      <c r="FD77" s="17"/>
      <c r="FE77" s="17"/>
      <c r="FF77" s="56"/>
      <c r="FG77" s="50"/>
      <c r="FH77" s="50"/>
      <c r="FI77" s="50"/>
      <c r="FJ77" s="50"/>
      <c r="FK77" s="50"/>
      <c r="FL77" s="50"/>
      <c r="FM77" s="264"/>
      <c r="FN77" s="57"/>
      <c r="FO77" s="17"/>
      <c r="FP77" s="17"/>
      <c r="FQ77" s="56"/>
      <c r="FR77" s="50"/>
      <c r="FS77" s="50"/>
      <c r="FT77" s="50"/>
      <c r="FU77" s="50"/>
      <c r="FV77" s="50"/>
      <c r="FW77" s="50"/>
      <c r="FX77" s="264"/>
      <c r="FY77" s="57"/>
      <c r="FZ77" s="17"/>
      <c r="GA77" s="17"/>
      <c r="GB77" s="56"/>
      <c r="GC77" s="50"/>
      <c r="GD77" s="50"/>
      <c r="GE77" s="50"/>
      <c r="GF77" s="50"/>
      <c r="GG77" s="50"/>
      <c r="GH77" s="50"/>
      <c r="GI77" s="264"/>
      <c r="GJ77" s="57"/>
      <c r="GK77" s="17"/>
      <c r="GL77" s="17"/>
      <c r="GM77" s="56"/>
      <c r="GN77" s="50"/>
      <c r="GO77" s="50"/>
      <c r="GP77" s="50"/>
      <c r="GQ77" s="50"/>
      <c r="GR77" s="50"/>
      <c r="GS77" s="50"/>
      <c r="GT77" s="264"/>
      <c r="GU77" s="57"/>
      <c r="GV77" s="17"/>
      <c r="GW77" s="17"/>
      <c r="GX77" s="56"/>
      <c r="GY77" s="50"/>
      <c r="GZ77" s="50"/>
      <c r="HA77" s="50"/>
      <c r="HB77" s="50"/>
      <c r="HC77" s="50"/>
      <c r="HD77" s="50"/>
      <c r="HE77" s="264"/>
      <c r="HF77" s="57"/>
      <c r="HG77" s="17"/>
      <c r="HH77" s="17"/>
      <c r="HI77" s="56"/>
      <c r="HJ77" s="50"/>
      <c r="HK77" s="50"/>
      <c r="HL77" s="50"/>
      <c r="HM77" s="50"/>
      <c r="HN77" s="50"/>
      <c r="HO77" s="50"/>
      <c r="HP77" s="264"/>
      <c r="HQ77" s="57"/>
      <c r="HR77" s="17"/>
      <c r="HS77" s="17"/>
    </row>
    <row r="78" spans="1:227" x14ac:dyDescent="0.25">
      <c r="A78" s="59"/>
      <c r="B78" s="215"/>
      <c r="C78" s="60"/>
      <c r="D78" s="60"/>
      <c r="E78" s="264"/>
      <c r="F78" s="264"/>
      <c r="G78" s="17"/>
      <c r="H78" s="56"/>
      <c r="I78" s="50"/>
      <c r="J78" s="50"/>
      <c r="K78" s="50"/>
      <c r="L78" s="50"/>
      <c r="M78" s="50"/>
      <c r="N78" s="50"/>
      <c r="O78" s="264"/>
      <c r="P78" s="57"/>
      <c r="Q78" s="17"/>
      <c r="R78" s="17"/>
      <c r="S78" s="56"/>
      <c r="T78" s="50"/>
      <c r="U78" s="50"/>
      <c r="V78" s="50"/>
      <c r="W78" s="50"/>
      <c r="X78" s="50"/>
      <c r="Y78" s="50"/>
      <c r="Z78" s="264"/>
      <c r="AA78" s="57"/>
      <c r="AB78" s="17"/>
      <c r="AC78" s="17"/>
      <c r="AD78" s="56"/>
      <c r="AE78" s="50"/>
      <c r="AF78" s="50"/>
      <c r="AG78" s="50"/>
      <c r="AH78" s="50"/>
      <c r="AI78" s="50"/>
      <c r="AJ78" s="50"/>
      <c r="AK78" s="264"/>
      <c r="AL78" s="57"/>
      <c r="AM78" s="17"/>
      <c r="AN78" s="17"/>
      <c r="AO78" s="56"/>
      <c r="AP78" s="50"/>
      <c r="AQ78" s="50"/>
      <c r="AR78" s="50"/>
      <c r="AS78" s="50"/>
      <c r="AT78" s="50"/>
      <c r="AU78" s="50"/>
      <c r="AV78" s="264"/>
      <c r="AW78" s="57"/>
      <c r="AX78" s="17"/>
      <c r="AY78" s="17"/>
      <c r="AZ78" s="56"/>
      <c r="BA78" s="50"/>
      <c r="BB78" s="50"/>
      <c r="BC78" s="50"/>
      <c r="BD78" s="50"/>
      <c r="BE78" s="50"/>
      <c r="BF78" s="50"/>
      <c r="BG78" s="264"/>
      <c r="BH78" s="57"/>
      <c r="BI78" s="17"/>
      <c r="BJ78" s="17"/>
      <c r="BK78" s="56"/>
      <c r="BL78" s="50"/>
      <c r="BM78" s="50"/>
      <c r="BN78" s="50"/>
      <c r="BO78" s="50"/>
      <c r="BP78" s="50"/>
      <c r="BQ78" s="50"/>
      <c r="BR78" s="264"/>
      <c r="BS78" s="57"/>
      <c r="BT78" s="17"/>
      <c r="BU78" s="17"/>
      <c r="BV78" s="56"/>
      <c r="BW78" s="50"/>
      <c r="BX78" s="50"/>
      <c r="BY78" s="50"/>
      <c r="BZ78" s="50"/>
      <c r="CA78" s="50"/>
      <c r="CB78" s="50"/>
      <c r="CC78" s="264"/>
      <c r="CD78" s="57"/>
      <c r="CE78" s="17"/>
      <c r="CF78" s="17"/>
      <c r="CG78" s="56"/>
      <c r="CH78" s="50"/>
      <c r="CI78" s="50"/>
      <c r="CJ78" s="50"/>
      <c r="CK78" s="50"/>
      <c r="CL78" s="50"/>
      <c r="CM78" s="50"/>
      <c r="CN78" s="264"/>
      <c r="CO78" s="57"/>
      <c r="CP78" s="17"/>
      <c r="CQ78" s="17"/>
      <c r="CR78" s="56"/>
      <c r="CS78" s="50"/>
      <c r="CT78" s="50"/>
      <c r="CU78" s="50"/>
      <c r="CV78" s="50"/>
      <c r="CW78" s="50"/>
      <c r="CX78" s="50"/>
      <c r="CY78" s="264"/>
      <c r="CZ78" s="57"/>
      <c r="DA78" s="17"/>
      <c r="DB78" s="17"/>
      <c r="DC78" s="56"/>
      <c r="DD78" s="50"/>
      <c r="DE78" s="50"/>
      <c r="DF78" s="50"/>
      <c r="DG78" s="50"/>
      <c r="DH78" s="50"/>
      <c r="DI78" s="50"/>
      <c r="DJ78" s="264"/>
      <c r="DK78" s="57"/>
      <c r="DL78" s="17"/>
      <c r="DM78" s="17"/>
      <c r="DN78" s="56"/>
      <c r="DO78" s="50"/>
      <c r="DP78" s="50"/>
      <c r="DQ78" s="50"/>
      <c r="DR78" s="50"/>
      <c r="DS78" s="50"/>
      <c r="DT78" s="50"/>
      <c r="DU78" s="264"/>
      <c r="DV78" s="57"/>
      <c r="DW78" s="17"/>
      <c r="DX78" s="17"/>
      <c r="DY78" s="56"/>
      <c r="DZ78" s="50"/>
      <c r="EA78" s="50"/>
      <c r="EB78" s="50"/>
      <c r="EC78" s="50"/>
      <c r="ED78" s="50"/>
      <c r="EE78" s="50"/>
      <c r="EF78" s="264"/>
      <c r="EG78" s="57"/>
      <c r="EH78" s="17"/>
      <c r="EI78" s="17"/>
      <c r="EJ78" s="56"/>
      <c r="EK78" s="50"/>
      <c r="EL78" s="50"/>
      <c r="EM78" s="50"/>
      <c r="EN78" s="50"/>
      <c r="EO78" s="50"/>
      <c r="EP78" s="50"/>
      <c r="EQ78" s="264"/>
      <c r="ER78" s="57"/>
      <c r="ES78" s="17"/>
      <c r="ET78" s="17"/>
      <c r="EU78" s="56"/>
      <c r="EV78" s="50"/>
      <c r="EW78" s="50"/>
      <c r="EX78" s="50"/>
      <c r="EY78" s="50"/>
      <c r="EZ78" s="50"/>
      <c r="FA78" s="50"/>
      <c r="FB78" s="264"/>
      <c r="FC78" s="57"/>
      <c r="FD78" s="17"/>
      <c r="FE78" s="17"/>
      <c r="FF78" s="56"/>
      <c r="FG78" s="50"/>
      <c r="FH78" s="50"/>
      <c r="FI78" s="50"/>
      <c r="FJ78" s="50"/>
      <c r="FK78" s="50"/>
      <c r="FL78" s="50"/>
      <c r="FM78" s="264"/>
      <c r="FN78" s="57"/>
      <c r="FO78" s="17"/>
      <c r="FP78" s="17"/>
      <c r="FQ78" s="56"/>
      <c r="FR78" s="50"/>
      <c r="FS78" s="50"/>
      <c r="FT78" s="50"/>
      <c r="FU78" s="50"/>
      <c r="FV78" s="50"/>
      <c r="FW78" s="50"/>
      <c r="FX78" s="264"/>
      <c r="FY78" s="57"/>
      <c r="FZ78" s="17"/>
      <c r="GA78" s="17"/>
      <c r="GB78" s="56"/>
      <c r="GC78" s="50"/>
      <c r="GD78" s="50"/>
      <c r="GE78" s="50"/>
      <c r="GF78" s="50"/>
      <c r="GG78" s="50"/>
      <c r="GH78" s="50"/>
      <c r="GI78" s="264"/>
      <c r="GJ78" s="57"/>
      <c r="GK78" s="17"/>
      <c r="GL78" s="17"/>
      <c r="GM78" s="56"/>
      <c r="GN78" s="50"/>
      <c r="GO78" s="50"/>
      <c r="GP78" s="50"/>
      <c r="GQ78" s="50"/>
      <c r="GR78" s="50"/>
      <c r="GS78" s="50"/>
      <c r="GT78" s="264"/>
      <c r="GU78" s="57"/>
      <c r="GV78" s="17"/>
      <c r="GW78" s="17"/>
      <c r="GX78" s="56"/>
      <c r="GY78" s="50"/>
      <c r="GZ78" s="50"/>
      <c r="HA78" s="50"/>
      <c r="HB78" s="50"/>
      <c r="HC78" s="50"/>
      <c r="HD78" s="50"/>
      <c r="HE78" s="264"/>
      <c r="HF78" s="57"/>
      <c r="HG78" s="17"/>
      <c r="HH78" s="17"/>
      <c r="HI78" s="56"/>
      <c r="HJ78" s="50"/>
      <c r="HK78" s="50"/>
      <c r="HL78" s="50"/>
      <c r="HM78" s="50"/>
      <c r="HN78" s="50"/>
      <c r="HO78" s="50"/>
      <c r="HP78" s="264"/>
      <c r="HQ78" s="57"/>
      <c r="HR78" s="17"/>
      <c r="HS78" s="17"/>
    </row>
    <row r="79" spans="1:227" x14ac:dyDescent="0.25">
      <c r="A79" s="59"/>
      <c r="B79" s="215"/>
      <c r="C79" s="60"/>
      <c r="D79" s="60"/>
      <c r="E79" s="264"/>
      <c r="F79" s="264"/>
      <c r="G79" s="17"/>
      <c r="H79" s="56"/>
      <c r="I79" s="50"/>
      <c r="J79" s="50"/>
      <c r="K79" s="50"/>
      <c r="L79" s="50"/>
      <c r="M79" s="50"/>
      <c r="N79" s="50"/>
      <c r="O79" s="264"/>
      <c r="P79" s="57"/>
      <c r="Q79" s="17"/>
      <c r="R79" s="17"/>
      <c r="S79" s="56"/>
      <c r="T79" s="50"/>
      <c r="U79" s="50"/>
      <c r="V79" s="50"/>
      <c r="W79" s="50"/>
      <c r="X79" s="50"/>
      <c r="Y79" s="50"/>
      <c r="Z79" s="264"/>
      <c r="AA79" s="57"/>
      <c r="AB79" s="17"/>
      <c r="AC79" s="17"/>
      <c r="AD79" s="56"/>
      <c r="AE79" s="50"/>
      <c r="AF79" s="50"/>
      <c r="AG79" s="50"/>
      <c r="AH79" s="50"/>
      <c r="AI79" s="50"/>
      <c r="AJ79" s="50"/>
      <c r="AK79" s="264"/>
      <c r="AL79" s="57"/>
      <c r="AM79" s="17"/>
      <c r="AN79" s="17"/>
      <c r="AO79" s="56"/>
      <c r="AP79" s="50"/>
      <c r="AQ79" s="50"/>
      <c r="AR79" s="50"/>
      <c r="AS79" s="50"/>
      <c r="AT79" s="50"/>
      <c r="AU79" s="50"/>
      <c r="AV79" s="264"/>
      <c r="AW79" s="57"/>
      <c r="AX79" s="17"/>
      <c r="AY79" s="17"/>
      <c r="AZ79" s="56"/>
      <c r="BA79" s="50"/>
      <c r="BB79" s="50"/>
      <c r="BC79" s="50"/>
      <c r="BD79" s="50"/>
      <c r="BE79" s="50"/>
      <c r="BF79" s="50"/>
      <c r="BG79" s="264"/>
      <c r="BH79" s="57"/>
      <c r="BI79" s="17"/>
      <c r="BJ79" s="17"/>
      <c r="BK79" s="56"/>
      <c r="BL79" s="50"/>
      <c r="BM79" s="50"/>
      <c r="BN79" s="50"/>
      <c r="BO79" s="50"/>
      <c r="BP79" s="50"/>
      <c r="BQ79" s="50"/>
      <c r="BR79" s="264"/>
      <c r="BS79" s="57"/>
      <c r="BT79" s="17"/>
      <c r="BU79" s="17"/>
      <c r="BV79" s="56"/>
      <c r="BW79" s="50"/>
      <c r="BX79" s="50"/>
      <c r="BY79" s="50"/>
      <c r="BZ79" s="50"/>
      <c r="CA79" s="50"/>
      <c r="CB79" s="50"/>
      <c r="CC79" s="264"/>
      <c r="CD79" s="57"/>
      <c r="CE79" s="17"/>
      <c r="CF79" s="17"/>
      <c r="CG79" s="56"/>
      <c r="CH79" s="50"/>
      <c r="CI79" s="50"/>
      <c r="CJ79" s="50"/>
      <c r="CK79" s="50"/>
      <c r="CL79" s="50"/>
      <c r="CM79" s="50"/>
      <c r="CN79" s="264"/>
      <c r="CO79" s="57"/>
      <c r="CP79" s="17"/>
      <c r="CQ79" s="17"/>
      <c r="CR79" s="56"/>
      <c r="CS79" s="50"/>
      <c r="CT79" s="50"/>
      <c r="CU79" s="50"/>
      <c r="CV79" s="50"/>
      <c r="CW79" s="50"/>
      <c r="CX79" s="50"/>
      <c r="CY79" s="264"/>
      <c r="CZ79" s="57"/>
      <c r="DA79" s="17"/>
      <c r="DB79" s="17"/>
      <c r="DC79" s="56"/>
      <c r="DD79" s="50"/>
      <c r="DE79" s="50"/>
      <c r="DF79" s="50"/>
      <c r="DG79" s="50"/>
      <c r="DH79" s="50"/>
      <c r="DI79" s="50"/>
      <c r="DJ79" s="264"/>
      <c r="DK79" s="57"/>
      <c r="DL79" s="17"/>
      <c r="DM79" s="17"/>
      <c r="DN79" s="56"/>
      <c r="DO79" s="50"/>
      <c r="DP79" s="50"/>
      <c r="DQ79" s="50"/>
      <c r="DR79" s="50"/>
      <c r="DS79" s="50"/>
      <c r="DT79" s="50"/>
      <c r="DU79" s="264"/>
      <c r="DV79" s="57"/>
      <c r="DW79" s="17"/>
      <c r="DX79" s="17"/>
      <c r="DY79" s="56"/>
      <c r="DZ79" s="50"/>
      <c r="EA79" s="50"/>
      <c r="EB79" s="50"/>
      <c r="EC79" s="50"/>
      <c r="ED79" s="50"/>
      <c r="EE79" s="50"/>
      <c r="EF79" s="264"/>
      <c r="EG79" s="57"/>
      <c r="EH79" s="17"/>
      <c r="EI79" s="17"/>
      <c r="EJ79" s="56"/>
      <c r="EK79" s="50"/>
      <c r="EL79" s="50"/>
      <c r="EM79" s="50"/>
      <c r="EN79" s="50"/>
      <c r="EO79" s="50"/>
      <c r="EP79" s="50"/>
      <c r="EQ79" s="264"/>
      <c r="ER79" s="57"/>
      <c r="ES79" s="17"/>
      <c r="ET79" s="17"/>
      <c r="EU79" s="56"/>
      <c r="EV79" s="50"/>
      <c r="EW79" s="50"/>
      <c r="EX79" s="50"/>
      <c r="EY79" s="50"/>
      <c r="EZ79" s="50"/>
      <c r="FA79" s="50"/>
      <c r="FB79" s="264"/>
      <c r="FC79" s="57"/>
      <c r="FD79" s="17"/>
      <c r="FE79" s="17"/>
      <c r="FF79" s="56"/>
      <c r="FG79" s="50"/>
      <c r="FH79" s="50"/>
      <c r="FI79" s="50"/>
      <c r="FJ79" s="50"/>
      <c r="FK79" s="50"/>
      <c r="FL79" s="50"/>
      <c r="FM79" s="264"/>
      <c r="FN79" s="57"/>
      <c r="FO79" s="17"/>
      <c r="FP79" s="17"/>
      <c r="FQ79" s="56"/>
      <c r="FR79" s="50"/>
      <c r="FS79" s="50"/>
      <c r="FT79" s="50"/>
      <c r="FU79" s="50"/>
      <c r="FV79" s="50"/>
      <c r="FW79" s="50"/>
      <c r="FX79" s="264"/>
      <c r="FY79" s="57"/>
      <c r="FZ79" s="17"/>
      <c r="GA79" s="17"/>
      <c r="GB79" s="56"/>
      <c r="GC79" s="50"/>
      <c r="GD79" s="50"/>
      <c r="GE79" s="50"/>
      <c r="GF79" s="50"/>
      <c r="GG79" s="50"/>
      <c r="GH79" s="50"/>
      <c r="GI79" s="264"/>
      <c r="GJ79" s="57"/>
      <c r="GK79" s="17"/>
      <c r="GL79" s="17"/>
      <c r="GM79" s="56"/>
      <c r="GN79" s="50"/>
      <c r="GO79" s="50"/>
      <c r="GP79" s="50"/>
      <c r="GQ79" s="50"/>
      <c r="GR79" s="50"/>
      <c r="GS79" s="50"/>
      <c r="GT79" s="264"/>
      <c r="GU79" s="57"/>
      <c r="GV79" s="17"/>
      <c r="GW79" s="17"/>
      <c r="GX79" s="56"/>
      <c r="GY79" s="50"/>
      <c r="GZ79" s="50"/>
      <c r="HA79" s="50"/>
      <c r="HB79" s="50"/>
      <c r="HC79" s="50"/>
      <c r="HD79" s="50"/>
      <c r="HE79" s="264"/>
      <c r="HF79" s="57"/>
      <c r="HG79" s="17"/>
      <c r="HH79" s="17"/>
      <c r="HI79" s="56"/>
      <c r="HJ79" s="50"/>
      <c r="HK79" s="50"/>
      <c r="HL79" s="50"/>
      <c r="HM79" s="50"/>
      <c r="HN79" s="50"/>
      <c r="HO79" s="50"/>
      <c r="HP79" s="264"/>
      <c r="HQ79" s="57"/>
      <c r="HR79" s="17"/>
      <c r="HS79" s="17"/>
    </row>
    <row r="80" spans="1:227" x14ac:dyDescent="0.25">
      <c r="A80" s="59"/>
      <c r="B80" s="215"/>
      <c r="C80" s="60"/>
      <c r="D80" s="60"/>
      <c r="E80" s="264"/>
      <c r="F80" s="264"/>
      <c r="G80" s="17"/>
      <c r="H80" s="56"/>
      <c r="I80" s="50"/>
      <c r="J80" s="50"/>
      <c r="K80" s="50"/>
      <c r="L80" s="50"/>
      <c r="M80" s="50"/>
      <c r="N80" s="50"/>
      <c r="O80" s="264"/>
      <c r="P80" s="57"/>
      <c r="Q80" s="17"/>
      <c r="R80" s="17"/>
      <c r="S80" s="56"/>
      <c r="T80" s="50"/>
      <c r="U80" s="50"/>
      <c r="V80" s="50"/>
      <c r="W80" s="50"/>
      <c r="X80" s="50"/>
      <c r="Y80" s="50"/>
      <c r="Z80" s="264"/>
      <c r="AA80" s="57"/>
      <c r="AB80" s="17"/>
      <c r="AC80" s="17"/>
      <c r="AD80" s="56"/>
      <c r="AE80" s="50"/>
      <c r="AF80" s="50"/>
      <c r="AG80" s="50"/>
      <c r="AH80" s="50"/>
      <c r="AI80" s="50"/>
      <c r="AJ80" s="50"/>
      <c r="AK80" s="264"/>
      <c r="AL80" s="57"/>
      <c r="AM80" s="17"/>
      <c r="AN80" s="17"/>
      <c r="AO80" s="56"/>
      <c r="AP80" s="50"/>
      <c r="AQ80" s="50"/>
      <c r="AR80" s="50"/>
      <c r="AS80" s="50"/>
      <c r="AT80" s="50"/>
      <c r="AU80" s="50"/>
      <c r="AV80" s="264"/>
      <c r="AW80" s="57"/>
      <c r="AX80" s="17"/>
      <c r="AY80" s="17"/>
      <c r="AZ80" s="56"/>
      <c r="BA80" s="50"/>
      <c r="BB80" s="50"/>
      <c r="BC80" s="50"/>
      <c r="BD80" s="50"/>
      <c r="BE80" s="50"/>
      <c r="BF80" s="50"/>
      <c r="BG80" s="264"/>
      <c r="BH80" s="57"/>
      <c r="BI80" s="17"/>
      <c r="BJ80" s="17"/>
      <c r="BK80" s="56"/>
      <c r="BL80" s="50"/>
      <c r="BM80" s="50"/>
      <c r="BN80" s="50"/>
      <c r="BO80" s="50"/>
      <c r="BP80" s="50"/>
      <c r="BQ80" s="50"/>
      <c r="BR80" s="264"/>
      <c r="BS80" s="57"/>
      <c r="BT80" s="17"/>
      <c r="BU80" s="17"/>
      <c r="BV80" s="56"/>
      <c r="BW80" s="50"/>
      <c r="BX80" s="50"/>
      <c r="BY80" s="50"/>
      <c r="BZ80" s="50"/>
      <c r="CA80" s="50"/>
      <c r="CB80" s="50"/>
      <c r="CC80" s="264"/>
      <c r="CD80" s="57"/>
      <c r="CE80" s="17"/>
      <c r="CF80" s="17"/>
      <c r="CG80" s="56"/>
      <c r="CH80" s="50"/>
      <c r="CI80" s="50"/>
      <c r="CJ80" s="50"/>
      <c r="CK80" s="50"/>
      <c r="CL80" s="50"/>
      <c r="CM80" s="50"/>
      <c r="CN80" s="264"/>
      <c r="CO80" s="57"/>
      <c r="CP80" s="17"/>
      <c r="CQ80" s="17"/>
      <c r="CR80" s="56"/>
      <c r="CS80" s="50"/>
      <c r="CT80" s="50"/>
      <c r="CU80" s="50"/>
      <c r="CV80" s="50"/>
      <c r="CW80" s="50"/>
      <c r="CX80" s="50"/>
      <c r="CY80" s="264"/>
      <c r="CZ80" s="57"/>
      <c r="DA80" s="17"/>
      <c r="DB80" s="17"/>
      <c r="DC80" s="56"/>
      <c r="DD80" s="50"/>
      <c r="DE80" s="50"/>
      <c r="DF80" s="50"/>
      <c r="DG80" s="50"/>
      <c r="DH80" s="50"/>
      <c r="DI80" s="50"/>
      <c r="DJ80" s="264"/>
      <c r="DK80" s="57"/>
      <c r="DL80" s="17"/>
      <c r="DM80" s="17"/>
      <c r="DN80" s="56"/>
      <c r="DO80" s="50"/>
      <c r="DP80" s="50"/>
      <c r="DQ80" s="50"/>
      <c r="DR80" s="50"/>
      <c r="DS80" s="50"/>
      <c r="DT80" s="50"/>
      <c r="DU80" s="264"/>
      <c r="DV80" s="57"/>
      <c r="DW80" s="17"/>
      <c r="DX80" s="17"/>
      <c r="DY80" s="56"/>
      <c r="DZ80" s="50"/>
      <c r="EA80" s="50"/>
      <c r="EB80" s="50"/>
      <c r="EC80" s="50"/>
      <c r="ED80" s="50"/>
      <c r="EE80" s="50"/>
      <c r="EF80" s="264"/>
      <c r="EG80" s="57"/>
      <c r="EH80" s="17"/>
      <c r="EI80" s="17"/>
      <c r="EJ80" s="56"/>
      <c r="EK80" s="50"/>
      <c r="EL80" s="50"/>
      <c r="EM80" s="50"/>
      <c r="EN80" s="50"/>
      <c r="EO80" s="50"/>
      <c r="EP80" s="50"/>
      <c r="EQ80" s="264"/>
      <c r="ER80" s="57"/>
      <c r="ES80" s="17"/>
      <c r="ET80" s="17"/>
      <c r="EU80" s="56"/>
      <c r="EV80" s="50"/>
      <c r="EW80" s="50"/>
      <c r="EX80" s="50"/>
      <c r="EY80" s="50"/>
      <c r="EZ80" s="50"/>
      <c r="FA80" s="50"/>
      <c r="FB80" s="264"/>
      <c r="FC80" s="57"/>
      <c r="FD80" s="17"/>
      <c r="FE80" s="17"/>
      <c r="FF80" s="56"/>
      <c r="FG80" s="50"/>
      <c r="FH80" s="50"/>
      <c r="FI80" s="50"/>
      <c r="FJ80" s="50"/>
      <c r="FK80" s="50"/>
      <c r="FL80" s="50"/>
      <c r="FM80" s="264"/>
      <c r="FN80" s="57"/>
      <c r="FO80" s="17"/>
      <c r="FP80" s="17"/>
      <c r="FQ80" s="56"/>
      <c r="FR80" s="50"/>
      <c r="FS80" s="50"/>
      <c r="FT80" s="50"/>
      <c r="FU80" s="50"/>
      <c r="FV80" s="50"/>
      <c r="FW80" s="50"/>
      <c r="FX80" s="264"/>
      <c r="FY80" s="57"/>
      <c r="FZ80" s="17"/>
      <c r="GA80" s="17"/>
      <c r="GB80" s="56"/>
      <c r="GC80" s="50"/>
      <c r="GD80" s="50"/>
      <c r="GE80" s="50"/>
      <c r="GF80" s="50"/>
      <c r="GG80" s="50"/>
      <c r="GH80" s="50"/>
      <c r="GI80" s="264"/>
      <c r="GJ80" s="57"/>
      <c r="GK80" s="17"/>
      <c r="GL80" s="17"/>
      <c r="GM80" s="56"/>
      <c r="GN80" s="50"/>
      <c r="GO80" s="50"/>
      <c r="GP80" s="50"/>
      <c r="GQ80" s="50"/>
      <c r="GR80" s="50"/>
      <c r="GS80" s="50"/>
      <c r="GT80" s="264"/>
      <c r="GU80" s="57"/>
      <c r="GV80" s="17"/>
      <c r="GW80" s="17"/>
      <c r="GX80" s="56"/>
      <c r="GY80" s="50"/>
      <c r="GZ80" s="50"/>
      <c r="HA80" s="50"/>
      <c r="HB80" s="50"/>
      <c r="HC80" s="50"/>
      <c r="HD80" s="50"/>
      <c r="HE80" s="264"/>
      <c r="HF80" s="57"/>
      <c r="HG80" s="17"/>
      <c r="HH80" s="17"/>
      <c r="HI80" s="56"/>
      <c r="HJ80" s="50"/>
      <c r="HK80" s="50"/>
      <c r="HL80" s="50"/>
      <c r="HM80" s="50"/>
      <c r="HN80" s="50"/>
      <c r="HO80" s="50"/>
      <c r="HP80" s="264"/>
      <c r="HQ80" s="57"/>
      <c r="HR80" s="17"/>
      <c r="HS80" s="17"/>
    </row>
    <row r="81" spans="1:227" x14ac:dyDescent="0.25">
      <c r="A81" s="59"/>
      <c r="B81" s="215"/>
      <c r="C81" s="60"/>
      <c r="D81" s="60"/>
      <c r="E81" s="264"/>
      <c r="F81" s="264"/>
      <c r="G81" s="17"/>
      <c r="H81" s="56"/>
      <c r="I81" s="50"/>
      <c r="J81" s="50"/>
      <c r="K81" s="50"/>
      <c r="L81" s="50"/>
      <c r="M81" s="50"/>
      <c r="N81" s="50"/>
      <c r="O81" s="264"/>
      <c r="P81" s="57"/>
      <c r="Q81" s="17"/>
      <c r="R81" s="17"/>
      <c r="S81" s="56"/>
      <c r="T81" s="50"/>
      <c r="U81" s="50"/>
      <c r="V81" s="50"/>
      <c r="W81" s="50"/>
      <c r="X81" s="50"/>
      <c r="Y81" s="50"/>
      <c r="Z81" s="264"/>
      <c r="AA81" s="57"/>
      <c r="AB81" s="17"/>
      <c r="AC81" s="17"/>
      <c r="AD81" s="56"/>
      <c r="AE81" s="50"/>
      <c r="AF81" s="50"/>
      <c r="AG81" s="50"/>
      <c r="AH81" s="50"/>
      <c r="AI81" s="50"/>
      <c r="AJ81" s="50"/>
      <c r="AK81" s="264"/>
      <c r="AL81" s="57"/>
      <c r="AM81" s="17"/>
      <c r="AN81" s="17"/>
      <c r="AO81" s="56"/>
      <c r="AP81" s="50"/>
      <c r="AQ81" s="50"/>
      <c r="AR81" s="50"/>
      <c r="AS81" s="50"/>
      <c r="AT81" s="50"/>
      <c r="AU81" s="50"/>
      <c r="AV81" s="264"/>
      <c r="AW81" s="57"/>
      <c r="AX81" s="17"/>
      <c r="AY81" s="17"/>
      <c r="AZ81" s="56"/>
      <c r="BA81" s="50"/>
      <c r="BB81" s="50"/>
      <c r="BC81" s="50"/>
      <c r="BD81" s="50"/>
      <c r="BE81" s="50"/>
      <c r="BF81" s="50"/>
      <c r="BG81" s="264"/>
      <c r="BH81" s="57"/>
      <c r="BI81" s="17"/>
      <c r="BJ81" s="17"/>
      <c r="BK81" s="56"/>
      <c r="BL81" s="50"/>
      <c r="BM81" s="50"/>
      <c r="BN81" s="50"/>
      <c r="BO81" s="50"/>
      <c r="BP81" s="50"/>
      <c r="BQ81" s="50"/>
      <c r="BR81" s="264"/>
      <c r="BS81" s="57"/>
      <c r="BT81" s="17"/>
      <c r="BU81" s="17"/>
      <c r="BV81" s="56"/>
      <c r="BW81" s="50"/>
      <c r="BX81" s="50"/>
      <c r="BY81" s="50"/>
      <c r="BZ81" s="50"/>
      <c r="CA81" s="50"/>
      <c r="CB81" s="50"/>
      <c r="CC81" s="264"/>
      <c r="CD81" s="57"/>
      <c r="CE81" s="17"/>
      <c r="CF81" s="17"/>
      <c r="CG81" s="56"/>
      <c r="CH81" s="50"/>
      <c r="CI81" s="50"/>
      <c r="CJ81" s="50"/>
      <c r="CK81" s="50"/>
      <c r="CL81" s="50"/>
      <c r="CM81" s="50"/>
      <c r="CN81" s="264"/>
      <c r="CO81" s="57"/>
      <c r="CP81" s="17"/>
      <c r="CQ81" s="17"/>
      <c r="CR81" s="56"/>
      <c r="CS81" s="50"/>
      <c r="CT81" s="50"/>
      <c r="CU81" s="50"/>
      <c r="CV81" s="50"/>
      <c r="CW81" s="50"/>
      <c r="CX81" s="50"/>
      <c r="CY81" s="264"/>
      <c r="CZ81" s="57"/>
      <c r="DA81" s="17"/>
      <c r="DB81" s="17"/>
      <c r="DC81" s="56"/>
      <c r="DD81" s="50"/>
      <c r="DE81" s="50"/>
      <c r="DF81" s="50"/>
      <c r="DG81" s="50"/>
      <c r="DH81" s="50"/>
      <c r="DI81" s="50"/>
      <c r="DJ81" s="264"/>
      <c r="DK81" s="57"/>
      <c r="DL81" s="17"/>
      <c r="DM81" s="17"/>
      <c r="DN81" s="56"/>
      <c r="DO81" s="50"/>
      <c r="DP81" s="50"/>
      <c r="DQ81" s="50"/>
      <c r="DR81" s="50"/>
      <c r="DS81" s="50"/>
      <c r="DT81" s="50"/>
      <c r="DU81" s="264"/>
      <c r="DV81" s="57"/>
      <c r="DW81" s="17"/>
      <c r="DX81" s="17"/>
      <c r="DY81" s="56"/>
      <c r="DZ81" s="50"/>
      <c r="EA81" s="50"/>
      <c r="EB81" s="50"/>
      <c r="EC81" s="50"/>
      <c r="ED81" s="50"/>
      <c r="EE81" s="50"/>
      <c r="EF81" s="264"/>
      <c r="EG81" s="57"/>
      <c r="EH81" s="17"/>
      <c r="EI81" s="17"/>
      <c r="EJ81" s="56"/>
      <c r="EK81" s="50"/>
      <c r="EL81" s="50"/>
      <c r="EM81" s="50"/>
      <c r="EN81" s="50"/>
      <c r="EO81" s="50"/>
      <c r="EP81" s="50"/>
      <c r="EQ81" s="264"/>
      <c r="ER81" s="57"/>
      <c r="ES81" s="17"/>
      <c r="ET81" s="17"/>
      <c r="EU81" s="56"/>
      <c r="EV81" s="50"/>
      <c r="EW81" s="50"/>
      <c r="EX81" s="50"/>
      <c r="EY81" s="50"/>
      <c r="EZ81" s="50"/>
      <c r="FA81" s="50"/>
      <c r="FB81" s="264"/>
      <c r="FC81" s="57"/>
      <c r="FD81" s="17"/>
      <c r="FE81" s="17"/>
      <c r="FF81" s="56"/>
      <c r="FG81" s="50"/>
      <c r="FH81" s="50"/>
      <c r="FI81" s="50"/>
      <c r="FJ81" s="50"/>
      <c r="FK81" s="50"/>
      <c r="FL81" s="50"/>
      <c r="FM81" s="264"/>
      <c r="FN81" s="57"/>
      <c r="FO81" s="17"/>
      <c r="FP81" s="17"/>
      <c r="FQ81" s="56"/>
      <c r="FR81" s="50"/>
      <c r="FS81" s="50"/>
      <c r="FT81" s="50"/>
      <c r="FU81" s="50"/>
      <c r="FV81" s="50"/>
      <c r="FW81" s="50"/>
      <c r="FX81" s="264"/>
      <c r="FY81" s="57"/>
      <c r="FZ81" s="17"/>
      <c r="GA81" s="17"/>
      <c r="GB81" s="56"/>
      <c r="GC81" s="50"/>
      <c r="GD81" s="50"/>
      <c r="GE81" s="50"/>
      <c r="GF81" s="50"/>
      <c r="GG81" s="50"/>
      <c r="GH81" s="50"/>
      <c r="GI81" s="264"/>
      <c r="GJ81" s="57"/>
      <c r="GK81" s="17"/>
      <c r="GL81" s="17"/>
      <c r="GM81" s="56"/>
      <c r="GN81" s="50"/>
      <c r="GO81" s="50"/>
      <c r="GP81" s="50"/>
      <c r="GQ81" s="50"/>
      <c r="GR81" s="50"/>
      <c r="GS81" s="50"/>
      <c r="GT81" s="264"/>
      <c r="GU81" s="57"/>
      <c r="GV81" s="17"/>
      <c r="GW81" s="17"/>
      <c r="GX81" s="56"/>
      <c r="GY81" s="50"/>
      <c r="GZ81" s="50"/>
      <c r="HA81" s="50"/>
      <c r="HB81" s="50"/>
      <c r="HC81" s="50"/>
      <c r="HD81" s="50"/>
      <c r="HE81" s="264"/>
      <c r="HF81" s="57"/>
      <c r="HG81" s="17"/>
      <c r="HH81" s="17"/>
      <c r="HI81" s="56"/>
      <c r="HJ81" s="50"/>
      <c r="HK81" s="50"/>
      <c r="HL81" s="50"/>
      <c r="HM81" s="50"/>
      <c r="HN81" s="50"/>
      <c r="HO81" s="50"/>
      <c r="HP81" s="264"/>
      <c r="HQ81" s="57"/>
      <c r="HR81" s="17"/>
      <c r="HS81" s="17"/>
    </row>
    <row r="82" spans="1:227" x14ac:dyDescent="0.25">
      <c r="A82" s="59"/>
      <c r="B82" s="215"/>
      <c r="C82" s="60"/>
      <c r="D82" s="60"/>
      <c r="E82" s="264"/>
      <c r="F82" s="264"/>
      <c r="G82" s="17"/>
      <c r="H82" s="56"/>
      <c r="I82" s="50"/>
      <c r="J82" s="50"/>
      <c r="K82" s="50"/>
      <c r="L82" s="50"/>
      <c r="M82" s="50"/>
      <c r="N82" s="50"/>
      <c r="O82" s="264"/>
      <c r="P82" s="57"/>
      <c r="Q82" s="17"/>
      <c r="R82" s="17"/>
      <c r="S82" s="56"/>
      <c r="T82" s="50"/>
      <c r="U82" s="50"/>
      <c r="V82" s="50"/>
      <c r="W82" s="50"/>
      <c r="X82" s="50"/>
      <c r="Y82" s="50"/>
      <c r="Z82" s="264"/>
      <c r="AA82" s="57"/>
      <c r="AB82" s="17"/>
      <c r="AC82" s="17"/>
      <c r="AD82" s="56"/>
      <c r="AE82" s="50"/>
      <c r="AF82" s="50"/>
      <c r="AG82" s="50"/>
      <c r="AH82" s="50"/>
      <c r="AI82" s="50"/>
      <c r="AJ82" s="50"/>
      <c r="AK82" s="264"/>
      <c r="AL82" s="57"/>
      <c r="AM82" s="17"/>
      <c r="AN82" s="17"/>
      <c r="AO82" s="56"/>
      <c r="AP82" s="50"/>
      <c r="AQ82" s="50"/>
      <c r="AR82" s="50"/>
      <c r="AS82" s="50"/>
      <c r="AT82" s="50"/>
      <c r="AU82" s="50"/>
      <c r="AV82" s="264"/>
      <c r="AW82" s="57"/>
      <c r="AX82" s="17"/>
      <c r="AY82" s="17"/>
      <c r="AZ82" s="56"/>
      <c r="BA82" s="50"/>
      <c r="BB82" s="50"/>
      <c r="BC82" s="50"/>
      <c r="BD82" s="50"/>
      <c r="BE82" s="50"/>
      <c r="BF82" s="50"/>
      <c r="BG82" s="264"/>
      <c r="BH82" s="57"/>
      <c r="BI82" s="17"/>
      <c r="BJ82" s="17"/>
      <c r="BK82" s="56"/>
      <c r="BL82" s="50"/>
      <c r="BM82" s="50"/>
      <c r="BN82" s="50"/>
      <c r="BO82" s="50"/>
      <c r="BP82" s="50"/>
      <c r="BQ82" s="50"/>
      <c r="BR82" s="264"/>
      <c r="BS82" s="57"/>
      <c r="BT82" s="17"/>
      <c r="BU82" s="17"/>
      <c r="BV82" s="56"/>
      <c r="BW82" s="50"/>
      <c r="BX82" s="50"/>
      <c r="BY82" s="50"/>
      <c r="BZ82" s="50"/>
      <c r="CA82" s="50"/>
      <c r="CB82" s="50"/>
      <c r="CC82" s="264"/>
      <c r="CD82" s="57"/>
      <c r="CE82" s="17"/>
      <c r="CF82" s="17"/>
      <c r="CG82" s="56"/>
      <c r="CH82" s="50"/>
      <c r="CI82" s="50"/>
      <c r="CJ82" s="50"/>
      <c r="CK82" s="50"/>
      <c r="CL82" s="50"/>
      <c r="CM82" s="50"/>
      <c r="CN82" s="264"/>
      <c r="CO82" s="57"/>
      <c r="CP82" s="17"/>
      <c r="CQ82" s="17"/>
      <c r="CR82" s="56"/>
      <c r="CS82" s="50"/>
      <c r="CT82" s="50"/>
      <c r="CU82" s="50"/>
      <c r="CV82" s="50"/>
      <c r="CW82" s="50"/>
      <c r="CX82" s="50"/>
      <c r="CY82" s="264"/>
      <c r="CZ82" s="57"/>
      <c r="DA82" s="17"/>
      <c r="DB82" s="17"/>
      <c r="DC82" s="56"/>
      <c r="DD82" s="50"/>
      <c r="DE82" s="50"/>
      <c r="DF82" s="50"/>
      <c r="DG82" s="50"/>
      <c r="DH82" s="50"/>
      <c r="DI82" s="50"/>
      <c r="DJ82" s="264"/>
      <c r="DK82" s="57"/>
      <c r="DL82" s="17"/>
      <c r="DM82" s="17"/>
      <c r="DN82" s="56"/>
      <c r="DO82" s="50"/>
      <c r="DP82" s="50"/>
      <c r="DQ82" s="50"/>
      <c r="DR82" s="50"/>
      <c r="DS82" s="50"/>
      <c r="DT82" s="50"/>
      <c r="DU82" s="264"/>
      <c r="DV82" s="57"/>
      <c r="DW82" s="17"/>
      <c r="DX82" s="17"/>
      <c r="DY82" s="56"/>
      <c r="DZ82" s="50"/>
      <c r="EA82" s="50"/>
      <c r="EB82" s="50"/>
      <c r="EC82" s="50"/>
      <c r="ED82" s="50"/>
      <c r="EE82" s="50"/>
      <c r="EF82" s="264"/>
      <c r="EG82" s="57"/>
      <c r="EH82" s="17"/>
      <c r="EI82" s="17"/>
      <c r="EJ82" s="56"/>
      <c r="EK82" s="50"/>
      <c r="EL82" s="50"/>
      <c r="EM82" s="50"/>
      <c r="EN82" s="50"/>
      <c r="EO82" s="50"/>
      <c r="EP82" s="50"/>
      <c r="EQ82" s="264"/>
      <c r="ER82" s="57"/>
      <c r="ES82" s="17"/>
      <c r="ET82" s="17"/>
      <c r="EU82" s="56"/>
      <c r="EV82" s="50"/>
      <c r="EW82" s="50"/>
      <c r="EX82" s="50"/>
      <c r="EY82" s="50"/>
      <c r="EZ82" s="50"/>
      <c r="FA82" s="50"/>
      <c r="FB82" s="264"/>
      <c r="FC82" s="57"/>
      <c r="FD82" s="17"/>
      <c r="FE82" s="17"/>
      <c r="FF82" s="56"/>
      <c r="FG82" s="50"/>
      <c r="FH82" s="50"/>
      <c r="FI82" s="50"/>
      <c r="FJ82" s="50"/>
      <c r="FK82" s="50"/>
      <c r="FL82" s="50"/>
      <c r="FM82" s="264"/>
      <c r="FN82" s="57"/>
      <c r="FO82" s="17"/>
      <c r="FP82" s="17"/>
      <c r="FQ82" s="56"/>
      <c r="FR82" s="50"/>
      <c r="FS82" s="50"/>
      <c r="FT82" s="50"/>
      <c r="FU82" s="50"/>
      <c r="FV82" s="50"/>
      <c r="FW82" s="50"/>
      <c r="FX82" s="264"/>
      <c r="FY82" s="57"/>
      <c r="FZ82" s="17"/>
      <c r="GA82" s="17"/>
      <c r="GB82" s="56"/>
      <c r="GC82" s="50"/>
      <c r="GD82" s="50"/>
      <c r="GE82" s="50"/>
      <c r="GF82" s="50"/>
      <c r="GG82" s="50"/>
      <c r="GH82" s="50"/>
      <c r="GI82" s="264"/>
      <c r="GJ82" s="57"/>
      <c r="GK82" s="17"/>
      <c r="GL82" s="17"/>
      <c r="GM82" s="56"/>
      <c r="GN82" s="50"/>
      <c r="GO82" s="50"/>
      <c r="GP82" s="50"/>
      <c r="GQ82" s="50"/>
      <c r="GR82" s="50"/>
      <c r="GS82" s="50"/>
      <c r="GT82" s="264"/>
      <c r="GU82" s="57"/>
      <c r="GV82" s="17"/>
      <c r="GW82" s="17"/>
      <c r="GX82" s="56"/>
      <c r="GY82" s="50"/>
      <c r="GZ82" s="50"/>
      <c r="HA82" s="50"/>
      <c r="HB82" s="50"/>
      <c r="HC82" s="50"/>
      <c r="HD82" s="50"/>
      <c r="HE82" s="264"/>
      <c r="HF82" s="57"/>
      <c r="HG82" s="17"/>
      <c r="HH82" s="17"/>
      <c r="HI82" s="56"/>
      <c r="HJ82" s="50"/>
      <c r="HK82" s="50"/>
      <c r="HL82" s="50"/>
      <c r="HM82" s="50"/>
      <c r="HN82" s="50"/>
      <c r="HO82" s="50"/>
      <c r="HP82" s="264"/>
      <c r="HQ82" s="57"/>
      <c r="HR82" s="17"/>
      <c r="HS82" s="17"/>
    </row>
    <row r="83" spans="1:227" x14ac:dyDescent="0.25">
      <c r="A83" s="59"/>
      <c r="B83" s="215"/>
      <c r="C83" s="60"/>
      <c r="D83" s="60"/>
      <c r="E83" s="264"/>
      <c r="F83" s="264"/>
      <c r="G83" s="17"/>
      <c r="H83" s="56"/>
      <c r="I83" s="50"/>
      <c r="J83" s="50"/>
      <c r="K83" s="50"/>
      <c r="L83" s="50"/>
      <c r="M83" s="50"/>
      <c r="N83" s="50"/>
      <c r="O83" s="264"/>
      <c r="P83" s="57"/>
      <c r="Q83" s="17"/>
      <c r="R83" s="17"/>
      <c r="S83" s="56"/>
      <c r="T83" s="50"/>
      <c r="U83" s="50"/>
      <c r="V83" s="50"/>
      <c r="W83" s="50"/>
      <c r="X83" s="50"/>
      <c r="Y83" s="50"/>
      <c r="Z83" s="264"/>
      <c r="AA83" s="57"/>
      <c r="AB83" s="17"/>
      <c r="AC83" s="17"/>
      <c r="AD83" s="56"/>
      <c r="AE83" s="50"/>
      <c r="AF83" s="50"/>
      <c r="AG83" s="50"/>
      <c r="AH83" s="50"/>
      <c r="AI83" s="50"/>
      <c r="AJ83" s="50"/>
      <c r="AK83" s="264"/>
      <c r="AL83" s="57"/>
      <c r="AM83" s="17"/>
      <c r="AN83" s="17"/>
      <c r="AO83" s="56"/>
      <c r="AP83" s="50"/>
      <c r="AQ83" s="50"/>
      <c r="AR83" s="50"/>
      <c r="AS83" s="50"/>
      <c r="AT83" s="50"/>
      <c r="AU83" s="50"/>
      <c r="AV83" s="264"/>
      <c r="AW83" s="57"/>
      <c r="AX83" s="17"/>
      <c r="AY83" s="17"/>
      <c r="AZ83" s="56"/>
      <c r="BA83" s="50"/>
      <c r="BB83" s="50"/>
      <c r="BC83" s="50"/>
      <c r="BD83" s="50"/>
      <c r="BE83" s="50"/>
      <c r="BF83" s="50"/>
      <c r="BG83" s="264"/>
      <c r="BH83" s="57"/>
      <c r="BI83" s="17"/>
      <c r="BJ83" s="17"/>
      <c r="BK83" s="56"/>
      <c r="BL83" s="50"/>
      <c r="BM83" s="50"/>
      <c r="BN83" s="50"/>
      <c r="BO83" s="50"/>
      <c r="BP83" s="50"/>
      <c r="BQ83" s="50"/>
      <c r="BR83" s="264"/>
      <c r="BS83" s="57"/>
      <c r="BT83" s="17"/>
      <c r="BU83" s="17"/>
      <c r="BV83" s="56"/>
      <c r="BW83" s="50"/>
      <c r="BX83" s="50"/>
      <c r="BY83" s="50"/>
      <c r="BZ83" s="50"/>
      <c r="CA83" s="50"/>
      <c r="CB83" s="50"/>
      <c r="CC83" s="264"/>
      <c r="CD83" s="57"/>
      <c r="CE83" s="17"/>
      <c r="CF83" s="17"/>
      <c r="CG83" s="56"/>
      <c r="CH83" s="50"/>
      <c r="CI83" s="50"/>
      <c r="CJ83" s="50"/>
      <c r="CK83" s="50"/>
      <c r="CL83" s="50"/>
      <c r="CM83" s="50"/>
      <c r="CN83" s="264"/>
      <c r="CO83" s="57"/>
      <c r="CP83" s="17"/>
      <c r="CQ83" s="17"/>
      <c r="CR83" s="56"/>
      <c r="CS83" s="50"/>
      <c r="CT83" s="50"/>
      <c r="CU83" s="50"/>
      <c r="CV83" s="50"/>
      <c r="CW83" s="50"/>
      <c r="CX83" s="50"/>
      <c r="CY83" s="264"/>
      <c r="CZ83" s="57"/>
      <c r="DA83" s="17"/>
      <c r="DB83" s="17"/>
      <c r="DC83" s="56"/>
      <c r="DD83" s="50"/>
      <c r="DE83" s="50"/>
      <c r="DF83" s="50"/>
      <c r="DG83" s="50"/>
      <c r="DH83" s="50"/>
      <c r="DI83" s="50"/>
      <c r="DJ83" s="264"/>
      <c r="DK83" s="57"/>
      <c r="DL83" s="17"/>
      <c r="DM83" s="17"/>
      <c r="DN83" s="56"/>
      <c r="DO83" s="50"/>
      <c r="DP83" s="50"/>
      <c r="DQ83" s="50"/>
      <c r="DR83" s="50"/>
      <c r="DS83" s="50"/>
      <c r="DT83" s="50"/>
      <c r="DU83" s="264"/>
      <c r="DV83" s="57"/>
      <c r="DW83" s="17"/>
      <c r="DX83" s="17"/>
      <c r="DY83" s="56"/>
      <c r="DZ83" s="50"/>
      <c r="EA83" s="50"/>
      <c r="EB83" s="50"/>
      <c r="EC83" s="50"/>
      <c r="ED83" s="50"/>
      <c r="EE83" s="50"/>
      <c r="EF83" s="264"/>
      <c r="EG83" s="57"/>
      <c r="EH83" s="17"/>
      <c r="EI83" s="17"/>
      <c r="EJ83" s="56"/>
      <c r="EK83" s="50"/>
      <c r="EL83" s="50"/>
      <c r="EM83" s="50"/>
      <c r="EN83" s="50"/>
      <c r="EO83" s="50"/>
      <c r="EP83" s="50"/>
      <c r="EQ83" s="264"/>
      <c r="ER83" s="57"/>
      <c r="ES83" s="17"/>
      <c r="ET83" s="17"/>
      <c r="EU83" s="56"/>
      <c r="EV83" s="50"/>
      <c r="EW83" s="50"/>
      <c r="EX83" s="50"/>
      <c r="EY83" s="50"/>
      <c r="EZ83" s="50"/>
      <c r="FA83" s="50"/>
      <c r="FB83" s="264"/>
      <c r="FC83" s="57"/>
      <c r="FD83" s="17"/>
      <c r="FE83" s="17"/>
      <c r="FF83" s="56"/>
      <c r="FG83" s="50"/>
      <c r="FH83" s="50"/>
      <c r="FI83" s="50"/>
      <c r="FJ83" s="50"/>
      <c r="FK83" s="50"/>
      <c r="FL83" s="50"/>
      <c r="FM83" s="264"/>
      <c r="FN83" s="57"/>
      <c r="FO83" s="17"/>
      <c r="FP83" s="17"/>
      <c r="FQ83" s="56"/>
      <c r="FR83" s="50"/>
      <c r="FS83" s="50"/>
      <c r="FT83" s="50"/>
      <c r="FU83" s="50"/>
      <c r="FV83" s="50"/>
      <c r="FW83" s="50"/>
      <c r="FX83" s="264"/>
      <c r="FY83" s="57"/>
      <c r="FZ83" s="17"/>
      <c r="GA83" s="17"/>
      <c r="GB83" s="56"/>
      <c r="GC83" s="50"/>
      <c r="GD83" s="50"/>
      <c r="GE83" s="50"/>
      <c r="GF83" s="50"/>
      <c r="GG83" s="50"/>
      <c r="GH83" s="50"/>
      <c r="GI83" s="264"/>
      <c r="GJ83" s="57"/>
      <c r="GK83" s="17"/>
      <c r="GL83" s="17"/>
      <c r="GM83" s="56"/>
      <c r="GN83" s="50"/>
      <c r="GO83" s="50"/>
      <c r="GP83" s="50"/>
      <c r="GQ83" s="50"/>
      <c r="GR83" s="50"/>
      <c r="GS83" s="50"/>
      <c r="GT83" s="264"/>
      <c r="GU83" s="57"/>
      <c r="GV83" s="17"/>
      <c r="GW83" s="17"/>
      <c r="GX83" s="56"/>
      <c r="GY83" s="50"/>
      <c r="GZ83" s="50"/>
      <c r="HA83" s="50"/>
      <c r="HB83" s="50"/>
      <c r="HC83" s="50"/>
      <c r="HD83" s="50"/>
      <c r="HE83" s="264"/>
      <c r="HF83" s="57"/>
      <c r="HG83" s="17"/>
      <c r="HH83" s="17"/>
      <c r="HI83" s="56"/>
      <c r="HJ83" s="50"/>
      <c r="HK83" s="50"/>
      <c r="HL83" s="50"/>
      <c r="HM83" s="50"/>
      <c r="HN83" s="50"/>
      <c r="HO83" s="50"/>
      <c r="HP83" s="264"/>
      <c r="HQ83" s="57"/>
      <c r="HR83" s="17"/>
      <c r="HS83" s="17"/>
    </row>
    <row r="84" spans="1:227" x14ac:dyDescent="0.25">
      <c r="A84" s="59"/>
      <c r="B84" s="215"/>
      <c r="C84" s="60"/>
      <c r="D84" s="60"/>
    </row>
    <row r="85" spans="1:227" x14ac:dyDescent="0.25">
      <c r="A85" s="59"/>
      <c r="B85" s="215"/>
      <c r="C85" s="60"/>
      <c r="D85" s="60"/>
    </row>
    <row r="86" spans="1:227" x14ac:dyDescent="0.25">
      <c r="A86" s="59"/>
      <c r="B86" s="215"/>
      <c r="C86" s="60"/>
      <c r="D86" s="60"/>
    </row>
    <row r="87" spans="1:227" x14ac:dyDescent="0.25">
      <c r="A87" s="59"/>
      <c r="B87" s="215"/>
      <c r="C87" s="60"/>
      <c r="D87" s="60"/>
    </row>
    <row r="88" spans="1:227" x14ac:dyDescent="0.25">
      <c r="A88" s="59"/>
      <c r="B88" s="215"/>
      <c r="C88" s="60"/>
      <c r="D88" s="60"/>
      <c r="E88" s="264"/>
      <c r="F88" s="264"/>
      <c r="G88" s="17"/>
      <c r="H88" s="56"/>
      <c r="I88" s="50"/>
      <c r="J88" s="50"/>
      <c r="K88" s="50"/>
      <c r="L88" s="50"/>
      <c r="M88" s="50"/>
      <c r="N88" s="50"/>
      <c r="O88" s="264"/>
      <c r="P88" s="57"/>
      <c r="Q88" s="17"/>
      <c r="R88" s="17"/>
      <c r="S88" s="56"/>
      <c r="T88" s="50"/>
      <c r="U88" s="50"/>
      <c r="V88" s="50"/>
      <c r="W88" s="50"/>
      <c r="X88" s="50"/>
      <c r="Y88" s="50"/>
      <c r="Z88" s="264"/>
      <c r="AA88" s="57"/>
      <c r="AB88" s="17"/>
      <c r="AC88" s="17"/>
      <c r="AD88" s="56"/>
      <c r="AE88" s="50"/>
      <c r="AF88" s="50"/>
      <c r="AG88" s="50"/>
      <c r="AH88" s="50"/>
      <c r="AI88" s="50"/>
      <c r="AJ88" s="50"/>
      <c r="AK88" s="264"/>
      <c r="AL88" s="57"/>
      <c r="AM88" s="17"/>
      <c r="AN88" s="17"/>
      <c r="AO88" s="56"/>
      <c r="AP88" s="50"/>
      <c r="AQ88" s="50"/>
      <c r="AR88" s="50"/>
      <c r="AS88" s="50"/>
      <c r="AT88" s="50"/>
      <c r="AU88" s="50"/>
      <c r="AV88" s="264"/>
      <c r="AW88" s="57"/>
      <c r="AX88" s="17"/>
      <c r="AY88" s="17"/>
      <c r="AZ88" s="56"/>
      <c r="BA88" s="50"/>
      <c r="BB88" s="50"/>
      <c r="BC88" s="50"/>
      <c r="BD88" s="50"/>
      <c r="BE88" s="50"/>
      <c r="BF88" s="50"/>
      <c r="BG88" s="264"/>
      <c r="BH88" s="57"/>
      <c r="BI88" s="17"/>
      <c r="BJ88" s="17"/>
      <c r="BK88" s="56"/>
      <c r="BL88" s="50"/>
      <c r="BM88" s="50"/>
      <c r="BN88" s="50"/>
      <c r="BO88" s="50"/>
      <c r="BP88" s="50"/>
      <c r="BQ88" s="50"/>
      <c r="BR88" s="264"/>
      <c r="BS88" s="57"/>
      <c r="BT88" s="17"/>
      <c r="BU88" s="17"/>
      <c r="BV88" s="56"/>
      <c r="BW88" s="50"/>
      <c r="BX88" s="50"/>
      <c r="BY88" s="50"/>
      <c r="BZ88" s="50"/>
      <c r="CA88" s="50"/>
      <c r="CB88" s="50"/>
      <c r="CC88" s="264"/>
      <c r="CD88" s="57"/>
      <c r="CE88" s="17"/>
      <c r="CF88" s="17"/>
      <c r="CG88" s="56"/>
      <c r="CH88" s="50"/>
      <c r="CI88" s="50"/>
      <c r="CJ88" s="50"/>
      <c r="CK88" s="50"/>
      <c r="CL88" s="50"/>
      <c r="CM88" s="50"/>
      <c r="CN88" s="264"/>
      <c r="CO88" s="57"/>
      <c r="CP88" s="17"/>
      <c r="CQ88" s="17"/>
      <c r="CR88" s="56"/>
      <c r="CS88" s="50"/>
      <c r="CT88" s="50"/>
      <c r="CU88" s="50"/>
      <c r="CV88" s="50"/>
      <c r="CW88" s="50"/>
      <c r="CX88" s="50"/>
      <c r="CY88" s="264"/>
      <c r="CZ88" s="57"/>
      <c r="DA88" s="17"/>
      <c r="DB88" s="17"/>
      <c r="DC88" s="56"/>
      <c r="DD88" s="50"/>
      <c r="DE88" s="50"/>
      <c r="DF88" s="50"/>
      <c r="DG88" s="50"/>
      <c r="DH88" s="50"/>
      <c r="DI88" s="50"/>
      <c r="DJ88" s="264"/>
      <c r="DK88" s="57"/>
      <c r="DL88" s="17"/>
      <c r="DM88" s="17"/>
      <c r="DN88" s="56"/>
      <c r="DO88" s="50"/>
      <c r="DP88" s="50"/>
      <c r="DQ88" s="50"/>
      <c r="DR88" s="50"/>
      <c r="DS88" s="50"/>
      <c r="DT88" s="50"/>
      <c r="DU88" s="264"/>
      <c r="DV88" s="57"/>
      <c r="DW88" s="17"/>
      <c r="DX88" s="17"/>
      <c r="DY88" s="56"/>
      <c r="DZ88" s="50"/>
      <c r="EA88" s="50"/>
      <c r="EB88" s="50"/>
      <c r="EC88" s="50"/>
      <c r="ED88" s="50"/>
      <c r="EE88" s="50"/>
      <c r="EF88" s="264"/>
      <c r="EG88" s="57"/>
      <c r="EH88" s="17"/>
      <c r="EI88" s="17"/>
      <c r="EJ88" s="56"/>
      <c r="EK88" s="50"/>
      <c r="EL88" s="50"/>
      <c r="EM88" s="50"/>
      <c r="EN88" s="50"/>
      <c r="EO88" s="50"/>
      <c r="EP88" s="50"/>
      <c r="EQ88" s="264"/>
      <c r="ER88" s="57"/>
      <c r="ES88" s="17"/>
      <c r="ET88" s="17"/>
      <c r="EU88" s="56"/>
      <c r="EV88" s="50"/>
      <c r="EW88" s="50"/>
      <c r="EX88" s="50"/>
      <c r="EY88" s="50"/>
      <c r="EZ88" s="50"/>
      <c r="FA88" s="50"/>
      <c r="FB88" s="264"/>
      <c r="FC88" s="57"/>
      <c r="FD88" s="17"/>
      <c r="FE88" s="17"/>
      <c r="FF88" s="56"/>
      <c r="FG88" s="50"/>
      <c r="FH88" s="50"/>
      <c r="FI88" s="50"/>
      <c r="FJ88" s="50"/>
      <c r="FK88" s="50"/>
      <c r="FL88" s="50"/>
      <c r="FM88" s="264"/>
      <c r="FN88" s="57"/>
      <c r="FO88" s="17"/>
      <c r="FP88" s="17"/>
      <c r="FQ88" s="56"/>
      <c r="FR88" s="50"/>
      <c r="FS88" s="50"/>
      <c r="FT88" s="50"/>
      <c r="FU88" s="50"/>
      <c r="FV88" s="50"/>
      <c r="FW88" s="50"/>
      <c r="FX88" s="264"/>
      <c r="FY88" s="57"/>
      <c r="FZ88" s="17"/>
      <c r="GA88" s="17"/>
      <c r="GB88" s="56"/>
      <c r="GC88" s="50"/>
      <c r="GD88" s="50"/>
      <c r="GE88" s="50"/>
      <c r="GF88" s="50"/>
      <c r="GG88" s="50"/>
      <c r="GH88" s="50"/>
      <c r="GI88" s="264"/>
      <c r="GJ88" s="57"/>
      <c r="GK88" s="17"/>
      <c r="GL88" s="17"/>
      <c r="GM88" s="56"/>
      <c r="GN88" s="50"/>
      <c r="GO88" s="50"/>
      <c r="GP88" s="50"/>
      <c r="GQ88" s="50"/>
      <c r="GR88" s="50"/>
      <c r="GS88" s="50"/>
      <c r="GT88" s="264"/>
      <c r="GU88" s="57"/>
      <c r="GV88" s="17"/>
      <c r="GW88" s="17"/>
      <c r="GX88" s="56"/>
      <c r="GY88" s="50"/>
      <c r="GZ88" s="50"/>
      <c r="HA88" s="50"/>
      <c r="HB88" s="50"/>
      <c r="HC88" s="50"/>
      <c r="HD88" s="50"/>
      <c r="HE88" s="264"/>
      <c r="HF88" s="57"/>
      <c r="HG88" s="17"/>
      <c r="HH88" s="17"/>
      <c r="HI88" s="56"/>
      <c r="HJ88" s="50"/>
      <c r="HK88" s="50"/>
      <c r="HL88" s="50"/>
      <c r="HM88" s="50"/>
      <c r="HN88" s="50"/>
      <c r="HO88" s="50"/>
      <c r="HP88" s="264"/>
      <c r="HQ88" s="57"/>
      <c r="HR88" s="17"/>
      <c r="HS88" s="17"/>
    </row>
    <row r="89" spans="1:227" x14ac:dyDescent="0.25">
      <c r="A89" s="59"/>
      <c r="B89" s="215"/>
      <c r="C89" s="60"/>
      <c r="D89" s="60"/>
      <c r="E89" s="264"/>
      <c r="F89" s="264"/>
      <c r="G89" s="17"/>
      <c r="H89" s="56"/>
      <c r="I89" s="50"/>
      <c r="J89" s="50"/>
      <c r="K89" s="50"/>
      <c r="L89" s="50"/>
      <c r="M89" s="50"/>
      <c r="N89" s="50"/>
      <c r="O89" s="264"/>
      <c r="P89" s="57"/>
      <c r="Q89" s="17"/>
      <c r="R89" s="17"/>
      <c r="S89" s="56"/>
      <c r="T89" s="50"/>
      <c r="U89" s="50"/>
      <c r="V89" s="50"/>
      <c r="W89" s="50"/>
      <c r="X89" s="50"/>
      <c r="Y89" s="50"/>
      <c r="Z89" s="264"/>
      <c r="AA89" s="57"/>
      <c r="AB89" s="17"/>
      <c r="AC89" s="17"/>
      <c r="AD89" s="56"/>
      <c r="AE89" s="50"/>
      <c r="AF89" s="50"/>
      <c r="AG89" s="50"/>
      <c r="AH89" s="50"/>
      <c r="AI89" s="50"/>
      <c r="AJ89" s="50"/>
      <c r="AK89" s="264"/>
      <c r="AL89" s="57"/>
      <c r="AM89" s="17"/>
      <c r="AN89" s="17"/>
      <c r="AO89" s="56"/>
      <c r="AP89" s="50"/>
      <c r="AQ89" s="50"/>
      <c r="AR89" s="50"/>
      <c r="AS89" s="50"/>
      <c r="AT89" s="50"/>
      <c r="AU89" s="50"/>
      <c r="AV89" s="264"/>
      <c r="AW89" s="57"/>
      <c r="AX89" s="17"/>
      <c r="AY89" s="17"/>
      <c r="AZ89" s="56"/>
      <c r="BA89" s="50"/>
      <c r="BB89" s="50"/>
      <c r="BC89" s="50"/>
      <c r="BD89" s="50"/>
      <c r="BE89" s="50"/>
      <c r="BF89" s="50"/>
      <c r="BG89" s="264"/>
      <c r="BH89" s="57"/>
      <c r="BI89" s="17"/>
      <c r="BJ89" s="17"/>
      <c r="BK89" s="56"/>
      <c r="BL89" s="50"/>
      <c r="BM89" s="50"/>
      <c r="BN89" s="50"/>
      <c r="BO89" s="50"/>
      <c r="BP89" s="50"/>
      <c r="BQ89" s="50"/>
      <c r="BR89" s="264"/>
      <c r="BS89" s="57"/>
      <c r="BT89" s="17"/>
      <c r="BU89" s="17"/>
      <c r="BV89" s="56"/>
      <c r="BW89" s="50"/>
      <c r="BX89" s="50"/>
      <c r="BY89" s="50"/>
      <c r="BZ89" s="50"/>
      <c r="CA89" s="50"/>
      <c r="CB89" s="50"/>
      <c r="CC89" s="264"/>
      <c r="CD89" s="57"/>
      <c r="CE89" s="17"/>
      <c r="CF89" s="17"/>
      <c r="CG89" s="56"/>
      <c r="CH89" s="50"/>
      <c r="CI89" s="50"/>
      <c r="CJ89" s="50"/>
      <c r="CK89" s="50"/>
      <c r="CL89" s="50"/>
      <c r="CM89" s="50"/>
      <c r="CN89" s="264"/>
      <c r="CO89" s="57"/>
      <c r="CP89" s="17"/>
      <c r="CQ89" s="17"/>
      <c r="CR89" s="56"/>
      <c r="CS89" s="50"/>
      <c r="CT89" s="50"/>
      <c r="CU89" s="50"/>
      <c r="CV89" s="50"/>
      <c r="CW89" s="50"/>
      <c r="CX89" s="50"/>
      <c r="CY89" s="264"/>
      <c r="CZ89" s="57"/>
      <c r="DA89" s="17"/>
      <c r="DB89" s="17"/>
      <c r="DC89" s="56"/>
      <c r="DD89" s="50"/>
      <c r="DE89" s="50"/>
      <c r="DF89" s="50"/>
      <c r="DG89" s="50"/>
      <c r="DH89" s="50"/>
      <c r="DI89" s="50"/>
      <c r="DJ89" s="264"/>
      <c r="DK89" s="57"/>
      <c r="DL89" s="17"/>
      <c r="DM89" s="17"/>
      <c r="DN89" s="56"/>
      <c r="DO89" s="50"/>
      <c r="DP89" s="50"/>
      <c r="DQ89" s="50"/>
      <c r="DR89" s="50"/>
      <c r="DS89" s="50"/>
      <c r="DT89" s="50"/>
      <c r="DU89" s="264"/>
      <c r="DV89" s="57"/>
      <c r="DW89" s="17"/>
      <c r="DX89" s="17"/>
      <c r="DY89" s="56"/>
      <c r="DZ89" s="50"/>
      <c r="EA89" s="50"/>
      <c r="EB89" s="50"/>
      <c r="EC89" s="50"/>
      <c r="ED89" s="50"/>
      <c r="EE89" s="50"/>
      <c r="EF89" s="264"/>
      <c r="EG89" s="57"/>
      <c r="EH89" s="17"/>
      <c r="EI89" s="17"/>
      <c r="EJ89" s="56"/>
      <c r="EK89" s="50"/>
      <c r="EL89" s="50"/>
      <c r="EM89" s="50"/>
      <c r="EN89" s="50"/>
      <c r="EO89" s="50"/>
      <c r="EP89" s="50"/>
      <c r="EQ89" s="264"/>
      <c r="ER89" s="57"/>
      <c r="ES89" s="17"/>
      <c r="ET89" s="17"/>
      <c r="EU89" s="56"/>
      <c r="EV89" s="50"/>
      <c r="EW89" s="50"/>
      <c r="EX89" s="50"/>
      <c r="EY89" s="50"/>
      <c r="EZ89" s="50"/>
      <c r="FA89" s="50"/>
      <c r="FB89" s="264"/>
      <c r="FC89" s="57"/>
      <c r="FD89" s="17"/>
      <c r="FE89" s="17"/>
      <c r="FF89" s="56"/>
      <c r="FG89" s="50"/>
      <c r="FH89" s="50"/>
      <c r="FI89" s="50"/>
      <c r="FJ89" s="50"/>
      <c r="FK89" s="50"/>
      <c r="FL89" s="50"/>
      <c r="FM89" s="264"/>
      <c r="FN89" s="57"/>
      <c r="FO89" s="17"/>
      <c r="FP89" s="17"/>
      <c r="FQ89" s="56"/>
      <c r="FR89" s="50"/>
      <c r="FS89" s="50"/>
      <c r="FT89" s="50"/>
      <c r="FU89" s="50"/>
      <c r="FV89" s="50"/>
      <c r="FW89" s="50"/>
      <c r="FX89" s="264"/>
      <c r="FY89" s="57"/>
      <c r="FZ89" s="17"/>
      <c r="GA89" s="17"/>
      <c r="GB89" s="56"/>
      <c r="GC89" s="50"/>
      <c r="GD89" s="50"/>
      <c r="GE89" s="50"/>
      <c r="GF89" s="50"/>
      <c r="GG89" s="50"/>
      <c r="GH89" s="50"/>
      <c r="GI89" s="264"/>
      <c r="GJ89" s="57"/>
      <c r="GK89" s="17"/>
      <c r="GL89" s="17"/>
      <c r="GM89" s="56"/>
      <c r="GN89" s="50"/>
      <c r="GO89" s="50"/>
      <c r="GP89" s="50"/>
      <c r="GQ89" s="50"/>
      <c r="GR89" s="50"/>
      <c r="GS89" s="50"/>
      <c r="GT89" s="264"/>
      <c r="GU89" s="57"/>
      <c r="GV89" s="17"/>
      <c r="GW89" s="17"/>
      <c r="GX89" s="56"/>
      <c r="GY89" s="50"/>
      <c r="GZ89" s="50"/>
      <c r="HA89" s="50"/>
      <c r="HB89" s="50"/>
      <c r="HC89" s="50"/>
      <c r="HD89" s="50"/>
      <c r="HE89" s="264"/>
      <c r="HF89" s="57"/>
      <c r="HG89" s="17"/>
      <c r="HH89" s="17"/>
      <c r="HI89" s="56"/>
      <c r="HJ89" s="50"/>
      <c r="HK89" s="50"/>
      <c r="HL89" s="50"/>
      <c r="HM89" s="50"/>
      <c r="HN89" s="50"/>
      <c r="HO89" s="50"/>
      <c r="HP89" s="264"/>
      <c r="HQ89" s="57"/>
      <c r="HR89" s="17"/>
      <c r="HS89" s="17"/>
    </row>
    <row r="90" spans="1:227" x14ac:dyDescent="0.25">
      <c r="A90" s="59"/>
      <c r="B90" s="215"/>
      <c r="C90" s="60"/>
      <c r="D90" s="60"/>
      <c r="E90" s="264"/>
      <c r="F90" s="264"/>
      <c r="G90" s="17"/>
      <c r="H90" s="56"/>
      <c r="I90" s="50"/>
      <c r="J90" s="50"/>
      <c r="K90" s="50"/>
      <c r="L90" s="50"/>
      <c r="M90" s="50"/>
      <c r="N90" s="50"/>
      <c r="O90" s="264"/>
      <c r="P90" s="57"/>
      <c r="Q90" s="17"/>
      <c r="R90" s="17"/>
      <c r="S90" s="56"/>
      <c r="T90" s="50"/>
      <c r="U90" s="50"/>
      <c r="V90" s="50"/>
      <c r="W90" s="50"/>
      <c r="X90" s="50"/>
      <c r="Y90" s="50"/>
      <c r="Z90" s="264"/>
      <c r="AA90" s="57"/>
      <c r="AB90" s="17"/>
      <c r="AC90" s="17"/>
      <c r="AD90" s="56"/>
      <c r="AE90" s="50"/>
      <c r="AF90" s="50"/>
      <c r="AG90" s="50"/>
      <c r="AH90" s="50"/>
      <c r="AI90" s="50"/>
      <c r="AJ90" s="50"/>
      <c r="AK90" s="264"/>
      <c r="AL90" s="57"/>
      <c r="AM90" s="17"/>
      <c r="AN90" s="17"/>
      <c r="AO90" s="56"/>
      <c r="AP90" s="50"/>
      <c r="AQ90" s="50"/>
      <c r="AR90" s="50"/>
      <c r="AS90" s="50"/>
      <c r="AT90" s="50"/>
      <c r="AU90" s="50"/>
      <c r="AV90" s="264"/>
      <c r="AW90" s="57"/>
      <c r="AX90" s="17"/>
      <c r="AY90" s="17"/>
      <c r="AZ90" s="56"/>
      <c r="BA90" s="50"/>
      <c r="BB90" s="50"/>
      <c r="BC90" s="50"/>
      <c r="BD90" s="50"/>
      <c r="BE90" s="50"/>
      <c r="BF90" s="50"/>
      <c r="BG90" s="264"/>
      <c r="BH90" s="57"/>
      <c r="BI90" s="17"/>
      <c r="BJ90" s="17"/>
      <c r="BK90" s="56"/>
      <c r="BL90" s="50"/>
      <c r="BM90" s="50"/>
      <c r="BN90" s="50"/>
      <c r="BO90" s="50"/>
      <c r="BP90" s="50"/>
      <c r="BQ90" s="50"/>
      <c r="BR90" s="264"/>
      <c r="BS90" s="57"/>
      <c r="BT90" s="17"/>
      <c r="BU90" s="17"/>
      <c r="BV90" s="56"/>
      <c r="BW90" s="50"/>
      <c r="BX90" s="50"/>
      <c r="BY90" s="50"/>
      <c r="BZ90" s="50"/>
      <c r="CA90" s="50"/>
      <c r="CB90" s="50"/>
      <c r="CC90" s="264"/>
      <c r="CD90" s="57"/>
      <c r="CE90" s="17"/>
      <c r="CF90" s="17"/>
      <c r="CG90" s="56"/>
      <c r="CH90" s="50"/>
      <c r="CI90" s="50"/>
      <c r="CJ90" s="50"/>
      <c r="CK90" s="50"/>
      <c r="CL90" s="50"/>
      <c r="CM90" s="50"/>
      <c r="CN90" s="264"/>
      <c r="CO90" s="57"/>
      <c r="CP90" s="17"/>
      <c r="CQ90" s="17"/>
      <c r="CR90" s="56"/>
      <c r="CS90" s="50"/>
      <c r="CT90" s="50"/>
      <c r="CU90" s="50"/>
      <c r="CV90" s="50"/>
      <c r="CW90" s="50"/>
      <c r="CX90" s="50"/>
      <c r="CY90" s="264"/>
      <c r="CZ90" s="57"/>
      <c r="DA90" s="17"/>
      <c r="DB90" s="17"/>
      <c r="DC90" s="56"/>
      <c r="DD90" s="50"/>
      <c r="DE90" s="50"/>
      <c r="DF90" s="50"/>
      <c r="DG90" s="50"/>
      <c r="DH90" s="50"/>
      <c r="DI90" s="50"/>
      <c r="DJ90" s="264"/>
      <c r="DK90" s="57"/>
      <c r="DL90" s="17"/>
      <c r="DM90" s="17"/>
      <c r="DN90" s="56"/>
      <c r="DO90" s="50"/>
      <c r="DP90" s="50"/>
      <c r="DQ90" s="50"/>
      <c r="DR90" s="50"/>
      <c r="DS90" s="50"/>
      <c r="DT90" s="50"/>
      <c r="DU90" s="264"/>
      <c r="DV90" s="57"/>
      <c r="DW90" s="17"/>
      <c r="DX90" s="17"/>
      <c r="DY90" s="56"/>
      <c r="DZ90" s="50"/>
      <c r="EA90" s="50"/>
      <c r="EB90" s="50"/>
      <c r="EC90" s="50"/>
      <c r="ED90" s="50"/>
      <c r="EE90" s="50"/>
      <c r="EF90" s="264"/>
      <c r="EG90" s="57"/>
      <c r="EH90" s="17"/>
      <c r="EI90" s="17"/>
      <c r="EJ90" s="56"/>
      <c r="EK90" s="50"/>
      <c r="EL90" s="50"/>
      <c r="EM90" s="50"/>
      <c r="EN90" s="50"/>
      <c r="EO90" s="50"/>
      <c r="EP90" s="50"/>
      <c r="EQ90" s="264"/>
      <c r="ER90" s="57"/>
      <c r="ES90" s="17"/>
      <c r="ET90" s="17"/>
      <c r="EU90" s="56"/>
      <c r="EV90" s="50"/>
      <c r="EW90" s="50"/>
      <c r="EX90" s="50"/>
      <c r="EY90" s="50"/>
      <c r="EZ90" s="50"/>
      <c r="FA90" s="50"/>
      <c r="FB90" s="264"/>
      <c r="FC90" s="57"/>
      <c r="FD90" s="17"/>
      <c r="FE90" s="17"/>
      <c r="FF90" s="56"/>
      <c r="FG90" s="50"/>
      <c r="FH90" s="50"/>
      <c r="FI90" s="50"/>
      <c r="FJ90" s="50"/>
      <c r="FK90" s="50"/>
      <c r="FL90" s="50"/>
      <c r="FM90" s="264"/>
      <c r="FN90" s="57"/>
      <c r="FO90" s="17"/>
      <c r="FP90" s="17"/>
      <c r="FQ90" s="56"/>
      <c r="FR90" s="50"/>
      <c r="FS90" s="50"/>
      <c r="FT90" s="50"/>
      <c r="FU90" s="50"/>
      <c r="FV90" s="50"/>
      <c r="FW90" s="50"/>
      <c r="FX90" s="264"/>
      <c r="FY90" s="57"/>
      <c r="FZ90" s="17"/>
      <c r="GA90" s="17"/>
      <c r="GB90" s="56"/>
      <c r="GC90" s="50"/>
      <c r="GD90" s="50"/>
      <c r="GE90" s="50"/>
      <c r="GF90" s="50"/>
      <c r="GG90" s="50"/>
      <c r="GH90" s="50"/>
      <c r="GI90" s="264"/>
      <c r="GJ90" s="57"/>
      <c r="GK90" s="17"/>
      <c r="GL90" s="17"/>
      <c r="GM90" s="56"/>
      <c r="GN90" s="50"/>
      <c r="GO90" s="50"/>
      <c r="GP90" s="50"/>
      <c r="GQ90" s="50"/>
      <c r="GR90" s="50"/>
      <c r="GS90" s="50"/>
      <c r="GT90" s="264"/>
      <c r="GU90" s="57"/>
      <c r="GV90" s="17"/>
      <c r="GW90" s="17"/>
      <c r="GX90" s="56"/>
      <c r="GY90" s="50"/>
      <c r="GZ90" s="50"/>
      <c r="HA90" s="50"/>
      <c r="HB90" s="50"/>
      <c r="HC90" s="50"/>
      <c r="HD90" s="50"/>
      <c r="HE90" s="264"/>
      <c r="HF90" s="57"/>
      <c r="HG90" s="17"/>
      <c r="HH90" s="17"/>
      <c r="HI90" s="56"/>
      <c r="HJ90" s="50"/>
      <c r="HK90" s="50"/>
      <c r="HL90" s="50"/>
      <c r="HM90" s="50"/>
      <c r="HN90" s="50"/>
      <c r="HO90" s="50"/>
      <c r="HP90" s="264"/>
      <c r="HQ90" s="57"/>
      <c r="HR90" s="17"/>
      <c r="HS90" s="17"/>
    </row>
    <row r="91" spans="1:227" x14ac:dyDescent="0.25">
      <c r="A91" s="59"/>
      <c r="B91" s="215"/>
      <c r="C91" s="60"/>
      <c r="D91" s="60"/>
      <c r="E91" s="264"/>
      <c r="F91" s="264"/>
      <c r="G91" s="17"/>
      <c r="H91" s="56"/>
      <c r="I91" s="50"/>
      <c r="J91" s="50"/>
      <c r="K91" s="50"/>
      <c r="L91" s="50"/>
      <c r="M91" s="50"/>
      <c r="N91" s="50"/>
      <c r="O91" s="264"/>
      <c r="P91" s="57"/>
      <c r="Q91" s="17"/>
      <c r="R91" s="17"/>
      <c r="S91" s="56"/>
      <c r="T91" s="50"/>
      <c r="U91" s="50"/>
      <c r="V91" s="50"/>
      <c r="W91" s="50"/>
      <c r="X91" s="50"/>
      <c r="Y91" s="50"/>
      <c r="Z91" s="264"/>
      <c r="AA91" s="57"/>
      <c r="AB91" s="17"/>
      <c r="AC91" s="17"/>
      <c r="AD91" s="56"/>
      <c r="AE91" s="50"/>
      <c r="AF91" s="50"/>
      <c r="AG91" s="50"/>
      <c r="AH91" s="50"/>
      <c r="AI91" s="50"/>
      <c r="AJ91" s="50"/>
      <c r="AK91" s="264"/>
      <c r="AL91" s="57"/>
      <c r="AM91" s="17"/>
      <c r="AN91" s="17"/>
      <c r="AO91" s="56"/>
      <c r="AP91" s="50"/>
      <c r="AQ91" s="50"/>
      <c r="AR91" s="50"/>
      <c r="AS91" s="50"/>
      <c r="AT91" s="50"/>
      <c r="AU91" s="50"/>
      <c r="AV91" s="264"/>
      <c r="AW91" s="57"/>
      <c r="AX91" s="17"/>
      <c r="AY91" s="17"/>
      <c r="AZ91" s="56"/>
      <c r="BA91" s="50"/>
      <c r="BB91" s="50"/>
      <c r="BC91" s="50"/>
      <c r="BD91" s="50"/>
      <c r="BE91" s="50"/>
      <c r="BF91" s="50"/>
      <c r="BG91" s="264"/>
      <c r="BH91" s="57"/>
      <c r="BI91" s="17"/>
      <c r="BJ91" s="17"/>
      <c r="BK91" s="56"/>
      <c r="BL91" s="50"/>
      <c r="BM91" s="50"/>
      <c r="BN91" s="50"/>
      <c r="BO91" s="50"/>
      <c r="BP91" s="50"/>
      <c r="BQ91" s="50"/>
      <c r="BR91" s="264"/>
      <c r="BS91" s="57"/>
      <c r="BT91" s="17"/>
      <c r="BU91" s="17"/>
      <c r="BV91" s="56"/>
      <c r="BW91" s="50"/>
      <c r="BX91" s="50"/>
      <c r="BY91" s="50"/>
      <c r="BZ91" s="50"/>
      <c r="CA91" s="50"/>
      <c r="CB91" s="50"/>
      <c r="CC91" s="264"/>
      <c r="CD91" s="57"/>
      <c r="CE91" s="17"/>
      <c r="CF91" s="17"/>
      <c r="CG91" s="56"/>
      <c r="CH91" s="50"/>
      <c r="CI91" s="50"/>
      <c r="CJ91" s="50"/>
      <c r="CK91" s="50"/>
      <c r="CL91" s="50"/>
      <c r="CM91" s="50"/>
      <c r="CN91" s="264"/>
      <c r="CO91" s="57"/>
      <c r="CP91" s="17"/>
      <c r="CQ91" s="17"/>
      <c r="CR91" s="56"/>
      <c r="CS91" s="50"/>
      <c r="CT91" s="50"/>
      <c r="CU91" s="50"/>
      <c r="CV91" s="50"/>
      <c r="CW91" s="50"/>
      <c r="CX91" s="50"/>
      <c r="CY91" s="264"/>
      <c r="CZ91" s="57"/>
      <c r="DA91" s="17"/>
      <c r="DB91" s="17"/>
      <c r="DC91" s="56"/>
      <c r="DD91" s="50"/>
      <c r="DE91" s="50"/>
      <c r="DF91" s="50"/>
      <c r="DG91" s="50"/>
      <c r="DH91" s="50"/>
      <c r="DI91" s="50"/>
      <c r="DJ91" s="264"/>
      <c r="DK91" s="57"/>
      <c r="DL91" s="17"/>
      <c r="DM91" s="17"/>
      <c r="DN91" s="56"/>
      <c r="DO91" s="50"/>
      <c r="DP91" s="50"/>
      <c r="DQ91" s="50"/>
      <c r="DR91" s="50"/>
      <c r="DS91" s="50"/>
      <c r="DT91" s="50"/>
      <c r="DU91" s="264"/>
      <c r="DV91" s="57"/>
      <c r="DW91" s="17"/>
      <c r="DX91" s="17"/>
      <c r="DY91" s="56"/>
      <c r="DZ91" s="50"/>
      <c r="EA91" s="50"/>
      <c r="EB91" s="50"/>
      <c r="EC91" s="50"/>
      <c r="ED91" s="50"/>
      <c r="EE91" s="50"/>
      <c r="EF91" s="264"/>
      <c r="EG91" s="57"/>
      <c r="EH91" s="17"/>
      <c r="EI91" s="17"/>
      <c r="EJ91" s="56"/>
      <c r="EK91" s="50"/>
      <c r="EL91" s="50"/>
      <c r="EM91" s="50"/>
      <c r="EN91" s="50"/>
      <c r="EO91" s="50"/>
      <c r="EP91" s="50"/>
      <c r="EQ91" s="264"/>
      <c r="ER91" s="57"/>
      <c r="ES91" s="17"/>
      <c r="ET91" s="17"/>
      <c r="EU91" s="56"/>
      <c r="EV91" s="50"/>
      <c r="EW91" s="50"/>
      <c r="EX91" s="50"/>
      <c r="EY91" s="50"/>
      <c r="EZ91" s="50"/>
      <c r="FA91" s="50"/>
      <c r="FB91" s="264"/>
      <c r="FC91" s="57"/>
      <c r="FD91" s="17"/>
      <c r="FE91" s="17"/>
      <c r="FF91" s="56"/>
      <c r="FG91" s="50"/>
      <c r="FH91" s="50"/>
      <c r="FI91" s="50"/>
      <c r="FJ91" s="50"/>
      <c r="FK91" s="50"/>
      <c r="FL91" s="50"/>
      <c r="FM91" s="264"/>
      <c r="FN91" s="57"/>
      <c r="FO91" s="17"/>
      <c r="FP91" s="17"/>
      <c r="FQ91" s="56"/>
      <c r="FR91" s="50"/>
      <c r="FS91" s="50"/>
      <c r="FT91" s="50"/>
      <c r="FU91" s="50"/>
      <c r="FV91" s="50"/>
      <c r="FW91" s="50"/>
      <c r="FX91" s="264"/>
      <c r="FY91" s="57"/>
      <c r="FZ91" s="17"/>
      <c r="GA91" s="17"/>
      <c r="GB91" s="56"/>
      <c r="GC91" s="50"/>
      <c r="GD91" s="50"/>
      <c r="GE91" s="50"/>
      <c r="GF91" s="50"/>
      <c r="GG91" s="50"/>
      <c r="GH91" s="50"/>
      <c r="GI91" s="264"/>
      <c r="GJ91" s="57"/>
      <c r="GK91" s="17"/>
      <c r="GL91" s="17"/>
      <c r="GM91" s="56"/>
      <c r="GN91" s="50"/>
      <c r="GO91" s="50"/>
      <c r="GP91" s="50"/>
      <c r="GQ91" s="50"/>
      <c r="GR91" s="50"/>
      <c r="GS91" s="50"/>
      <c r="GT91" s="264"/>
      <c r="GU91" s="57"/>
      <c r="GV91" s="17"/>
      <c r="GW91" s="17"/>
      <c r="GX91" s="56"/>
      <c r="GY91" s="50"/>
      <c r="GZ91" s="50"/>
      <c r="HA91" s="50"/>
      <c r="HB91" s="50"/>
      <c r="HC91" s="50"/>
      <c r="HD91" s="50"/>
      <c r="HE91" s="264"/>
      <c r="HF91" s="57"/>
      <c r="HG91" s="17"/>
      <c r="HH91" s="17"/>
      <c r="HI91" s="56"/>
      <c r="HJ91" s="50"/>
      <c r="HK91" s="50"/>
      <c r="HL91" s="50"/>
      <c r="HM91" s="50"/>
      <c r="HN91" s="50"/>
      <c r="HO91" s="50"/>
      <c r="HP91" s="264"/>
      <c r="HQ91" s="57"/>
      <c r="HR91" s="17"/>
      <c r="HS91" s="17"/>
    </row>
    <row r="92" spans="1:227" x14ac:dyDescent="0.25">
      <c r="A92" s="59"/>
      <c r="B92" s="217"/>
      <c r="C92" s="62"/>
      <c r="D92" s="62"/>
      <c r="E92" s="264"/>
      <c r="F92" s="264"/>
      <c r="G92" s="17"/>
      <c r="H92" s="56"/>
      <c r="I92" s="50"/>
      <c r="J92" s="50"/>
      <c r="K92" s="50"/>
      <c r="L92" s="50"/>
      <c r="M92" s="50"/>
      <c r="N92" s="50"/>
      <c r="O92" s="264"/>
      <c r="P92" s="57"/>
      <c r="Q92" s="17"/>
      <c r="R92" s="17"/>
      <c r="S92" s="56"/>
      <c r="T92" s="50"/>
      <c r="U92" s="50"/>
      <c r="V92" s="50"/>
      <c r="W92" s="50"/>
      <c r="X92" s="50"/>
      <c r="Y92" s="50"/>
      <c r="Z92" s="264"/>
      <c r="AA92" s="57"/>
      <c r="AB92" s="17"/>
      <c r="AC92" s="17"/>
      <c r="AD92" s="56"/>
      <c r="AE92" s="50"/>
      <c r="AF92" s="50"/>
      <c r="AG92" s="50"/>
      <c r="AH92" s="50"/>
      <c r="AI92" s="50"/>
      <c r="AJ92" s="50"/>
      <c r="AK92" s="264"/>
      <c r="AL92" s="57"/>
      <c r="AM92" s="17"/>
      <c r="AN92" s="17"/>
      <c r="AO92" s="56"/>
      <c r="AP92" s="50"/>
      <c r="AQ92" s="50"/>
      <c r="AR92" s="50"/>
      <c r="AS92" s="50"/>
      <c r="AT92" s="50"/>
      <c r="AU92" s="50"/>
      <c r="AV92" s="264"/>
      <c r="AW92" s="57"/>
      <c r="AX92" s="17"/>
      <c r="AY92" s="17"/>
      <c r="AZ92" s="56"/>
      <c r="BA92" s="50"/>
      <c r="BB92" s="50"/>
      <c r="BC92" s="50"/>
      <c r="BD92" s="50"/>
      <c r="BE92" s="50"/>
      <c r="BF92" s="50"/>
      <c r="BG92" s="264"/>
      <c r="BH92" s="57"/>
      <c r="BI92" s="17"/>
      <c r="BJ92" s="17"/>
      <c r="BK92" s="56"/>
      <c r="BL92" s="50"/>
      <c r="BM92" s="50"/>
      <c r="BN92" s="50"/>
      <c r="BO92" s="50"/>
      <c r="BP92" s="50"/>
      <c r="BQ92" s="50"/>
      <c r="BR92" s="264"/>
      <c r="BS92" s="57"/>
      <c r="BT92" s="17"/>
      <c r="BU92" s="17"/>
      <c r="BV92" s="56"/>
      <c r="BW92" s="50"/>
      <c r="BX92" s="50"/>
      <c r="BY92" s="50"/>
      <c r="BZ92" s="50"/>
      <c r="CA92" s="50"/>
      <c r="CB92" s="50"/>
      <c r="CC92" s="264"/>
      <c r="CD92" s="57"/>
      <c r="CE92" s="17"/>
      <c r="CF92" s="17"/>
      <c r="CG92" s="56"/>
      <c r="CH92" s="50"/>
      <c r="CI92" s="50"/>
      <c r="CJ92" s="50"/>
      <c r="CK92" s="50"/>
      <c r="CL92" s="50"/>
      <c r="CM92" s="50"/>
      <c r="CN92" s="264"/>
      <c r="CO92" s="57"/>
      <c r="CP92" s="17"/>
      <c r="CQ92" s="17"/>
      <c r="CR92" s="56"/>
      <c r="CS92" s="50"/>
      <c r="CT92" s="50"/>
      <c r="CU92" s="50"/>
      <c r="CV92" s="50"/>
      <c r="CW92" s="50"/>
      <c r="CX92" s="50"/>
      <c r="CY92" s="264"/>
      <c r="CZ92" s="57"/>
      <c r="DA92" s="17"/>
      <c r="DB92" s="17"/>
      <c r="DC92" s="56"/>
      <c r="DD92" s="50"/>
      <c r="DE92" s="50"/>
      <c r="DF92" s="50"/>
      <c r="DG92" s="50"/>
      <c r="DH92" s="50"/>
      <c r="DI92" s="50"/>
      <c r="DJ92" s="264"/>
      <c r="DK92" s="57"/>
      <c r="DL92" s="17"/>
      <c r="DM92" s="17"/>
      <c r="DN92" s="56"/>
      <c r="DO92" s="50"/>
      <c r="DP92" s="50"/>
      <c r="DQ92" s="50"/>
      <c r="DR92" s="50"/>
      <c r="DS92" s="50"/>
      <c r="DT92" s="50"/>
      <c r="DU92" s="264"/>
      <c r="DV92" s="57"/>
      <c r="DW92" s="17"/>
      <c r="DX92" s="17"/>
      <c r="DY92" s="56"/>
      <c r="DZ92" s="50"/>
      <c r="EA92" s="50"/>
      <c r="EB92" s="50"/>
      <c r="EC92" s="50"/>
      <c r="ED92" s="50"/>
      <c r="EE92" s="50"/>
      <c r="EF92" s="264"/>
      <c r="EG92" s="57"/>
      <c r="EH92" s="17"/>
      <c r="EI92" s="17"/>
      <c r="EJ92" s="56"/>
      <c r="EK92" s="50"/>
      <c r="EL92" s="50"/>
      <c r="EM92" s="50"/>
      <c r="EN92" s="50"/>
      <c r="EO92" s="50"/>
      <c r="EP92" s="50"/>
      <c r="EQ92" s="264"/>
      <c r="ER92" s="57"/>
      <c r="ES92" s="17"/>
      <c r="ET92" s="17"/>
      <c r="EU92" s="56"/>
      <c r="EV92" s="50"/>
      <c r="EW92" s="50"/>
      <c r="EX92" s="50"/>
      <c r="EY92" s="50"/>
      <c r="EZ92" s="50"/>
      <c r="FA92" s="50"/>
      <c r="FB92" s="264"/>
      <c r="FC92" s="57"/>
      <c r="FD92" s="17"/>
      <c r="FE92" s="17"/>
      <c r="FF92" s="56"/>
      <c r="FG92" s="50"/>
      <c r="FH92" s="50"/>
      <c r="FI92" s="50"/>
      <c r="FJ92" s="50"/>
      <c r="FK92" s="50"/>
      <c r="FL92" s="50"/>
      <c r="FM92" s="264"/>
      <c r="FN92" s="57"/>
      <c r="FO92" s="17"/>
      <c r="FP92" s="17"/>
      <c r="FQ92" s="56"/>
      <c r="FR92" s="50"/>
      <c r="FS92" s="50"/>
      <c r="FT92" s="50"/>
      <c r="FU92" s="50"/>
      <c r="FV92" s="50"/>
      <c r="FW92" s="50"/>
      <c r="FX92" s="264"/>
      <c r="FY92" s="57"/>
      <c r="FZ92" s="17"/>
      <c r="GA92" s="17"/>
      <c r="GB92" s="56"/>
      <c r="GC92" s="50"/>
      <c r="GD92" s="50"/>
      <c r="GE92" s="50"/>
      <c r="GF92" s="50"/>
      <c r="GG92" s="50"/>
      <c r="GH92" s="50"/>
      <c r="GI92" s="264"/>
      <c r="GJ92" s="57"/>
      <c r="GK92" s="17"/>
      <c r="GL92" s="17"/>
      <c r="GM92" s="56"/>
      <c r="GN92" s="50"/>
      <c r="GO92" s="50"/>
      <c r="GP92" s="50"/>
      <c r="GQ92" s="50"/>
      <c r="GR92" s="50"/>
      <c r="GS92" s="50"/>
      <c r="GT92" s="264"/>
      <c r="GU92" s="57"/>
      <c r="GV92" s="17"/>
      <c r="GW92" s="17"/>
      <c r="GX92" s="56"/>
      <c r="GY92" s="50"/>
      <c r="GZ92" s="50"/>
      <c r="HA92" s="50"/>
      <c r="HB92" s="50"/>
      <c r="HC92" s="50"/>
      <c r="HD92" s="50"/>
      <c r="HE92" s="264"/>
      <c r="HF92" s="57"/>
      <c r="HG92" s="17"/>
      <c r="HH92" s="17"/>
      <c r="HI92" s="56"/>
      <c r="HJ92" s="50"/>
      <c r="HK92" s="50"/>
      <c r="HL92" s="50"/>
      <c r="HM92" s="50"/>
      <c r="HN92" s="50"/>
      <c r="HO92" s="50"/>
      <c r="HP92" s="264"/>
      <c r="HQ92" s="57"/>
      <c r="HR92" s="17"/>
      <c r="HS92" s="17"/>
    </row>
    <row r="93" spans="1:227" x14ac:dyDescent="0.25">
      <c r="A93" s="64"/>
      <c r="B93" s="65"/>
      <c r="C93" s="66"/>
      <c r="D93" s="66"/>
      <c r="E93" s="264"/>
      <c r="F93" s="264"/>
      <c r="G93" s="17"/>
      <c r="H93" s="56"/>
      <c r="I93" s="50"/>
      <c r="J93" s="50"/>
      <c r="K93" s="50"/>
      <c r="L93" s="50"/>
      <c r="M93" s="50"/>
      <c r="N93" s="50"/>
      <c r="O93" s="264"/>
      <c r="P93" s="57"/>
      <c r="Q93" s="17"/>
      <c r="R93" s="17"/>
      <c r="S93" s="56"/>
      <c r="T93" s="50"/>
      <c r="U93" s="50"/>
      <c r="V93" s="50"/>
      <c r="W93" s="50"/>
      <c r="X93" s="50"/>
      <c r="Y93" s="50"/>
      <c r="Z93" s="264"/>
      <c r="AA93" s="57"/>
      <c r="AB93" s="17"/>
      <c r="AC93" s="17"/>
      <c r="AD93" s="56"/>
      <c r="AE93" s="50"/>
      <c r="AF93" s="50"/>
      <c r="AG93" s="50"/>
      <c r="AH93" s="50"/>
      <c r="AI93" s="50"/>
      <c r="AJ93" s="50"/>
      <c r="AK93" s="264"/>
      <c r="AL93" s="57"/>
      <c r="AM93" s="17"/>
      <c r="AN93" s="17"/>
      <c r="AO93" s="56"/>
      <c r="AP93" s="50"/>
      <c r="AQ93" s="50"/>
      <c r="AR93" s="50"/>
      <c r="AS93" s="50"/>
      <c r="AT93" s="50"/>
      <c r="AU93" s="50"/>
      <c r="AV93" s="264"/>
      <c r="AW93" s="57"/>
      <c r="AX93" s="17"/>
      <c r="AY93" s="17"/>
      <c r="AZ93" s="56"/>
      <c r="BA93" s="50"/>
      <c r="BB93" s="50"/>
      <c r="BC93" s="50"/>
      <c r="BD93" s="50"/>
      <c r="BE93" s="50"/>
      <c r="BF93" s="50"/>
      <c r="BG93" s="264"/>
      <c r="BH93" s="57"/>
      <c r="BI93" s="17"/>
      <c r="BJ93" s="17"/>
      <c r="BK93" s="56"/>
      <c r="BL93" s="50"/>
      <c r="BM93" s="50"/>
      <c r="BN93" s="50"/>
      <c r="BO93" s="50"/>
      <c r="BP93" s="50"/>
      <c r="BQ93" s="50"/>
      <c r="BR93" s="264"/>
      <c r="BS93" s="57"/>
      <c r="BT93" s="17"/>
      <c r="BU93" s="17"/>
      <c r="BV93" s="56"/>
      <c r="BW93" s="50"/>
      <c r="BX93" s="50"/>
      <c r="BY93" s="50"/>
      <c r="BZ93" s="50"/>
      <c r="CA93" s="50"/>
      <c r="CB93" s="50"/>
      <c r="CC93" s="264"/>
      <c r="CD93" s="57"/>
      <c r="CE93" s="17"/>
      <c r="CF93" s="17"/>
      <c r="CG93" s="56"/>
      <c r="CH93" s="50"/>
      <c r="CI93" s="50"/>
      <c r="CJ93" s="50"/>
      <c r="CK93" s="50"/>
      <c r="CL93" s="50"/>
      <c r="CM93" s="50"/>
      <c r="CN93" s="264"/>
      <c r="CO93" s="57"/>
      <c r="CP93" s="17"/>
      <c r="CQ93" s="17"/>
      <c r="CR93" s="56"/>
      <c r="CS93" s="50"/>
      <c r="CT93" s="50"/>
      <c r="CU93" s="50"/>
      <c r="CV93" s="50"/>
      <c r="CW93" s="50"/>
      <c r="CX93" s="50"/>
      <c r="CY93" s="264"/>
      <c r="CZ93" s="57"/>
      <c r="DA93" s="17"/>
      <c r="DB93" s="17"/>
      <c r="DC93" s="56"/>
      <c r="DD93" s="50"/>
      <c r="DE93" s="50"/>
      <c r="DF93" s="50"/>
      <c r="DG93" s="50"/>
      <c r="DH93" s="50"/>
      <c r="DI93" s="50"/>
      <c r="DJ93" s="264"/>
      <c r="DK93" s="57"/>
      <c r="DL93" s="17"/>
      <c r="DM93" s="17"/>
      <c r="DN93" s="56"/>
      <c r="DO93" s="50"/>
      <c r="DP93" s="50"/>
      <c r="DQ93" s="50"/>
      <c r="DR93" s="50"/>
      <c r="DS93" s="50"/>
      <c r="DT93" s="50"/>
      <c r="DU93" s="264"/>
      <c r="DV93" s="57"/>
      <c r="DW93" s="17"/>
      <c r="DX93" s="17"/>
      <c r="DY93" s="56"/>
      <c r="DZ93" s="50"/>
      <c r="EA93" s="50"/>
      <c r="EB93" s="50"/>
      <c r="EC93" s="50"/>
      <c r="ED93" s="50"/>
      <c r="EE93" s="50"/>
      <c r="EF93" s="264"/>
      <c r="EG93" s="57"/>
      <c r="EH93" s="17"/>
      <c r="EI93" s="17"/>
      <c r="EJ93" s="56"/>
      <c r="EK93" s="50"/>
      <c r="EL93" s="50"/>
      <c r="EM93" s="50"/>
      <c r="EN93" s="50"/>
      <c r="EO93" s="50"/>
      <c r="EP93" s="50"/>
      <c r="EQ93" s="264"/>
      <c r="ER93" s="57"/>
      <c r="ES93" s="17"/>
      <c r="ET93" s="17"/>
      <c r="EU93" s="56"/>
      <c r="EV93" s="50"/>
      <c r="EW93" s="50"/>
      <c r="EX93" s="50"/>
      <c r="EY93" s="50"/>
      <c r="EZ93" s="50"/>
      <c r="FA93" s="50"/>
      <c r="FB93" s="264"/>
      <c r="FC93" s="57"/>
      <c r="FD93" s="17"/>
      <c r="FE93" s="17"/>
      <c r="FF93" s="56"/>
      <c r="FG93" s="50"/>
      <c r="FH93" s="50"/>
      <c r="FI93" s="50"/>
      <c r="FJ93" s="50"/>
      <c r="FK93" s="50"/>
      <c r="FL93" s="50"/>
      <c r="FM93" s="264"/>
      <c r="FN93" s="57"/>
      <c r="FO93" s="17"/>
      <c r="FP93" s="17"/>
      <c r="FQ93" s="56"/>
      <c r="FR93" s="50"/>
      <c r="FS93" s="50"/>
      <c r="FT93" s="50"/>
      <c r="FU93" s="50"/>
      <c r="FV93" s="50"/>
      <c r="FW93" s="50"/>
      <c r="FX93" s="264"/>
      <c r="FY93" s="57"/>
      <c r="FZ93" s="17"/>
      <c r="GA93" s="17"/>
      <c r="GB93" s="56"/>
      <c r="GC93" s="50"/>
      <c r="GD93" s="50"/>
      <c r="GE93" s="50"/>
      <c r="GF93" s="50"/>
      <c r="GG93" s="50"/>
      <c r="GH93" s="50"/>
      <c r="GI93" s="264"/>
      <c r="GJ93" s="57"/>
      <c r="GK93" s="17"/>
      <c r="GL93" s="17"/>
      <c r="GM93" s="56"/>
      <c r="GN93" s="50"/>
      <c r="GO93" s="50"/>
      <c r="GP93" s="50"/>
      <c r="GQ93" s="50"/>
      <c r="GR93" s="50"/>
      <c r="GS93" s="50"/>
      <c r="GT93" s="264"/>
      <c r="GU93" s="57"/>
      <c r="GV93" s="17"/>
      <c r="GW93" s="17"/>
      <c r="GX93" s="56"/>
      <c r="GY93" s="50"/>
      <c r="GZ93" s="50"/>
      <c r="HA93" s="50"/>
      <c r="HB93" s="50"/>
      <c r="HC93" s="50"/>
      <c r="HD93" s="50"/>
      <c r="HE93" s="264"/>
      <c r="HF93" s="57"/>
      <c r="HG93" s="17"/>
      <c r="HH93" s="17"/>
      <c r="HI93" s="56"/>
      <c r="HJ93" s="50"/>
      <c r="HK93" s="50"/>
      <c r="HL93" s="50"/>
      <c r="HM93" s="50"/>
      <c r="HN93" s="50"/>
      <c r="HO93" s="50"/>
      <c r="HP93" s="264"/>
      <c r="HQ93" s="57"/>
      <c r="HR93" s="17"/>
      <c r="HS93" s="17"/>
    </row>
    <row r="94" spans="1:227" x14ac:dyDescent="0.25">
      <c r="B94" s="17"/>
      <c r="C94" s="57"/>
      <c r="D94" s="57"/>
      <c r="E94" s="264"/>
      <c r="F94" s="264"/>
      <c r="G94" s="17"/>
      <c r="H94" s="56"/>
      <c r="I94" s="50"/>
      <c r="J94" s="50"/>
      <c r="K94" s="50"/>
      <c r="L94" s="50"/>
      <c r="M94" s="50"/>
      <c r="N94" s="50"/>
      <c r="O94" s="264"/>
      <c r="P94" s="57"/>
      <c r="Q94" s="17"/>
      <c r="R94" s="17"/>
      <c r="S94" s="56"/>
      <c r="T94" s="50"/>
      <c r="U94" s="50"/>
      <c r="V94" s="50"/>
      <c r="W94" s="50"/>
      <c r="X94" s="50"/>
      <c r="Y94" s="50"/>
      <c r="Z94" s="264"/>
      <c r="AA94" s="57"/>
      <c r="AB94" s="17"/>
      <c r="AC94" s="17"/>
      <c r="AD94" s="56"/>
      <c r="AE94" s="50"/>
      <c r="AF94" s="50"/>
      <c r="AG94" s="50"/>
      <c r="AH94" s="50"/>
      <c r="AI94" s="50"/>
      <c r="AJ94" s="50"/>
      <c r="AK94" s="264"/>
      <c r="AL94" s="57"/>
      <c r="AM94" s="17"/>
      <c r="AN94" s="17"/>
      <c r="AO94" s="56"/>
      <c r="AP94" s="50"/>
      <c r="AQ94" s="50"/>
      <c r="AR94" s="50"/>
      <c r="AS94" s="50"/>
      <c r="AT94" s="50"/>
      <c r="AU94" s="50"/>
      <c r="AV94" s="264"/>
      <c r="AW94" s="57"/>
      <c r="AX94" s="17"/>
      <c r="AY94" s="17"/>
      <c r="AZ94" s="56"/>
      <c r="BA94" s="50"/>
      <c r="BB94" s="50"/>
      <c r="BC94" s="50"/>
      <c r="BD94" s="50"/>
      <c r="BE94" s="50"/>
      <c r="BF94" s="50"/>
      <c r="BG94" s="264"/>
      <c r="BH94" s="57"/>
      <c r="BI94" s="17"/>
      <c r="BJ94" s="17"/>
      <c r="BK94" s="56"/>
      <c r="BL94" s="50"/>
      <c r="BM94" s="50"/>
      <c r="BN94" s="50"/>
      <c r="BO94" s="50"/>
      <c r="BP94" s="50"/>
      <c r="BQ94" s="50"/>
      <c r="BR94" s="264"/>
      <c r="BS94" s="57"/>
      <c r="BT94" s="17"/>
      <c r="BU94" s="17"/>
      <c r="BV94" s="56"/>
      <c r="BW94" s="50"/>
      <c r="BX94" s="50"/>
      <c r="BY94" s="50"/>
      <c r="BZ94" s="50"/>
      <c r="CA94" s="50"/>
      <c r="CB94" s="50"/>
      <c r="CC94" s="264"/>
      <c r="CD94" s="57"/>
      <c r="CE94" s="17"/>
      <c r="CF94" s="17"/>
      <c r="CG94" s="56"/>
      <c r="CH94" s="50"/>
      <c r="CI94" s="50"/>
      <c r="CJ94" s="50"/>
      <c r="CK94" s="50"/>
      <c r="CL94" s="50"/>
      <c r="CM94" s="50"/>
      <c r="CN94" s="264"/>
      <c r="CO94" s="57"/>
      <c r="CP94" s="17"/>
      <c r="CQ94" s="17"/>
      <c r="CR94" s="56"/>
      <c r="CS94" s="50"/>
      <c r="CT94" s="50"/>
      <c r="CU94" s="50"/>
      <c r="CV94" s="50"/>
      <c r="CW94" s="50"/>
      <c r="CX94" s="50"/>
      <c r="CY94" s="264"/>
      <c r="CZ94" s="57"/>
      <c r="DA94" s="17"/>
      <c r="DB94" s="17"/>
      <c r="DC94" s="56"/>
      <c r="DD94" s="50"/>
      <c r="DE94" s="50"/>
      <c r="DF94" s="50"/>
      <c r="DG94" s="50"/>
      <c r="DH94" s="50"/>
      <c r="DI94" s="50"/>
      <c r="DJ94" s="264"/>
      <c r="DK94" s="57"/>
      <c r="DL94" s="17"/>
      <c r="DM94" s="17"/>
      <c r="DN94" s="56"/>
      <c r="DO94" s="50"/>
      <c r="DP94" s="50"/>
      <c r="DQ94" s="50"/>
      <c r="DR94" s="50"/>
      <c r="DS94" s="50"/>
      <c r="DT94" s="50"/>
      <c r="DU94" s="264"/>
      <c r="DV94" s="57"/>
      <c r="DW94" s="17"/>
      <c r="DX94" s="17"/>
      <c r="DY94" s="56"/>
      <c r="DZ94" s="50"/>
      <c r="EA94" s="50"/>
      <c r="EB94" s="50"/>
      <c r="EC94" s="50"/>
      <c r="ED94" s="50"/>
      <c r="EE94" s="50"/>
      <c r="EF94" s="264"/>
      <c r="EG94" s="57"/>
      <c r="EH94" s="17"/>
      <c r="EI94" s="17"/>
      <c r="EJ94" s="56"/>
      <c r="EK94" s="50"/>
      <c r="EL94" s="50"/>
      <c r="EM94" s="50"/>
      <c r="EN94" s="50"/>
      <c r="EO94" s="50"/>
      <c r="EP94" s="50"/>
      <c r="EQ94" s="264"/>
      <c r="ER94" s="57"/>
      <c r="ES94" s="17"/>
      <c r="ET94" s="17"/>
      <c r="EU94" s="56"/>
      <c r="EV94" s="50"/>
      <c r="EW94" s="50"/>
      <c r="EX94" s="50"/>
      <c r="EY94" s="50"/>
      <c r="EZ94" s="50"/>
      <c r="FA94" s="50"/>
      <c r="FB94" s="264"/>
      <c r="FC94" s="57"/>
      <c r="FD94" s="17"/>
      <c r="FE94" s="17"/>
      <c r="FF94" s="56"/>
      <c r="FG94" s="50"/>
      <c r="FH94" s="50"/>
      <c r="FI94" s="50"/>
      <c r="FJ94" s="50"/>
      <c r="FK94" s="50"/>
      <c r="FL94" s="50"/>
      <c r="FM94" s="264"/>
      <c r="FN94" s="57"/>
      <c r="FO94" s="17"/>
      <c r="FP94" s="17"/>
      <c r="FQ94" s="56"/>
      <c r="FR94" s="50"/>
      <c r="FS94" s="50"/>
      <c r="FT94" s="50"/>
      <c r="FU94" s="50"/>
      <c r="FV94" s="50"/>
      <c r="FW94" s="50"/>
      <c r="FX94" s="264"/>
      <c r="FY94" s="57"/>
      <c r="FZ94" s="17"/>
      <c r="GA94" s="17"/>
      <c r="GB94" s="56"/>
      <c r="GC94" s="50"/>
      <c r="GD94" s="50"/>
      <c r="GE94" s="50"/>
      <c r="GF94" s="50"/>
      <c r="GG94" s="50"/>
      <c r="GH94" s="50"/>
      <c r="GI94" s="264"/>
      <c r="GJ94" s="57"/>
      <c r="GK94" s="17"/>
      <c r="GL94" s="17"/>
      <c r="GM94" s="56"/>
      <c r="GN94" s="50"/>
      <c r="GO94" s="50"/>
      <c r="GP94" s="50"/>
      <c r="GQ94" s="50"/>
      <c r="GR94" s="50"/>
      <c r="GS94" s="50"/>
      <c r="GT94" s="264"/>
      <c r="GU94" s="57"/>
      <c r="GV94" s="17"/>
      <c r="GW94" s="17"/>
      <c r="GX94" s="56"/>
      <c r="GY94" s="50"/>
      <c r="GZ94" s="50"/>
      <c r="HA94" s="50"/>
      <c r="HB94" s="50"/>
      <c r="HC94" s="50"/>
      <c r="HD94" s="50"/>
      <c r="HE94" s="264"/>
      <c r="HF94" s="57"/>
      <c r="HG94" s="17"/>
      <c r="HH94" s="17"/>
      <c r="HI94" s="56"/>
      <c r="HJ94" s="50"/>
      <c r="HK94" s="50"/>
      <c r="HL94" s="50"/>
      <c r="HM94" s="50"/>
      <c r="HN94" s="50"/>
      <c r="HO94" s="50"/>
      <c r="HP94" s="264"/>
      <c r="HQ94" s="57"/>
      <c r="HR94" s="17"/>
      <c r="HS94" s="17"/>
    </row>
    <row r="95" spans="1:227" x14ac:dyDescent="0.25">
      <c r="E95" s="264"/>
      <c r="F95" s="264"/>
      <c r="G95" s="17"/>
      <c r="H95" s="56"/>
      <c r="I95" s="50"/>
      <c r="J95" s="50"/>
      <c r="K95" s="50"/>
      <c r="L95" s="50"/>
      <c r="M95" s="50"/>
      <c r="N95" s="50"/>
      <c r="O95" s="264"/>
      <c r="P95" s="57"/>
      <c r="Q95" s="17"/>
      <c r="R95" s="17"/>
      <c r="S95" s="56"/>
      <c r="T95" s="50"/>
      <c r="U95" s="50"/>
      <c r="V95" s="50"/>
      <c r="W95" s="50"/>
      <c r="X95" s="50"/>
      <c r="Y95" s="50"/>
      <c r="Z95" s="264"/>
      <c r="AA95" s="57"/>
      <c r="AB95" s="17"/>
      <c r="AC95" s="17"/>
      <c r="AD95" s="56"/>
      <c r="AE95" s="50"/>
      <c r="AF95" s="50"/>
      <c r="AG95" s="50"/>
      <c r="AH95" s="50"/>
      <c r="AI95" s="50"/>
      <c r="AJ95" s="50"/>
      <c r="AK95" s="264"/>
      <c r="AL95" s="57"/>
      <c r="AM95" s="17"/>
      <c r="AN95" s="17"/>
      <c r="AO95" s="56"/>
      <c r="AP95" s="50"/>
      <c r="AQ95" s="50"/>
      <c r="AR95" s="50"/>
      <c r="AS95" s="50"/>
      <c r="AT95" s="50"/>
      <c r="AU95" s="50"/>
      <c r="AV95" s="264"/>
      <c r="AW95" s="57"/>
      <c r="AX95" s="17"/>
      <c r="AY95" s="17"/>
      <c r="AZ95" s="56"/>
      <c r="BA95" s="50"/>
      <c r="BB95" s="50"/>
      <c r="BC95" s="50"/>
      <c r="BD95" s="50"/>
      <c r="BE95" s="50"/>
      <c r="BF95" s="50"/>
      <c r="BG95" s="264"/>
      <c r="BH95" s="57"/>
      <c r="BI95" s="17"/>
      <c r="BJ95" s="17"/>
      <c r="BK95" s="56"/>
      <c r="BL95" s="50"/>
      <c r="BM95" s="50"/>
      <c r="BN95" s="50"/>
      <c r="BO95" s="50"/>
      <c r="BP95" s="50"/>
      <c r="BQ95" s="50"/>
      <c r="BR95" s="264"/>
      <c r="BS95" s="57"/>
      <c r="BT95" s="17"/>
      <c r="BU95" s="17"/>
      <c r="BV95" s="56"/>
      <c r="BW95" s="50"/>
      <c r="BX95" s="50"/>
      <c r="BY95" s="50"/>
      <c r="BZ95" s="50"/>
      <c r="CA95" s="50"/>
      <c r="CB95" s="50"/>
      <c r="CC95" s="264"/>
      <c r="CD95" s="57"/>
      <c r="CE95" s="17"/>
      <c r="CF95" s="17"/>
      <c r="CG95" s="56"/>
      <c r="CH95" s="50"/>
      <c r="CI95" s="50"/>
      <c r="CJ95" s="50"/>
      <c r="CK95" s="50"/>
      <c r="CL95" s="50"/>
      <c r="CM95" s="50"/>
      <c r="CN95" s="264"/>
      <c r="CO95" s="57"/>
      <c r="CP95" s="17"/>
      <c r="CQ95" s="17"/>
      <c r="CR95" s="56"/>
      <c r="CS95" s="50"/>
      <c r="CT95" s="50"/>
      <c r="CU95" s="50"/>
      <c r="CV95" s="50"/>
      <c r="CW95" s="50"/>
      <c r="CX95" s="50"/>
      <c r="CY95" s="264"/>
      <c r="CZ95" s="57"/>
      <c r="DA95" s="17"/>
      <c r="DB95" s="17"/>
      <c r="DC95" s="56"/>
      <c r="DD95" s="50"/>
      <c r="DE95" s="50"/>
      <c r="DF95" s="50"/>
      <c r="DG95" s="50"/>
      <c r="DH95" s="50"/>
      <c r="DI95" s="50"/>
      <c r="DJ95" s="264"/>
      <c r="DK95" s="57"/>
      <c r="DL95" s="17"/>
      <c r="DM95" s="17"/>
      <c r="DN95" s="56"/>
      <c r="DO95" s="50"/>
      <c r="DP95" s="50"/>
      <c r="DQ95" s="50"/>
      <c r="DR95" s="50"/>
      <c r="DS95" s="50"/>
      <c r="DT95" s="50"/>
      <c r="DU95" s="264"/>
      <c r="DV95" s="57"/>
      <c r="DW95" s="17"/>
      <c r="DX95" s="17"/>
      <c r="DY95" s="56"/>
      <c r="DZ95" s="50"/>
      <c r="EA95" s="50"/>
      <c r="EB95" s="50"/>
      <c r="EC95" s="50"/>
      <c r="ED95" s="50"/>
      <c r="EE95" s="50"/>
      <c r="EF95" s="264"/>
      <c r="EG95" s="57"/>
      <c r="EH95" s="17"/>
      <c r="EI95" s="17"/>
      <c r="EJ95" s="56"/>
      <c r="EK95" s="50"/>
      <c r="EL95" s="50"/>
      <c r="EM95" s="50"/>
      <c r="EN95" s="50"/>
      <c r="EO95" s="50"/>
      <c r="EP95" s="50"/>
      <c r="EQ95" s="264"/>
      <c r="ER95" s="57"/>
      <c r="ES95" s="17"/>
      <c r="ET95" s="17"/>
      <c r="EU95" s="56"/>
      <c r="EV95" s="50"/>
      <c r="EW95" s="50"/>
      <c r="EX95" s="50"/>
      <c r="EY95" s="50"/>
      <c r="EZ95" s="50"/>
      <c r="FA95" s="50"/>
      <c r="FB95" s="264"/>
      <c r="FC95" s="57"/>
      <c r="FD95" s="17"/>
      <c r="FE95" s="17"/>
      <c r="FF95" s="56"/>
      <c r="FG95" s="50"/>
      <c r="FH95" s="50"/>
      <c r="FI95" s="50"/>
      <c r="FJ95" s="50"/>
      <c r="FK95" s="50"/>
      <c r="FL95" s="50"/>
      <c r="FM95" s="264"/>
      <c r="FN95" s="57"/>
      <c r="FO95" s="17"/>
      <c r="FP95" s="17"/>
      <c r="FQ95" s="56"/>
      <c r="FR95" s="50"/>
      <c r="FS95" s="50"/>
      <c r="FT95" s="50"/>
      <c r="FU95" s="50"/>
      <c r="FV95" s="50"/>
      <c r="FW95" s="50"/>
      <c r="FX95" s="264"/>
      <c r="FY95" s="57"/>
      <c r="FZ95" s="17"/>
      <c r="GA95" s="17"/>
      <c r="GB95" s="56"/>
      <c r="GC95" s="50"/>
      <c r="GD95" s="50"/>
      <c r="GE95" s="50"/>
      <c r="GF95" s="50"/>
      <c r="GG95" s="50"/>
      <c r="GH95" s="50"/>
      <c r="GI95" s="264"/>
      <c r="GJ95" s="57"/>
      <c r="GK95" s="17"/>
      <c r="GL95" s="17"/>
      <c r="GM95" s="56"/>
      <c r="GN95" s="50"/>
      <c r="GO95" s="50"/>
      <c r="GP95" s="50"/>
      <c r="GQ95" s="50"/>
      <c r="GR95" s="50"/>
      <c r="GS95" s="50"/>
      <c r="GT95" s="264"/>
      <c r="GU95" s="57"/>
      <c r="GV95" s="17"/>
      <c r="GW95" s="17"/>
      <c r="GX95" s="56"/>
      <c r="GY95" s="50"/>
      <c r="GZ95" s="50"/>
      <c r="HA95" s="50"/>
      <c r="HB95" s="50"/>
      <c r="HC95" s="50"/>
      <c r="HD95" s="50"/>
      <c r="HE95" s="264"/>
      <c r="HF95" s="57"/>
      <c r="HG95" s="17"/>
      <c r="HH95" s="17"/>
      <c r="HI95" s="56"/>
      <c r="HJ95" s="50"/>
      <c r="HK95" s="50"/>
      <c r="HL95" s="50"/>
      <c r="HM95" s="50"/>
      <c r="HN95" s="50"/>
      <c r="HO95" s="50"/>
      <c r="HP95" s="264"/>
      <c r="HQ95" s="57"/>
      <c r="HR95" s="17"/>
      <c r="HS95" s="17"/>
    </row>
    <row r="96" spans="1:227" x14ac:dyDescent="0.25">
      <c r="E96" s="264"/>
      <c r="F96" s="264"/>
      <c r="G96" s="17"/>
      <c r="H96" s="56"/>
      <c r="I96" s="50"/>
      <c r="J96" s="50"/>
      <c r="K96" s="50"/>
      <c r="L96" s="50"/>
      <c r="M96" s="50"/>
      <c r="N96" s="50"/>
      <c r="O96" s="264"/>
      <c r="P96" s="57"/>
      <c r="Q96" s="17"/>
      <c r="R96" s="17"/>
      <c r="S96" s="56"/>
      <c r="T96" s="50"/>
      <c r="U96" s="50"/>
      <c r="V96" s="50"/>
      <c r="W96" s="50"/>
      <c r="X96" s="50"/>
      <c r="Y96" s="50"/>
      <c r="Z96" s="264"/>
      <c r="AA96" s="57"/>
      <c r="AB96" s="17"/>
      <c r="AC96" s="17"/>
      <c r="AD96" s="56"/>
      <c r="AE96" s="50"/>
      <c r="AF96" s="50"/>
      <c r="AG96" s="50"/>
      <c r="AH96" s="50"/>
      <c r="AI96" s="50"/>
      <c r="AJ96" s="50"/>
      <c r="AK96" s="264"/>
      <c r="AL96" s="57"/>
      <c r="AM96" s="17"/>
      <c r="AN96" s="17"/>
      <c r="AO96" s="56"/>
      <c r="AP96" s="50"/>
      <c r="AQ96" s="50"/>
      <c r="AR96" s="50"/>
      <c r="AS96" s="50"/>
      <c r="AT96" s="50"/>
      <c r="AU96" s="50"/>
      <c r="AV96" s="264"/>
      <c r="AW96" s="57"/>
      <c r="AX96" s="17"/>
      <c r="AY96" s="17"/>
      <c r="AZ96" s="56"/>
      <c r="BA96" s="50"/>
      <c r="BB96" s="50"/>
      <c r="BC96" s="50"/>
      <c r="BD96" s="50"/>
      <c r="BE96" s="50"/>
      <c r="BF96" s="50"/>
      <c r="BG96" s="264"/>
      <c r="BH96" s="57"/>
      <c r="BI96" s="17"/>
      <c r="BJ96" s="17"/>
      <c r="BK96" s="56"/>
      <c r="BL96" s="50"/>
      <c r="BM96" s="50"/>
      <c r="BN96" s="50"/>
      <c r="BO96" s="50"/>
      <c r="BP96" s="50"/>
      <c r="BQ96" s="50"/>
      <c r="BR96" s="264"/>
      <c r="BS96" s="57"/>
      <c r="BT96" s="17"/>
      <c r="BU96" s="17"/>
      <c r="BV96" s="56"/>
      <c r="BW96" s="50"/>
      <c r="BX96" s="50"/>
      <c r="BY96" s="50"/>
      <c r="BZ96" s="50"/>
      <c r="CA96" s="50"/>
      <c r="CB96" s="50"/>
      <c r="CC96" s="264"/>
      <c r="CD96" s="57"/>
      <c r="CE96" s="17"/>
      <c r="CF96" s="17"/>
      <c r="CG96" s="56"/>
      <c r="CH96" s="50"/>
      <c r="CI96" s="50"/>
      <c r="CJ96" s="50"/>
      <c r="CK96" s="50"/>
      <c r="CL96" s="50"/>
      <c r="CM96" s="50"/>
      <c r="CN96" s="264"/>
      <c r="CO96" s="57"/>
      <c r="CP96" s="17"/>
      <c r="CQ96" s="17"/>
      <c r="CR96" s="56"/>
      <c r="CS96" s="50"/>
      <c r="CT96" s="50"/>
      <c r="CU96" s="50"/>
      <c r="CV96" s="50"/>
      <c r="CW96" s="50"/>
      <c r="CX96" s="50"/>
      <c r="CY96" s="264"/>
      <c r="CZ96" s="57"/>
      <c r="DA96" s="17"/>
      <c r="DB96" s="17"/>
      <c r="DC96" s="56"/>
      <c r="DD96" s="50"/>
      <c r="DE96" s="50"/>
      <c r="DF96" s="50"/>
      <c r="DG96" s="50"/>
      <c r="DH96" s="50"/>
      <c r="DI96" s="50"/>
      <c r="DJ96" s="264"/>
      <c r="DK96" s="57"/>
      <c r="DL96" s="17"/>
      <c r="DM96" s="17"/>
      <c r="DN96" s="56"/>
      <c r="DO96" s="50"/>
      <c r="DP96" s="50"/>
      <c r="DQ96" s="50"/>
      <c r="DR96" s="50"/>
      <c r="DS96" s="50"/>
      <c r="DT96" s="50"/>
      <c r="DU96" s="264"/>
      <c r="DV96" s="57"/>
      <c r="DW96" s="17"/>
      <c r="DX96" s="17"/>
      <c r="DY96" s="56"/>
      <c r="DZ96" s="50"/>
      <c r="EA96" s="50"/>
      <c r="EB96" s="50"/>
      <c r="EC96" s="50"/>
      <c r="ED96" s="50"/>
      <c r="EE96" s="50"/>
      <c r="EF96" s="264"/>
      <c r="EG96" s="57"/>
      <c r="EH96" s="17"/>
      <c r="EI96" s="17"/>
      <c r="EJ96" s="56"/>
      <c r="EK96" s="50"/>
      <c r="EL96" s="50"/>
      <c r="EM96" s="50"/>
      <c r="EN96" s="50"/>
      <c r="EO96" s="50"/>
      <c r="EP96" s="50"/>
      <c r="EQ96" s="264"/>
      <c r="ER96" s="57"/>
      <c r="ES96" s="17"/>
      <c r="ET96" s="17"/>
      <c r="EU96" s="56"/>
      <c r="EV96" s="50"/>
      <c r="EW96" s="50"/>
      <c r="EX96" s="50"/>
      <c r="EY96" s="50"/>
      <c r="EZ96" s="50"/>
      <c r="FA96" s="50"/>
      <c r="FB96" s="264"/>
      <c r="FC96" s="57"/>
      <c r="FD96" s="17"/>
      <c r="FE96" s="17"/>
      <c r="FF96" s="56"/>
      <c r="FG96" s="50"/>
      <c r="FH96" s="50"/>
      <c r="FI96" s="50"/>
      <c r="FJ96" s="50"/>
      <c r="FK96" s="50"/>
      <c r="FL96" s="50"/>
      <c r="FM96" s="264"/>
      <c r="FN96" s="57"/>
      <c r="FO96" s="17"/>
      <c r="FP96" s="17"/>
      <c r="FQ96" s="56"/>
      <c r="FR96" s="50"/>
      <c r="FS96" s="50"/>
      <c r="FT96" s="50"/>
      <c r="FU96" s="50"/>
      <c r="FV96" s="50"/>
      <c r="FW96" s="50"/>
      <c r="FX96" s="264"/>
      <c r="FY96" s="57"/>
      <c r="FZ96" s="17"/>
      <c r="GA96" s="17"/>
      <c r="GB96" s="56"/>
      <c r="GC96" s="50"/>
      <c r="GD96" s="50"/>
      <c r="GE96" s="50"/>
      <c r="GF96" s="50"/>
      <c r="GG96" s="50"/>
      <c r="GH96" s="50"/>
      <c r="GI96" s="264"/>
      <c r="GJ96" s="57"/>
      <c r="GK96" s="17"/>
      <c r="GL96" s="17"/>
      <c r="GM96" s="56"/>
      <c r="GN96" s="50"/>
      <c r="GO96" s="50"/>
      <c r="GP96" s="50"/>
      <c r="GQ96" s="50"/>
      <c r="GR96" s="50"/>
      <c r="GS96" s="50"/>
      <c r="GT96" s="264"/>
      <c r="GU96" s="57"/>
      <c r="GV96" s="17"/>
      <c r="GW96" s="17"/>
      <c r="GX96" s="56"/>
      <c r="GY96" s="50"/>
      <c r="GZ96" s="50"/>
      <c r="HA96" s="50"/>
      <c r="HB96" s="50"/>
      <c r="HC96" s="50"/>
      <c r="HD96" s="50"/>
      <c r="HE96" s="264"/>
      <c r="HF96" s="57"/>
      <c r="HG96" s="17"/>
      <c r="HH96" s="17"/>
      <c r="HI96" s="56"/>
      <c r="HJ96" s="50"/>
      <c r="HK96" s="50"/>
      <c r="HL96" s="50"/>
      <c r="HM96" s="50"/>
      <c r="HN96" s="50"/>
      <c r="HO96" s="50"/>
      <c r="HP96" s="264"/>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16:G16"/>
    <mergeCell ref="F27:G27"/>
    <mergeCell ref="F17:G17"/>
    <mergeCell ref="F21:G21"/>
    <mergeCell ref="F22:G22"/>
    <mergeCell ref="A1:G1"/>
    <mergeCell ref="A2:G2"/>
    <mergeCell ref="B3:G3"/>
    <mergeCell ref="F6:G6"/>
    <mergeCell ref="B4:G4"/>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zoomScaleNormal="100" workbookViewId="0">
      <selection activeCell="A5" sqref="A5"/>
    </sheetView>
  </sheetViews>
  <sheetFormatPr defaultColWidth="9.1796875" defaultRowHeight="13.5" x14ac:dyDescent="0.25"/>
  <cols>
    <col min="1" max="1" width="5.7265625" style="72" customWidth="1"/>
    <col min="2" max="2" width="64.6328125" style="72" bestFit="1" customWidth="1"/>
    <col min="3" max="3" width="20.81640625" style="80" customWidth="1"/>
    <col min="4" max="6" width="13.7265625" style="72" customWidth="1"/>
    <col min="7" max="7" width="9.81640625" style="72" bestFit="1" customWidth="1"/>
    <col min="8" max="8" width="14.7265625" style="72" bestFit="1" customWidth="1"/>
    <col min="9" max="9" width="17.453125" style="72" customWidth="1"/>
    <col min="10" max="10" width="12.54296875" style="72" bestFit="1" customWidth="1"/>
    <col min="11" max="11" width="9.1796875" style="72"/>
    <col min="12" max="12" width="12.1796875" style="72" bestFit="1" customWidth="1"/>
    <col min="13" max="13" width="14.7265625" style="72" bestFit="1" customWidth="1"/>
    <col min="14" max="14" width="9.1796875" style="72"/>
    <col min="15" max="15" width="12.1796875" style="72" bestFit="1" customWidth="1"/>
    <col min="16" max="16" width="15" style="72" bestFit="1" customWidth="1"/>
    <col min="17" max="16384" width="9.1796875" style="72"/>
  </cols>
  <sheetData>
    <row r="1" spans="1:18" ht="20.25" customHeight="1" x14ac:dyDescent="0.35">
      <c r="B1" s="566" t="s">
        <v>396</v>
      </c>
      <c r="C1" s="566"/>
      <c r="D1" s="566"/>
    </row>
    <row r="2" spans="1:18" ht="20.25" customHeight="1" x14ac:dyDescent="0.35">
      <c r="B2" s="566" t="s">
        <v>397</v>
      </c>
      <c r="C2" s="566"/>
      <c r="D2" s="566"/>
    </row>
    <row r="3" spans="1:18" ht="25.15" customHeight="1" x14ac:dyDescent="0.3">
      <c r="B3" s="625" t="s">
        <v>398</v>
      </c>
      <c r="C3" s="625"/>
      <c r="D3" s="625"/>
    </row>
    <row r="4" spans="1:18" ht="25.15" customHeight="1" thickBot="1" x14ac:dyDescent="0.4">
      <c r="B4" s="626"/>
      <c r="C4" s="626"/>
      <c r="D4" s="626"/>
    </row>
    <row r="5" spans="1:18" s="76" customFormat="1" ht="42.5" thickBot="1" x14ac:dyDescent="0.4">
      <c r="A5" s="171" t="s">
        <v>47</v>
      </c>
      <c r="B5" s="91" t="s">
        <v>399</v>
      </c>
      <c r="C5" s="480" t="s">
        <v>400</v>
      </c>
      <c r="D5" s="92" t="s">
        <v>401</v>
      </c>
      <c r="G5" s="72"/>
      <c r="H5" s="72"/>
      <c r="I5" s="72"/>
      <c r="J5" s="72"/>
      <c r="K5" s="72"/>
      <c r="L5" s="72"/>
      <c r="M5" s="72"/>
      <c r="N5" s="72"/>
      <c r="O5" s="72"/>
      <c r="P5" s="72"/>
      <c r="Q5" s="72"/>
      <c r="R5" s="72"/>
    </row>
    <row r="6" spans="1:18" ht="9" customHeight="1" x14ac:dyDescent="0.35">
      <c r="A6" s="73"/>
      <c r="B6" s="73"/>
      <c r="C6" s="77"/>
      <c r="D6" s="77"/>
    </row>
    <row r="7" spans="1:18" x14ac:dyDescent="0.25">
      <c r="A7" s="172">
        <v>1</v>
      </c>
      <c r="B7" s="74" t="s">
        <v>123</v>
      </c>
      <c r="C7" s="513">
        <v>150</v>
      </c>
      <c r="D7" s="467" t="s">
        <v>402</v>
      </c>
    </row>
    <row r="8" spans="1:18" x14ac:dyDescent="0.25">
      <c r="A8" s="172">
        <v>2</v>
      </c>
      <c r="B8" s="74" t="s">
        <v>403</v>
      </c>
      <c r="C8" s="513">
        <v>125</v>
      </c>
      <c r="D8" s="467" t="s">
        <v>404</v>
      </c>
    </row>
    <row r="9" spans="1:18" x14ac:dyDescent="0.25">
      <c r="A9" s="172">
        <v>3</v>
      </c>
      <c r="B9" s="74" t="s">
        <v>131</v>
      </c>
      <c r="C9" s="513">
        <v>120</v>
      </c>
      <c r="D9" s="467" t="s">
        <v>402</v>
      </c>
    </row>
    <row r="10" spans="1:18" x14ac:dyDescent="0.25">
      <c r="A10" s="172">
        <v>4</v>
      </c>
      <c r="B10" s="74" t="s">
        <v>405</v>
      </c>
      <c r="C10" s="513">
        <v>100</v>
      </c>
      <c r="D10" s="467" t="s">
        <v>404</v>
      </c>
    </row>
    <row r="11" spans="1:18" x14ac:dyDescent="0.25">
      <c r="A11" s="172">
        <v>5</v>
      </c>
      <c r="B11" s="74" t="s">
        <v>124</v>
      </c>
      <c r="C11" s="513">
        <v>256</v>
      </c>
      <c r="D11" s="467" t="s">
        <v>402</v>
      </c>
    </row>
    <row r="12" spans="1:18" x14ac:dyDescent="0.25">
      <c r="A12" s="172">
        <v>6</v>
      </c>
      <c r="B12" s="74" t="s">
        <v>406</v>
      </c>
      <c r="C12" s="513">
        <v>105</v>
      </c>
      <c r="D12" s="467" t="s">
        <v>404</v>
      </c>
    </row>
    <row r="13" spans="1:18" x14ac:dyDescent="0.25">
      <c r="A13" s="172">
        <v>7</v>
      </c>
      <c r="B13" s="74" t="s">
        <v>136</v>
      </c>
      <c r="C13" s="513">
        <v>140</v>
      </c>
      <c r="D13" s="467" t="s">
        <v>402</v>
      </c>
    </row>
    <row r="14" spans="1:18" x14ac:dyDescent="0.25">
      <c r="A14" s="172">
        <v>8</v>
      </c>
      <c r="B14" s="74" t="s">
        <v>407</v>
      </c>
      <c r="C14" s="513">
        <v>100</v>
      </c>
      <c r="D14" s="467" t="s">
        <v>404</v>
      </c>
    </row>
    <row r="15" spans="1:18" x14ac:dyDescent="0.25">
      <c r="A15" s="172">
        <v>9</v>
      </c>
      <c r="B15" s="74" t="s">
        <v>135</v>
      </c>
      <c r="C15" s="513">
        <v>135</v>
      </c>
      <c r="D15" s="467" t="s">
        <v>402</v>
      </c>
    </row>
    <row r="16" spans="1:18" x14ac:dyDescent="0.25">
      <c r="A16" s="172">
        <v>10</v>
      </c>
      <c r="B16" s="74" t="s">
        <v>408</v>
      </c>
      <c r="C16" s="513">
        <v>90</v>
      </c>
      <c r="D16" s="467" t="s">
        <v>404</v>
      </c>
    </row>
    <row r="17" spans="1:4" x14ac:dyDescent="0.25">
      <c r="A17" s="172">
        <v>11</v>
      </c>
      <c r="B17" s="74" t="s">
        <v>139</v>
      </c>
      <c r="C17" s="513">
        <v>135</v>
      </c>
      <c r="D17" s="467" t="s">
        <v>402</v>
      </c>
    </row>
    <row r="18" spans="1:4" x14ac:dyDescent="0.25">
      <c r="A18" s="172">
        <v>12</v>
      </c>
      <c r="B18" s="74" t="s">
        <v>409</v>
      </c>
      <c r="C18" s="513">
        <v>90</v>
      </c>
      <c r="D18" s="467" t="s">
        <v>404</v>
      </c>
    </row>
    <row r="19" spans="1:4" x14ac:dyDescent="0.25">
      <c r="A19" s="172">
        <v>13</v>
      </c>
      <c r="B19" s="74" t="s">
        <v>144</v>
      </c>
      <c r="C19" s="513">
        <v>130</v>
      </c>
      <c r="D19" s="467" t="s">
        <v>402</v>
      </c>
    </row>
    <row r="20" spans="1:4" x14ac:dyDescent="0.25">
      <c r="A20" s="172">
        <v>14</v>
      </c>
      <c r="B20" s="74" t="s">
        <v>410</v>
      </c>
      <c r="C20" s="513">
        <v>90</v>
      </c>
      <c r="D20" s="467" t="s">
        <v>404</v>
      </c>
    </row>
    <row r="21" spans="1:4" x14ac:dyDescent="0.25">
      <c r="A21" s="172">
        <v>15</v>
      </c>
      <c r="B21" s="74" t="s">
        <v>163</v>
      </c>
      <c r="C21" s="513">
        <v>140</v>
      </c>
      <c r="D21" s="467" t="s">
        <v>402</v>
      </c>
    </row>
    <row r="22" spans="1:4" x14ac:dyDescent="0.25">
      <c r="A22" s="172">
        <v>16</v>
      </c>
      <c r="B22" s="74" t="s">
        <v>411</v>
      </c>
      <c r="C22" s="513">
        <v>120</v>
      </c>
      <c r="D22" s="467" t="s">
        <v>404</v>
      </c>
    </row>
    <row r="23" spans="1:4" x14ac:dyDescent="0.25">
      <c r="A23" s="172">
        <v>17</v>
      </c>
      <c r="B23" s="74" t="s">
        <v>157</v>
      </c>
      <c r="C23" s="513">
        <v>150</v>
      </c>
      <c r="D23" s="467" t="s">
        <v>402</v>
      </c>
    </row>
    <row r="24" spans="1:4" x14ac:dyDescent="0.25">
      <c r="A24" s="172">
        <v>18</v>
      </c>
      <c r="B24" s="74" t="s">
        <v>412</v>
      </c>
      <c r="C24" s="513">
        <v>80</v>
      </c>
      <c r="D24" s="467" t="s">
        <v>404</v>
      </c>
    </row>
    <row r="25" spans="1:4" x14ac:dyDescent="0.25">
      <c r="A25" s="172">
        <v>19</v>
      </c>
      <c r="B25" s="74" t="s">
        <v>413</v>
      </c>
      <c r="C25" s="513">
        <v>150</v>
      </c>
      <c r="D25" s="467" t="s">
        <v>402</v>
      </c>
    </row>
    <row r="26" spans="1:4" x14ac:dyDescent="0.25">
      <c r="A26" s="172">
        <v>20</v>
      </c>
      <c r="B26" s="74" t="s">
        <v>312</v>
      </c>
      <c r="C26" s="513">
        <v>100</v>
      </c>
      <c r="D26" s="467" t="s">
        <v>404</v>
      </c>
    </row>
    <row r="27" spans="1:4" x14ac:dyDescent="0.25">
      <c r="A27" s="172">
        <v>21</v>
      </c>
      <c r="B27" s="74" t="s">
        <v>324</v>
      </c>
      <c r="C27" s="513">
        <v>130</v>
      </c>
      <c r="D27" s="467" t="s">
        <v>402</v>
      </c>
    </row>
    <row r="28" spans="1:4" x14ac:dyDescent="0.25">
      <c r="A28" s="172">
        <v>22</v>
      </c>
      <c r="B28" s="74" t="s">
        <v>327</v>
      </c>
      <c r="C28" s="513">
        <v>80</v>
      </c>
      <c r="D28" s="467" t="s">
        <v>404</v>
      </c>
    </row>
    <row r="29" spans="1:4" x14ac:dyDescent="0.25">
      <c r="A29" s="172">
        <v>23</v>
      </c>
      <c r="B29" s="74" t="s">
        <v>318</v>
      </c>
      <c r="C29" s="513">
        <v>127</v>
      </c>
      <c r="D29" s="467" t="s">
        <v>402</v>
      </c>
    </row>
    <row r="30" spans="1:4" x14ac:dyDescent="0.25">
      <c r="A30" s="172">
        <v>24</v>
      </c>
      <c r="B30" s="74" t="s">
        <v>319</v>
      </c>
      <c r="C30" s="513">
        <v>80</v>
      </c>
      <c r="D30" s="467" t="s">
        <v>404</v>
      </c>
    </row>
    <row r="31" spans="1:4" x14ac:dyDescent="0.25">
      <c r="A31" s="172">
        <v>25</v>
      </c>
      <c r="B31" s="74" t="s">
        <v>326</v>
      </c>
      <c r="C31" s="513">
        <v>100</v>
      </c>
      <c r="D31" s="467" t="s">
        <v>402</v>
      </c>
    </row>
    <row r="32" spans="1:4" x14ac:dyDescent="0.25">
      <c r="A32" s="172">
        <v>26</v>
      </c>
      <c r="B32" s="74" t="s">
        <v>414</v>
      </c>
      <c r="C32" s="513">
        <v>80</v>
      </c>
      <c r="D32" s="467" t="s">
        <v>404</v>
      </c>
    </row>
    <row r="33" spans="1:4" x14ac:dyDescent="0.25">
      <c r="A33" s="172">
        <v>27</v>
      </c>
      <c r="B33" s="74" t="s">
        <v>415</v>
      </c>
      <c r="C33" s="513">
        <v>200</v>
      </c>
      <c r="D33" s="467" t="s">
        <v>402</v>
      </c>
    </row>
    <row r="34" spans="1:4" x14ac:dyDescent="0.25">
      <c r="A34" s="172">
        <v>28</v>
      </c>
      <c r="B34" s="74" t="s">
        <v>313</v>
      </c>
      <c r="C34" s="513">
        <v>130</v>
      </c>
      <c r="D34" s="467" t="s">
        <v>404</v>
      </c>
    </row>
    <row r="35" spans="1:4" x14ac:dyDescent="0.25">
      <c r="A35" s="172">
        <v>29</v>
      </c>
      <c r="B35" s="74" t="s">
        <v>416</v>
      </c>
      <c r="C35" s="513">
        <v>90</v>
      </c>
      <c r="D35" s="467" t="s">
        <v>402</v>
      </c>
    </row>
    <row r="36" spans="1:4" x14ac:dyDescent="0.25">
      <c r="A36" s="172">
        <v>30</v>
      </c>
      <c r="B36" s="74" t="s">
        <v>320</v>
      </c>
      <c r="C36" s="513">
        <v>60</v>
      </c>
      <c r="D36" s="467" t="s">
        <v>404</v>
      </c>
    </row>
    <row r="37" spans="1:4" x14ac:dyDescent="0.25">
      <c r="A37" s="172">
        <v>31</v>
      </c>
      <c r="B37" s="74" t="s">
        <v>314</v>
      </c>
      <c r="C37" s="513">
        <v>90</v>
      </c>
      <c r="D37" s="467" t="s">
        <v>402</v>
      </c>
    </row>
    <row r="38" spans="1:4" x14ac:dyDescent="0.25">
      <c r="A38" s="172">
        <v>32</v>
      </c>
      <c r="B38" s="74" t="s">
        <v>315</v>
      </c>
      <c r="C38" s="513">
        <v>70</v>
      </c>
      <c r="D38" s="467" t="s">
        <v>404</v>
      </c>
    </row>
    <row r="39" spans="1:4" x14ac:dyDescent="0.25">
      <c r="A39" s="172">
        <v>33</v>
      </c>
      <c r="B39" s="74" t="s">
        <v>417</v>
      </c>
      <c r="C39" s="513">
        <v>100</v>
      </c>
      <c r="D39" s="467" t="s">
        <v>402</v>
      </c>
    </row>
    <row r="40" spans="1:4" x14ac:dyDescent="0.25">
      <c r="A40" s="172">
        <v>34</v>
      </c>
      <c r="B40" s="74" t="s">
        <v>321</v>
      </c>
      <c r="C40" s="513">
        <v>80</v>
      </c>
      <c r="D40" s="467" t="s">
        <v>404</v>
      </c>
    </row>
    <row r="41" spans="1:4" x14ac:dyDescent="0.25">
      <c r="A41" s="172">
        <v>35</v>
      </c>
      <c r="B41" s="74" t="s">
        <v>323</v>
      </c>
      <c r="C41" s="513">
        <v>120</v>
      </c>
      <c r="D41" s="467" t="s">
        <v>402</v>
      </c>
    </row>
    <row r="42" spans="1:4" x14ac:dyDescent="0.25">
      <c r="A42" s="172">
        <v>36</v>
      </c>
      <c r="B42" s="74" t="s">
        <v>325</v>
      </c>
      <c r="C42" s="513">
        <v>100</v>
      </c>
      <c r="D42" s="467" t="s">
        <v>404</v>
      </c>
    </row>
    <row r="43" spans="1:4" x14ac:dyDescent="0.25">
      <c r="A43" s="172">
        <v>37</v>
      </c>
      <c r="B43" s="74" t="s">
        <v>317</v>
      </c>
      <c r="C43" s="513">
        <v>130</v>
      </c>
      <c r="D43" s="467" t="s">
        <v>402</v>
      </c>
    </row>
    <row r="44" spans="1:4" x14ac:dyDescent="0.25">
      <c r="A44" s="172">
        <v>38</v>
      </c>
      <c r="B44" s="74" t="s">
        <v>418</v>
      </c>
      <c r="C44" s="513">
        <v>80</v>
      </c>
      <c r="D44" s="467" t="s">
        <v>404</v>
      </c>
    </row>
    <row r="45" spans="1:4" x14ac:dyDescent="0.25">
      <c r="A45" s="172">
        <v>39</v>
      </c>
      <c r="B45" s="74" t="s">
        <v>125</v>
      </c>
      <c r="C45" s="513">
        <v>250</v>
      </c>
      <c r="D45" s="467" t="s">
        <v>402</v>
      </c>
    </row>
    <row r="46" spans="1:4" x14ac:dyDescent="0.25">
      <c r="A46" s="172">
        <v>40</v>
      </c>
      <c r="B46" s="74" t="s">
        <v>126</v>
      </c>
      <c r="C46" s="513">
        <v>135</v>
      </c>
      <c r="D46" s="467" t="s">
        <v>404</v>
      </c>
    </row>
    <row r="47" spans="1:4" x14ac:dyDescent="0.25">
      <c r="A47" s="172">
        <v>41</v>
      </c>
      <c r="B47" s="74" t="s">
        <v>184</v>
      </c>
      <c r="C47" s="513">
        <v>0</v>
      </c>
      <c r="D47" s="467" t="s">
        <v>402</v>
      </c>
    </row>
    <row r="48" spans="1:4" x14ac:dyDescent="0.25">
      <c r="A48" s="172">
        <v>42</v>
      </c>
      <c r="B48" s="74" t="s">
        <v>181</v>
      </c>
      <c r="C48" s="513">
        <v>150</v>
      </c>
      <c r="D48" s="467" t="s">
        <v>402</v>
      </c>
    </row>
    <row r="49" spans="1:4" x14ac:dyDescent="0.25">
      <c r="A49" s="172">
        <v>43</v>
      </c>
      <c r="B49" s="74" t="s">
        <v>158</v>
      </c>
      <c r="C49" s="513">
        <v>140.75</v>
      </c>
      <c r="D49" s="467" t="s">
        <v>402</v>
      </c>
    </row>
    <row r="50" spans="1:4" x14ac:dyDescent="0.25">
      <c r="A50" s="172">
        <v>44</v>
      </c>
      <c r="B50" s="74" t="s">
        <v>159</v>
      </c>
      <c r="C50" s="513">
        <v>80</v>
      </c>
      <c r="D50" s="467" t="s">
        <v>404</v>
      </c>
    </row>
    <row r="51" spans="1:4" ht="14" thickBot="1" x14ac:dyDescent="0.3">
      <c r="A51" s="75"/>
      <c r="B51" s="75"/>
      <c r="C51" s="79"/>
      <c r="D51" s="79"/>
    </row>
    <row r="55" spans="1:4" x14ac:dyDescent="0.25">
      <c r="A55" s="19"/>
      <c r="B55" s="541" t="s">
        <v>32</v>
      </c>
      <c r="C55" s="542"/>
      <c r="D55" s="543"/>
    </row>
    <row r="56" spans="1:4" ht="46.5" customHeight="1" x14ac:dyDescent="0.25">
      <c r="A56" s="21">
        <v>1</v>
      </c>
      <c r="B56" s="520" t="s">
        <v>419</v>
      </c>
      <c r="C56" s="521"/>
      <c r="D56" s="522"/>
    </row>
    <row r="57" spans="1:4" x14ac:dyDescent="0.25">
      <c r="A57" s="22">
        <v>2</v>
      </c>
      <c r="B57" s="557"/>
      <c r="C57" s="558"/>
      <c r="D57" s="559"/>
    </row>
    <row r="58" spans="1:4" x14ac:dyDescent="0.25">
      <c r="A58" s="22">
        <v>3</v>
      </c>
      <c r="B58" s="557"/>
      <c r="C58" s="558"/>
      <c r="D58" s="559"/>
    </row>
    <row r="59" spans="1:4" x14ac:dyDescent="0.25">
      <c r="A59" s="22">
        <v>4</v>
      </c>
      <c r="B59" s="557"/>
      <c r="C59" s="558"/>
      <c r="D59" s="559"/>
    </row>
    <row r="60" spans="1:4" x14ac:dyDescent="0.25">
      <c r="A60" s="22">
        <v>5</v>
      </c>
      <c r="B60" s="557"/>
      <c r="C60" s="558"/>
      <c r="D60" s="559"/>
    </row>
    <row r="61" spans="1:4" x14ac:dyDescent="0.25">
      <c r="A61" s="22">
        <v>6</v>
      </c>
      <c r="B61" s="557"/>
      <c r="C61" s="558"/>
      <c r="D61" s="559"/>
    </row>
    <row r="62" spans="1:4" x14ac:dyDescent="0.25">
      <c r="A62" s="22">
        <v>7</v>
      </c>
      <c r="B62" s="560"/>
      <c r="C62" s="561"/>
      <c r="D62" s="562"/>
    </row>
    <row r="63" spans="1:4" x14ac:dyDescent="0.25">
      <c r="A63" s="22">
        <v>8</v>
      </c>
      <c r="B63" s="557"/>
      <c r="C63" s="558"/>
      <c r="D63" s="559"/>
    </row>
    <row r="64" spans="1:4" x14ac:dyDescent="0.25">
      <c r="A64" s="22">
        <v>9</v>
      </c>
      <c r="B64" s="557"/>
      <c r="C64" s="558"/>
      <c r="D64" s="559"/>
    </row>
    <row r="65" spans="1:4" x14ac:dyDescent="0.25">
      <c r="A65" s="22">
        <v>10</v>
      </c>
      <c r="B65" s="557"/>
      <c r="C65" s="558"/>
      <c r="D65" s="559"/>
    </row>
  </sheetData>
  <mergeCells count="15">
    <mergeCell ref="B55:D55"/>
    <mergeCell ref="B1:D1"/>
    <mergeCell ref="B2:D2"/>
    <mergeCell ref="B3:D3"/>
    <mergeCell ref="B4:D4"/>
    <mergeCell ref="B65:D65"/>
    <mergeCell ref="B56:D56"/>
    <mergeCell ref="B57:D57"/>
    <mergeCell ref="B58:D58"/>
    <mergeCell ref="B59:D59"/>
    <mergeCell ref="B60:D60"/>
    <mergeCell ref="B61:D61"/>
    <mergeCell ref="B62:D62"/>
    <mergeCell ref="B63:D63"/>
    <mergeCell ref="B64:D64"/>
  </mergeCells>
  <pageMargins left="0.7" right="0.7" top="0.75" bottom="0.75" header="0.3" footer="0.3"/>
  <pageSetup orientation="landscape" horizontalDpi="4294967295" verticalDpi="4294967295" r:id="rId1"/>
  <headerFooter>
    <oddFooter>&amp;L&amp;"Arial,Bold"&amp;A&amp;"Arial,Regular"
&amp;R&amp;"Arial,Bold"Page 7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407A-18FB-4B6F-AFC5-A04F7DBC2DFE}">
  <sheetPr>
    <pageSetUpPr fitToPage="1"/>
  </sheetPr>
  <dimension ref="A1:N65"/>
  <sheetViews>
    <sheetView zoomScale="90" zoomScaleNormal="90" workbookViewId="0">
      <selection activeCell="A5" sqref="A5"/>
    </sheetView>
  </sheetViews>
  <sheetFormatPr defaultColWidth="9.1796875" defaultRowHeight="13.5" x14ac:dyDescent="0.25"/>
  <cols>
    <col min="1" max="1" width="5.7265625" style="72" customWidth="1"/>
    <col min="2" max="2" width="56" style="72" customWidth="1"/>
    <col min="3" max="3" width="12" style="72" customWidth="1"/>
    <col min="4" max="5" width="13.7265625" style="80" customWidth="1"/>
    <col min="6" max="17" width="13.7265625" style="72" customWidth="1"/>
    <col min="18" max="16384" width="9.1796875" style="72"/>
  </cols>
  <sheetData>
    <row r="1" spans="1:14" ht="20.25" customHeight="1" x14ac:dyDescent="0.35">
      <c r="B1" s="566" t="s">
        <v>420</v>
      </c>
      <c r="C1" s="566"/>
      <c r="D1" s="566"/>
      <c r="E1" s="566"/>
      <c r="F1" s="566"/>
      <c r="G1" s="566"/>
      <c r="H1" s="566"/>
      <c r="I1" s="566"/>
      <c r="J1" s="566"/>
      <c r="K1" s="566"/>
      <c r="L1" s="566"/>
      <c r="M1" s="566"/>
      <c r="N1" s="566"/>
    </row>
    <row r="2" spans="1:14" ht="20.25" customHeight="1" x14ac:dyDescent="0.35">
      <c r="B2" s="566" t="s">
        <v>421</v>
      </c>
      <c r="C2" s="566"/>
      <c r="D2" s="566"/>
      <c r="E2" s="566"/>
      <c r="F2" s="566"/>
      <c r="G2" s="566"/>
      <c r="H2" s="566"/>
      <c r="I2" s="566"/>
      <c r="J2" s="566"/>
      <c r="K2" s="566"/>
      <c r="L2" s="566"/>
      <c r="M2" s="566"/>
      <c r="N2" s="566"/>
    </row>
    <row r="3" spans="1:14" ht="25.15" customHeight="1" x14ac:dyDescent="0.35">
      <c r="B3" s="625" t="s">
        <v>398</v>
      </c>
      <c r="C3" s="625"/>
      <c r="D3" s="566"/>
      <c r="E3" s="566"/>
      <c r="F3" s="566"/>
      <c r="G3" s="566"/>
      <c r="H3" s="566"/>
      <c r="I3" s="566"/>
      <c r="J3" s="566"/>
      <c r="K3" s="566"/>
      <c r="L3" s="566"/>
      <c r="M3" s="566"/>
      <c r="N3" s="566"/>
    </row>
    <row r="4" spans="1:14" ht="25.15" customHeight="1" thickBot="1" x14ac:dyDescent="0.4">
      <c r="B4" s="626"/>
      <c r="C4" s="626"/>
      <c r="D4" s="626"/>
      <c r="E4" s="626"/>
      <c r="F4" s="626"/>
      <c r="G4" s="626"/>
      <c r="H4" s="626"/>
      <c r="I4" s="626"/>
      <c r="J4" s="626"/>
      <c r="K4" s="626"/>
      <c r="L4" s="626"/>
      <c r="M4" s="626"/>
      <c r="N4" s="626"/>
    </row>
    <row r="5" spans="1:14" s="76" customFormat="1" ht="34.15" customHeight="1" thickBot="1" x14ac:dyDescent="0.4">
      <c r="A5" s="171" t="s">
        <v>47</v>
      </c>
      <c r="B5" s="91" t="s">
        <v>399</v>
      </c>
      <c r="C5" s="92" t="s">
        <v>401</v>
      </c>
      <c r="D5" s="92" t="s">
        <v>422</v>
      </c>
      <c r="E5" s="92" t="s">
        <v>423</v>
      </c>
      <c r="F5" s="92" t="s">
        <v>424</v>
      </c>
      <c r="G5" s="92" t="s">
        <v>425</v>
      </c>
      <c r="H5" s="92" t="s">
        <v>426</v>
      </c>
      <c r="I5" s="92" t="s">
        <v>427</v>
      </c>
      <c r="J5" s="92" t="s">
        <v>428</v>
      </c>
      <c r="K5" s="92" t="s">
        <v>429</v>
      </c>
      <c r="L5" s="92" t="s">
        <v>430</v>
      </c>
      <c r="M5" s="92" t="s">
        <v>431</v>
      </c>
      <c r="N5" s="92" t="s">
        <v>432</v>
      </c>
    </row>
    <row r="6" spans="1:14" ht="9" customHeight="1" x14ac:dyDescent="0.35">
      <c r="A6" s="73"/>
      <c r="B6" s="73"/>
      <c r="C6" s="468"/>
      <c r="D6" s="77"/>
      <c r="E6" s="77"/>
      <c r="F6" s="77"/>
      <c r="G6" s="77"/>
      <c r="H6" s="77"/>
      <c r="I6" s="77"/>
      <c r="J6" s="77"/>
      <c r="K6" s="77"/>
      <c r="L6" s="77"/>
      <c r="M6" s="77"/>
      <c r="N6" s="77"/>
    </row>
    <row r="7" spans="1:14" x14ac:dyDescent="0.25">
      <c r="A7" s="172">
        <v>1</v>
      </c>
      <c r="B7" s="74" t="s">
        <v>123</v>
      </c>
      <c r="C7" s="469" t="s">
        <v>402</v>
      </c>
      <c r="D7" s="78">
        <v>165</v>
      </c>
      <c r="E7" s="78">
        <v>165</v>
      </c>
      <c r="F7" s="78">
        <v>165</v>
      </c>
      <c r="G7" s="78">
        <v>165</v>
      </c>
      <c r="H7" s="78">
        <v>165</v>
      </c>
      <c r="I7" s="78">
        <v>165</v>
      </c>
      <c r="J7" s="78">
        <v>181</v>
      </c>
      <c r="K7" s="78">
        <v>181</v>
      </c>
      <c r="L7" s="78">
        <v>181</v>
      </c>
      <c r="M7" s="78">
        <v>181</v>
      </c>
      <c r="N7" s="78">
        <v>181</v>
      </c>
    </row>
    <row r="8" spans="1:14" x14ac:dyDescent="0.25">
      <c r="A8" s="172">
        <v>2</v>
      </c>
      <c r="B8" s="74" t="s">
        <v>403</v>
      </c>
      <c r="C8" s="469" t="s">
        <v>404</v>
      </c>
      <c r="D8" s="78">
        <v>137</v>
      </c>
      <c r="E8" s="78">
        <v>137</v>
      </c>
      <c r="F8" s="78">
        <v>137</v>
      </c>
      <c r="G8" s="78">
        <v>137</v>
      </c>
      <c r="H8" s="78">
        <v>137</v>
      </c>
      <c r="I8" s="78">
        <v>137</v>
      </c>
      <c r="J8" s="78">
        <v>151</v>
      </c>
      <c r="K8" s="78">
        <v>151</v>
      </c>
      <c r="L8" s="78">
        <v>151</v>
      </c>
      <c r="M8" s="78">
        <v>151</v>
      </c>
      <c r="N8" s="78">
        <v>151</v>
      </c>
    </row>
    <row r="9" spans="1:14" x14ac:dyDescent="0.25">
      <c r="A9" s="172">
        <v>3</v>
      </c>
      <c r="B9" s="74" t="s">
        <v>131</v>
      </c>
      <c r="C9" s="469" t="s">
        <v>402</v>
      </c>
      <c r="D9" s="78">
        <v>132</v>
      </c>
      <c r="E9" s="78">
        <v>132</v>
      </c>
      <c r="F9" s="78">
        <v>132</v>
      </c>
      <c r="G9" s="78">
        <v>132</v>
      </c>
      <c r="H9" s="78">
        <v>132</v>
      </c>
      <c r="I9" s="78">
        <v>132</v>
      </c>
      <c r="J9" s="78">
        <v>145</v>
      </c>
      <c r="K9" s="78">
        <v>145</v>
      </c>
      <c r="L9" s="78">
        <v>145</v>
      </c>
      <c r="M9" s="78">
        <v>145</v>
      </c>
      <c r="N9" s="78">
        <v>145</v>
      </c>
    </row>
    <row r="10" spans="1:14" x14ac:dyDescent="0.25">
      <c r="A10" s="172">
        <v>4</v>
      </c>
      <c r="B10" s="74" t="s">
        <v>405</v>
      </c>
      <c r="C10" s="469" t="s">
        <v>404</v>
      </c>
      <c r="D10" s="78">
        <v>110</v>
      </c>
      <c r="E10" s="78">
        <v>110</v>
      </c>
      <c r="F10" s="78">
        <v>110</v>
      </c>
      <c r="G10" s="78">
        <v>110</v>
      </c>
      <c r="H10" s="78">
        <v>110</v>
      </c>
      <c r="I10" s="78">
        <v>110</v>
      </c>
      <c r="J10" s="78">
        <v>121</v>
      </c>
      <c r="K10" s="78">
        <v>121</v>
      </c>
      <c r="L10" s="78">
        <v>121</v>
      </c>
      <c r="M10" s="78">
        <v>121</v>
      </c>
      <c r="N10" s="78">
        <v>121</v>
      </c>
    </row>
    <row r="11" spans="1:14" x14ac:dyDescent="0.25">
      <c r="A11" s="172">
        <v>5</v>
      </c>
      <c r="B11" s="74" t="s">
        <v>124</v>
      </c>
      <c r="C11" s="469" t="s">
        <v>402</v>
      </c>
      <c r="D11" s="78">
        <v>281</v>
      </c>
      <c r="E11" s="78">
        <v>281</v>
      </c>
      <c r="F11" s="78">
        <v>281</v>
      </c>
      <c r="G11" s="78">
        <v>281</v>
      </c>
      <c r="H11" s="78">
        <v>281</v>
      </c>
      <c r="I11" s="78">
        <v>281</v>
      </c>
      <c r="J11" s="78">
        <v>309</v>
      </c>
      <c r="K11" s="78">
        <v>309</v>
      </c>
      <c r="L11" s="78">
        <v>309</v>
      </c>
      <c r="M11" s="78">
        <v>309</v>
      </c>
      <c r="N11" s="78">
        <v>309</v>
      </c>
    </row>
    <row r="12" spans="1:14" x14ac:dyDescent="0.25">
      <c r="A12" s="172">
        <v>6</v>
      </c>
      <c r="B12" s="74" t="s">
        <v>406</v>
      </c>
      <c r="C12" s="469" t="s">
        <v>404</v>
      </c>
      <c r="D12" s="78">
        <v>115</v>
      </c>
      <c r="E12" s="78">
        <v>115</v>
      </c>
      <c r="F12" s="78">
        <v>115</v>
      </c>
      <c r="G12" s="78">
        <v>115</v>
      </c>
      <c r="H12" s="78">
        <v>115</v>
      </c>
      <c r="I12" s="78">
        <v>115</v>
      </c>
      <c r="J12" s="78">
        <v>126</v>
      </c>
      <c r="K12" s="78">
        <v>126</v>
      </c>
      <c r="L12" s="78">
        <v>126</v>
      </c>
      <c r="M12" s="78">
        <v>126</v>
      </c>
      <c r="N12" s="78">
        <v>126</v>
      </c>
    </row>
    <row r="13" spans="1:14" x14ac:dyDescent="0.25">
      <c r="A13" s="172">
        <v>7</v>
      </c>
      <c r="B13" s="74" t="s">
        <v>136</v>
      </c>
      <c r="C13" s="469" t="s">
        <v>402</v>
      </c>
      <c r="D13" s="78">
        <v>154</v>
      </c>
      <c r="E13" s="78">
        <v>154</v>
      </c>
      <c r="F13" s="78">
        <v>154</v>
      </c>
      <c r="G13" s="78">
        <v>154</v>
      </c>
      <c r="H13" s="78">
        <v>154</v>
      </c>
      <c r="I13" s="78">
        <v>154</v>
      </c>
      <c r="J13" s="78">
        <v>169</v>
      </c>
      <c r="K13" s="78">
        <v>169</v>
      </c>
      <c r="L13" s="78">
        <v>169</v>
      </c>
      <c r="M13" s="78">
        <v>169</v>
      </c>
      <c r="N13" s="78">
        <v>169</v>
      </c>
    </row>
    <row r="14" spans="1:14" x14ac:dyDescent="0.25">
      <c r="A14" s="172">
        <v>8</v>
      </c>
      <c r="B14" s="74" t="s">
        <v>407</v>
      </c>
      <c r="C14" s="469" t="s">
        <v>404</v>
      </c>
      <c r="D14" s="78">
        <v>110</v>
      </c>
      <c r="E14" s="78">
        <v>110</v>
      </c>
      <c r="F14" s="78">
        <v>110</v>
      </c>
      <c r="G14" s="78">
        <v>110</v>
      </c>
      <c r="H14" s="78">
        <v>110</v>
      </c>
      <c r="I14" s="78">
        <v>110</v>
      </c>
      <c r="J14" s="78">
        <v>121</v>
      </c>
      <c r="K14" s="78">
        <v>121</v>
      </c>
      <c r="L14" s="78">
        <v>121</v>
      </c>
      <c r="M14" s="78">
        <v>121</v>
      </c>
      <c r="N14" s="78">
        <v>121</v>
      </c>
    </row>
    <row r="15" spans="1:14" x14ac:dyDescent="0.25">
      <c r="A15" s="172">
        <v>9</v>
      </c>
      <c r="B15" s="74" t="s">
        <v>135</v>
      </c>
      <c r="C15" s="469" t="s">
        <v>402</v>
      </c>
      <c r="D15" s="78">
        <v>148</v>
      </c>
      <c r="E15" s="78">
        <v>148</v>
      </c>
      <c r="F15" s="78">
        <v>148</v>
      </c>
      <c r="G15" s="78">
        <v>148</v>
      </c>
      <c r="H15" s="78">
        <v>148</v>
      </c>
      <c r="I15" s="78">
        <v>148</v>
      </c>
      <c r="J15" s="78">
        <v>163</v>
      </c>
      <c r="K15" s="78">
        <v>163</v>
      </c>
      <c r="L15" s="78">
        <v>163</v>
      </c>
      <c r="M15" s="78">
        <v>163</v>
      </c>
      <c r="N15" s="78">
        <v>163</v>
      </c>
    </row>
    <row r="16" spans="1:14" x14ac:dyDescent="0.25">
      <c r="A16" s="172">
        <v>10</v>
      </c>
      <c r="B16" s="74" t="s">
        <v>408</v>
      </c>
      <c r="C16" s="469" t="s">
        <v>404</v>
      </c>
      <c r="D16" s="78">
        <v>99</v>
      </c>
      <c r="E16" s="78">
        <v>99</v>
      </c>
      <c r="F16" s="78">
        <v>99</v>
      </c>
      <c r="G16" s="78">
        <v>99</v>
      </c>
      <c r="H16" s="78">
        <v>99</v>
      </c>
      <c r="I16" s="78">
        <v>99</v>
      </c>
      <c r="J16" s="78">
        <v>109</v>
      </c>
      <c r="K16" s="78">
        <v>109</v>
      </c>
      <c r="L16" s="78">
        <v>109</v>
      </c>
      <c r="M16" s="78">
        <v>109</v>
      </c>
      <c r="N16" s="78">
        <v>109</v>
      </c>
    </row>
    <row r="17" spans="1:14" x14ac:dyDescent="0.25">
      <c r="A17" s="172">
        <v>11</v>
      </c>
      <c r="B17" s="74" t="s">
        <v>139</v>
      </c>
      <c r="C17" s="469" t="s">
        <v>402</v>
      </c>
      <c r="D17" s="78">
        <v>148</v>
      </c>
      <c r="E17" s="78">
        <v>148</v>
      </c>
      <c r="F17" s="78">
        <v>148</v>
      </c>
      <c r="G17" s="78">
        <v>148</v>
      </c>
      <c r="H17" s="78">
        <v>148</v>
      </c>
      <c r="I17" s="78">
        <v>148</v>
      </c>
      <c r="J17" s="78">
        <v>163</v>
      </c>
      <c r="K17" s="78">
        <v>163</v>
      </c>
      <c r="L17" s="78">
        <v>163</v>
      </c>
      <c r="M17" s="78">
        <v>163</v>
      </c>
      <c r="N17" s="78">
        <v>163</v>
      </c>
    </row>
    <row r="18" spans="1:14" x14ac:dyDescent="0.25">
      <c r="A18" s="172">
        <v>12</v>
      </c>
      <c r="B18" s="74" t="s">
        <v>409</v>
      </c>
      <c r="C18" s="469" t="s">
        <v>404</v>
      </c>
      <c r="D18" s="78">
        <v>99</v>
      </c>
      <c r="E18" s="78">
        <v>99</v>
      </c>
      <c r="F18" s="78">
        <v>99</v>
      </c>
      <c r="G18" s="78">
        <v>99</v>
      </c>
      <c r="H18" s="78">
        <v>99</v>
      </c>
      <c r="I18" s="78">
        <v>99</v>
      </c>
      <c r="J18" s="78">
        <v>109</v>
      </c>
      <c r="K18" s="78">
        <v>109</v>
      </c>
      <c r="L18" s="78">
        <v>109</v>
      </c>
      <c r="M18" s="78">
        <v>109</v>
      </c>
      <c r="N18" s="78">
        <v>109</v>
      </c>
    </row>
    <row r="19" spans="1:14" x14ac:dyDescent="0.25">
      <c r="A19" s="172">
        <v>13</v>
      </c>
      <c r="B19" s="74" t="s">
        <v>144</v>
      </c>
      <c r="C19" s="469" t="s">
        <v>402</v>
      </c>
      <c r="D19" s="78">
        <v>143</v>
      </c>
      <c r="E19" s="78">
        <v>143</v>
      </c>
      <c r="F19" s="78">
        <v>143</v>
      </c>
      <c r="G19" s="78">
        <v>143</v>
      </c>
      <c r="H19" s="78">
        <v>143</v>
      </c>
      <c r="I19" s="78">
        <v>143</v>
      </c>
      <c r="J19" s="78">
        <v>157</v>
      </c>
      <c r="K19" s="78">
        <v>157</v>
      </c>
      <c r="L19" s="78">
        <v>157</v>
      </c>
      <c r="M19" s="78">
        <v>157</v>
      </c>
      <c r="N19" s="78">
        <v>157</v>
      </c>
    </row>
    <row r="20" spans="1:14" x14ac:dyDescent="0.25">
      <c r="A20" s="172">
        <v>14</v>
      </c>
      <c r="B20" s="74" t="s">
        <v>410</v>
      </c>
      <c r="C20" s="469" t="s">
        <v>404</v>
      </c>
      <c r="D20" s="78">
        <v>99</v>
      </c>
      <c r="E20" s="78">
        <v>99</v>
      </c>
      <c r="F20" s="78">
        <v>99</v>
      </c>
      <c r="G20" s="78">
        <v>99</v>
      </c>
      <c r="H20" s="78">
        <v>99</v>
      </c>
      <c r="I20" s="78">
        <v>99</v>
      </c>
      <c r="J20" s="78">
        <v>109</v>
      </c>
      <c r="K20" s="78">
        <v>109</v>
      </c>
      <c r="L20" s="78">
        <v>109</v>
      </c>
      <c r="M20" s="78">
        <v>109</v>
      </c>
      <c r="N20" s="78">
        <v>109</v>
      </c>
    </row>
    <row r="21" spans="1:14" x14ac:dyDescent="0.25">
      <c r="A21" s="172">
        <v>15</v>
      </c>
      <c r="B21" s="74" t="s">
        <v>163</v>
      </c>
      <c r="C21" s="469" t="s">
        <v>402</v>
      </c>
      <c r="D21" s="78">
        <v>154</v>
      </c>
      <c r="E21" s="78">
        <v>154</v>
      </c>
      <c r="F21" s="78">
        <v>154</v>
      </c>
      <c r="G21" s="78">
        <v>154</v>
      </c>
      <c r="H21" s="78">
        <v>154</v>
      </c>
      <c r="I21" s="78">
        <v>154</v>
      </c>
      <c r="J21" s="78">
        <v>169</v>
      </c>
      <c r="K21" s="78">
        <v>169</v>
      </c>
      <c r="L21" s="78">
        <v>169</v>
      </c>
      <c r="M21" s="78">
        <v>169</v>
      </c>
      <c r="N21" s="78">
        <v>169</v>
      </c>
    </row>
    <row r="22" spans="1:14" x14ac:dyDescent="0.25">
      <c r="A22" s="172">
        <v>16</v>
      </c>
      <c r="B22" s="74" t="s">
        <v>411</v>
      </c>
      <c r="C22" s="469" t="s">
        <v>404</v>
      </c>
      <c r="D22" s="78">
        <v>132</v>
      </c>
      <c r="E22" s="78">
        <v>132</v>
      </c>
      <c r="F22" s="78">
        <v>132</v>
      </c>
      <c r="G22" s="78">
        <v>132</v>
      </c>
      <c r="H22" s="78">
        <v>132</v>
      </c>
      <c r="I22" s="78">
        <v>132</v>
      </c>
      <c r="J22" s="78">
        <v>145</v>
      </c>
      <c r="K22" s="78">
        <v>145</v>
      </c>
      <c r="L22" s="78">
        <v>145</v>
      </c>
      <c r="M22" s="78">
        <v>145</v>
      </c>
      <c r="N22" s="78">
        <v>145</v>
      </c>
    </row>
    <row r="23" spans="1:14" x14ac:dyDescent="0.25">
      <c r="A23" s="172">
        <v>17</v>
      </c>
      <c r="B23" s="74" t="s">
        <v>157</v>
      </c>
      <c r="C23" s="469" t="s">
        <v>402</v>
      </c>
      <c r="D23" s="78">
        <v>165</v>
      </c>
      <c r="E23" s="78">
        <v>165</v>
      </c>
      <c r="F23" s="78">
        <v>165</v>
      </c>
      <c r="G23" s="78">
        <v>165</v>
      </c>
      <c r="H23" s="78">
        <v>165</v>
      </c>
      <c r="I23" s="78">
        <v>165</v>
      </c>
      <c r="J23" s="78">
        <v>181</v>
      </c>
      <c r="K23" s="78">
        <v>181</v>
      </c>
      <c r="L23" s="78">
        <v>181</v>
      </c>
      <c r="M23" s="78">
        <v>181</v>
      </c>
      <c r="N23" s="78">
        <v>181</v>
      </c>
    </row>
    <row r="24" spans="1:14" x14ac:dyDescent="0.25">
      <c r="A24" s="172">
        <v>18</v>
      </c>
      <c r="B24" s="74" t="s">
        <v>412</v>
      </c>
      <c r="C24" s="469" t="s">
        <v>404</v>
      </c>
      <c r="D24" s="78">
        <v>88</v>
      </c>
      <c r="E24" s="78">
        <v>88</v>
      </c>
      <c r="F24" s="78">
        <v>88</v>
      </c>
      <c r="G24" s="78">
        <v>88</v>
      </c>
      <c r="H24" s="78">
        <v>88</v>
      </c>
      <c r="I24" s="78">
        <v>88</v>
      </c>
      <c r="J24" s="78">
        <v>97</v>
      </c>
      <c r="K24" s="78">
        <v>97</v>
      </c>
      <c r="L24" s="78">
        <v>97</v>
      </c>
      <c r="M24" s="78">
        <v>97</v>
      </c>
      <c r="N24" s="78">
        <v>97</v>
      </c>
    </row>
    <row r="25" spans="1:14" x14ac:dyDescent="0.25">
      <c r="A25" s="172">
        <v>19</v>
      </c>
      <c r="B25" s="74" t="s">
        <v>413</v>
      </c>
      <c r="C25" s="469" t="s">
        <v>402</v>
      </c>
      <c r="D25" s="78">
        <v>165</v>
      </c>
      <c r="E25" s="78">
        <v>165</v>
      </c>
      <c r="F25" s="78">
        <v>165</v>
      </c>
      <c r="G25" s="78">
        <v>165</v>
      </c>
      <c r="H25" s="78">
        <v>165</v>
      </c>
      <c r="I25" s="78">
        <v>165</v>
      </c>
      <c r="J25" s="78">
        <v>181</v>
      </c>
      <c r="K25" s="78">
        <v>181</v>
      </c>
      <c r="L25" s="78">
        <v>181</v>
      </c>
      <c r="M25" s="78">
        <v>181</v>
      </c>
      <c r="N25" s="78">
        <v>181</v>
      </c>
    </row>
    <row r="26" spans="1:14" x14ac:dyDescent="0.25">
      <c r="A26" s="172">
        <v>20</v>
      </c>
      <c r="B26" s="74" t="s">
        <v>312</v>
      </c>
      <c r="C26" s="469" t="s">
        <v>404</v>
      </c>
      <c r="D26" s="78">
        <v>110</v>
      </c>
      <c r="E26" s="78">
        <v>110</v>
      </c>
      <c r="F26" s="78">
        <v>110</v>
      </c>
      <c r="G26" s="78">
        <v>110</v>
      </c>
      <c r="H26" s="78">
        <v>110</v>
      </c>
      <c r="I26" s="78">
        <v>110</v>
      </c>
      <c r="J26" s="78">
        <v>121</v>
      </c>
      <c r="K26" s="78">
        <v>121</v>
      </c>
      <c r="L26" s="78">
        <v>121</v>
      </c>
      <c r="M26" s="78">
        <v>121</v>
      </c>
      <c r="N26" s="78">
        <v>121</v>
      </c>
    </row>
    <row r="27" spans="1:14" x14ac:dyDescent="0.25">
      <c r="A27" s="172">
        <v>21</v>
      </c>
      <c r="B27" s="74" t="s">
        <v>324</v>
      </c>
      <c r="C27" s="469" t="s">
        <v>402</v>
      </c>
      <c r="D27" s="78">
        <v>143</v>
      </c>
      <c r="E27" s="78">
        <v>143</v>
      </c>
      <c r="F27" s="78">
        <v>143</v>
      </c>
      <c r="G27" s="78">
        <v>143</v>
      </c>
      <c r="H27" s="78">
        <v>143</v>
      </c>
      <c r="I27" s="78">
        <v>143</v>
      </c>
      <c r="J27" s="78">
        <v>157</v>
      </c>
      <c r="K27" s="78">
        <v>157</v>
      </c>
      <c r="L27" s="78">
        <v>157</v>
      </c>
      <c r="M27" s="78">
        <v>157</v>
      </c>
      <c r="N27" s="78">
        <v>157</v>
      </c>
    </row>
    <row r="28" spans="1:14" x14ac:dyDescent="0.25">
      <c r="A28" s="172">
        <v>22</v>
      </c>
      <c r="B28" s="74" t="s">
        <v>327</v>
      </c>
      <c r="C28" s="469" t="s">
        <v>404</v>
      </c>
      <c r="D28" s="78">
        <v>88</v>
      </c>
      <c r="E28" s="78">
        <v>88</v>
      </c>
      <c r="F28" s="78">
        <v>88</v>
      </c>
      <c r="G28" s="78">
        <v>88</v>
      </c>
      <c r="H28" s="78">
        <v>88</v>
      </c>
      <c r="I28" s="78">
        <v>88</v>
      </c>
      <c r="J28" s="78">
        <v>97</v>
      </c>
      <c r="K28" s="78">
        <v>97</v>
      </c>
      <c r="L28" s="78">
        <v>97</v>
      </c>
      <c r="M28" s="78">
        <v>97</v>
      </c>
      <c r="N28" s="78">
        <v>97</v>
      </c>
    </row>
    <row r="29" spans="1:14" x14ac:dyDescent="0.25">
      <c r="A29" s="172">
        <v>23</v>
      </c>
      <c r="B29" s="74" t="s">
        <v>318</v>
      </c>
      <c r="C29" s="469" t="s">
        <v>402</v>
      </c>
      <c r="D29" s="78">
        <v>140</v>
      </c>
      <c r="E29" s="78">
        <v>140</v>
      </c>
      <c r="F29" s="78">
        <v>140</v>
      </c>
      <c r="G29" s="78">
        <v>140</v>
      </c>
      <c r="H29" s="78">
        <v>140</v>
      </c>
      <c r="I29" s="78">
        <v>140</v>
      </c>
      <c r="J29" s="78">
        <v>154</v>
      </c>
      <c r="K29" s="78">
        <v>154</v>
      </c>
      <c r="L29" s="78">
        <v>154</v>
      </c>
      <c r="M29" s="78">
        <v>154</v>
      </c>
      <c r="N29" s="78">
        <v>154</v>
      </c>
    </row>
    <row r="30" spans="1:14" x14ac:dyDescent="0.25">
      <c r="A30" s="172">
        <v>24</v>
      </c>
      <c r="B30" s="74" t="s">
        <v>319</v>
      </c>
      <c r="C30" s="469" t="s">
        <v>404</v>
      </c>
      <c r="D30" s="78">
        <v>88</v>
      </c>
      <c r="E30" s="78">
        <v>88</v>
      </c>
      <c r="F30" s="78">
        <v>88</v>
      </c>
      <c r="G30" s="78">
        <v>88</v>
      </c>
      <c r="H30" s="78">
        <v>88</v>
      </c>
      <c r="I30" s="78">
        <v>88</v>
      </c>
      <c r="J30" s="78">
        <v>97</v>
      </c>
      <c r="K30" s="78">
        <v>97</v>
      </c>
      <c r="L30" s="78">
        <v>97</v>
      </c>
      <c r="M30" s="78">
        <v>97</v>
      </c>
      <c r="N30" s="78">
        <v>97</v>
      </c>
    </row>
    <row r="31" spans="1:14" x14ac:dyDescent="0.25">
      <c r="A31" s="172">
        <v>25</v>
      </c>
      <c r="B31" s="74" t="s">
        <v>326</v>
      </c>
      <c r="C31" s="469" t="s">
        <v>402</v>
      </c>
      <c r="D31" s="78">
        <v>110</v>
      </c>
      <c r="E31" s="78">
        <v>110</v>
      </c>
      <c r="F31" s="78">
        <v>110</v>
      </c>
      <c r="G31" s="78">
        <v>110</v>
      </c>
      <c r="H31" s="78">
        <v>110</v>
      </c>
      <c r="I31" s="78">
        <v>110</v>
      </c>
      <c r="J31" s="78">
        <v>121</v>
      </c>
      <c r="K31" s="78">
        <v>121</v>
      </c>
      <c r="L31" s="78">
        <v>121</v>
      </c>
      <c r="M31" s="78">
        <v>121</v>
      </c>
      <c r="N31" s="78">
        <v>121</v>
      </c>
    </row>
    <row r="32" spans="1:14" x14ac:dyDescent="0.25">
      <c r="A32" s="172">
        <v>26</v>
      </c>
      <c r="B32" s="74" t="s">
        <v>414</v>
      </c>
      <c r="C32" s="469" t="s">
        <v>404</v>
      </c>
      <c r="D32" s="78">
        <v>88</v>
      </c>
      <c r="E32" s="78">
        <v>88</v>
      </c>
      <c r="F32" s="78">
        <v>88</v>
      </c>
      <c r="G32" s="78">
        <v>88</v>
      </c>
      <c r="H32" s="78">
        <v>88</v>
      </c>
      <c r="I32" s="78">
        <v>88</v>
      </c>
      <c r="J32" s="78">
        <v>97</v>
      </c>
      <c r="K32" s="78">
        <v>97</v>
      </c>
      <c r="L32" s="78">
        <v>97</v>
      </c>
      <c r="M32" s="78">
        <v>97</v>
      </c>
      <c r="N32" s="78">
        <v>97</v>
      </c>
    </row>
    <row r="33" spans="1:14" x14ac:dyDescent="0.25">
      <c r="A33" s="172">
        <v>27</v>
      </c>
      <c r="B33" s="74" t="s">
        <v>415</v>
      </c>
      <c r="C33" s="469" t="s">
        <v>402</v>
      </c>
      <c r="D33" s="78">
        <v>220</v>
      </c>
      <c r="E33" s="78">
        <v>220</v>
      </c>
      <c r="F33" s="78">
        <v>220</v>
      </c>
      <c r="G33" s="78">
        <v>220</v>
      </c>
      <c r="H33" s="78">
        <v>220</v>
      </c>
      <c r="I33" s="78">
        <v>220</v>
      </c>
      <c r="J33" s="78">
        <v>242</v>
      </c>
      <c r="K33" s="78">
        <v>242</v>
      </c>
      <c r="L33" s="78">
        <v>242</v>
      </c>
      <c r="M33" s="78">
        <v>242</v>
      </c>
      <c r="N33" s="78">
        <v>242</v>
      </c>
    </row>
    <row r="34" spans="1:14" x14ac:dyDescent="0.25">
      <c r="A34" s="172">
        <v>28</v>
      </c>
      <c r="B34" s="74" t="s">
        <v>313</v>
      </c>
      <c r="C34" s="469" t="s">
        <v>404</v>
      </c>
      <c r="D34" s="78">
        <v>143</v>
      </c>
      <c r="E34" s="78">
        <v>143</v>
      </c>
      <c r="F34" s="78">
        <v>143</v>
      </c>
      <c r="G34" s="78">
        <v>143</v>
      </c>
      <c r="H34" s="78">
        <v>143</v>
      </c>
      <c r="I34" s="78">
        <v>143</v>
      </c>
      <c r="J34" s="78">
        <v>157</v>
      </c>
      <c r="K34" s="78">
        <v>157</v>
      </c>
      <c r="L34" s="78">
        <v>157</v>
      </c>
      <c r="M34" s="78">
        <v>157</v>
      </c>
      <c r="N34" s="78">
        <v>157</v>
      </c>
    </row>
    <row r="35" spans="1:14" x14ac:dyDescent="0.25">
      <c r="A35" s="172">
        <v>29</v>
      </c>
      <c r="B35" s="74" t="s">
        <v>416</v>
      </c>
      <c r="C35" s="469" t="s">
        <v>402</v>
      </c>
      <c r="D35" s="78">
        <v>99</v>
      </c>
      <c r="E35" s="78">
        <v>99</v>
      </c>
      <c r="F35" s="78">
        <v>99</v>
      </c>
      <c r="G35" s="78">
        <v>99</v>
      </c>
      <c r="H35" s="78">
        <v>99</v>
      </c>
      <c r="I35" s="78">
        <v>99</v>
      </c>
      <c r="J35" s="78">
        <v>109</v>
      </c>
      <c r="K35" s="78">
        <v>109</v>
      </c>
      <c r="L35" s="78">
        <v>109</v>
      </c>
      <c r="M35" s="78">
        <v>109</v>
      </c>
      <c r="N35" s="78">
        <v>109</v>
      </c>
    </row>
    <row r="36" spans="1:14" x14ac:dyDescent="0.25">
      <c r="A36" s="172">
        <v>30</v>
      </c>
      <c r="B36" s="74" t="s">
        <v>320</v>
      </c>
      <c r="C36" s="469" t="s">
        <v>404</v>
      </c>
      <c r="D36" s="78">
        <v>66</v>
      </c>
      <c r="E36" s="78">
        <v>66</v>
      </c>
      <c r="F36" s="78">
        <v>66</v>
      </c>
      <c r="G36" s="78">
        <v>66</v>
      </c>
      <c r="H36" s="78">
        <v>66</v>
      </c>
      <c r="I36" s="78">
        <v>66</v>
      </c>
      <c r="J36" s="78">
        <v>73</v>
      </c>
      <c r="K36" s="78">
        <v>73</v>
      </c>
      <c r="L36" s="78">
        <v>73</v>
      </c>
      <c r="M36" s="78">
        <v>73</v>
      </c>
      <c r="N36" s="78">
        <v>73</v>
      </c>
    </row>
    <row r="37" spans="1:14" x14ac:dyDescent="0.25">
      <c r="A37" s="172">
        <v>31</v>
      </c>
      <c r="B37" s="74" t="s">
        <v>314</v>
      </c>
      <c r="C37" s="469" t="s">
        <v>402</v>
      </c>
      <c r="D37" s="78">
        <v>99</v>
      </c>
      <c r="E37" s="78">
        <v>99</v>
      </c>
      <c r="F37" s="78">
        <v>99</v>
      </c>
      <c r="G37" s="78">
        <v>99</v>
      </c>
      <c r="H37" s="78">
        <v>99</v>
      </c>
      <c r="I37" s="78">
        <v>99</v>
      </c>
      <c r="J37" s="78">
        <v>109</v>
      </c>
      <c r="K37" s="78">
        <v>109</v>
      </c>
      <c r="L37" s="78">
        <v>109</v>
      </c>
      <c r="M37" s="78">
        <v>109</v>
      </c>
      <c r="N37" s="78">
        <v>109</v>
      </c>
    </row>
    <row r="38" spans="1:14" x14ac:dyDescent="0.25">
      <c r="A38" s="172">
        <v>32</v>
      </c>
      <c r="B38" s="74" t="s">
        <v>315</v>
      </c>
      <c r="C38" s="469" t="s">
        <v>404</v>
      </c>
      <c r="D38" s="78">
        <v>77</v>
      </c>
      <c r="E38" s="78">
        <v>77</v>
      </c>
      <c r="F38" s="78">
        <v>77</v>
      </c>
      <c r="G38" s="78">
        <v>77</v>
      </c>
      <c r="H38" s="78">
        <v>77</v>
      </c>
      <c r="I38" s="78">
        <v>77</v>
      </c>
      <c r="J38" s="78">
        <v>85</v>
      </c>
      <c r="K38" s="78">
        <v>85</v>
      </c>
      <c r="L38" s="78">
        <v>85</v>
      </c>
      <c r="M38" s="78">
        <v>85</v>
      </c>
      <c r="N38" s="78">
        <v>85</v>
      </c>
    </row>
    <row r="39" spans="1:14" x14ac:dyDescent="0.25">
      <c r="A39" s="172">
        <v>33</v>
      </c>
      <c r="B39" s="74" t="s">
        <v>417</v>
      </c>
      <c r="C39" s="469" t="s">
        <v>402</v>
      </c>
      <c r="D39" s="78">
        <v>110</v>
      </c>
      <c r="E39" s="78">
        <v>110</v>
      </c>
      <c r="F39" s="78">
        <v>110</v>
      </c>
      <c r="G39" s="78">
        <v>110</v>
      </c>
      <c r="H39" s="78">
        <v>110</v>
      </c>
      <c r="I39" s="78">
        <v>110</v>
      </c>
      <c r="J39" s="78">
        <v>121</v>
      </c>
      <c r="K39" s="78">
        <v>121</v>
      </c>
      <c r="L39" s="78">
        <v>121</v>
      </c>
      <c r="M39" s="78">
        <v>121</v>
      </c>
      <c r="N39" s="78">
        <v>121</v>
      </c>
    </row>
    <row r="40" spans="1:14" x14ac:dyDescent="0.25">
      <c r="A40" s="172">
        <v>34</v>
      </c>
      <c r="B40" s="74" t="s">
        <v>321</v>
      </c>
      <c r="C40" s="469" t="s">
        <v>404</v>
      </c>
      <c r="D40" s="78">
        <v>88</v>
      </c>
      <c r="E40" s="78">
        <v>88</v>
      </c>
      <c r="F40" s="78">
        <v>88</v>
      </c>
      <c r="G40" s="78">
        <v>88</v>
      </c>
      <c r="H40" s="78">
        <v>88</v>
      </c>
      <c r="I40" s="78">
        <v>88</v>
      </c>
      <c r="J40" s="78">
        <v>97</v>
      </c>
      <c r="K40" s="78">
        <v>97</v>
      </c>
      <c r="L40" s="78">
        <v>97</v>
      </c>
      <c r="M40" s="78">
        <v>97</v>
      </c>
      <c r="N40" s="78">
        <v>97</v>
      </c>
    </row>
    <row r="41" spans="1:14" x14ac:dyDescent="0.25">
      <c r="A41" s="172">
        <v>35</v>
      </c>
      <c r="B41" s="74" t="s">
        <v>323</v>
      </c>
      <c r="C41" s="469" t="s">
        <v>402</v>
      </c>
      <c r="D41" s="78">
        <v>132</v>
      </c>
      <c r="E41" s="78">
        <v>132</v>
      </c>
      <c r="F41" s="78">
        <v>132</v>
      </c>
      <c r="G41" s="78">
        <v>132</v>
      </c>
      <c r="H41" s="78">
        <v>132</v>
      </c>
      <c r="I41" s="78">
        <v>132</v>
      </c>
      <c r="J41" s="78">
        <v>145</v>
      </c>
      <c r="K41" s="78">
        <v>145</v>
      </c>
      <c r="L41" s="78">
        <v>145</v>
      </c>
      <c r="M41" s="78">
        <v>145</v>
      </c>
      <c r="N41" s="78">
        <v>145</v>
      </c>
    </row>
    <row r="42" spans="1:14" x14ac:dyDescent="0.25">
      <c r="A42" s="172">
        <v>36</v>
      </c>
      <c r="B42" s="74" t="s">
        <v>325</v>
      </c>
      <c r="C42" s="469" t="s">
        <v>404</v>
      </c>
      <c r="D42" s="78">
        <v>110</v>
      </c>
      <c r="E42" s="78">
        <v>110</v>
      </c>
      <c r="F42" s="78">
        <v>110</v>
      </c>
      <c r="G42" s="78">
        <v>110</v>
      </c>
      <c r="H42" s="78">
        <v>110</v>
      </c>
      <c r="I42" s="78">
        <v>110</v>
      </c>
      <c r="J42" s="78">
        <v>121</v>
      </c>
      <c r="K42" s="78">
        <v>121</v>
      </c>
      <c r="L42" s="78">
        <v>121</v>
      </c>
      <c r="M42" s="78">
        <v>121</v>
      </c>
      <c r="N42" s="78">
        <v>121</v>
      </c>
    </row>
    <row r="43" spans="1:14" x14ac:dyDescent="0.25">
      <c r="A43" s="172">
        <v>37</v>
      </c>
      <c r="B43" s="74" t="s">
        <v>317</v>
      </c>
      <c r="C43" s="469" t="s">
        <v>402</v>
      </c>
      <c r="D43" s="78">
        <v>143</v>
      </c>
      <c r="E43" s="78">
        <v>143</v>
      </c>
      <c r="F43" s="78">
        <v>143</v>
      </c>
      <c r="G43" s="78">
        <v>143</v>
      </c>
      <c r="H43" s="78">
        <v>143</v>
      </c>
      <c r="I43" s="78">
        <v>143</v>
      </c>
      <c r="J43" s="78">
        <v>157</v>
      </c>
      <c r="K43" s="78">
        <v>157</v>
      </c>
      <c r="L43" s="78">
        <v>157</v>
      </c>
      <c r="M43" s="78">
        <v>157</v>
      </c>
      <c r="N43" s="78">
        <v>157</v>
      </c>
    </row>
    <row r="44" spans="1:14" x14ac:dyDescent="0.25">
      <c r="A44" s="172">
        <v>38</v>
      </c>
      <c r="B44" s="74" t="s">
        <v>418</v>
      </c>
      <c r="C44" s="469" t="s">
        <v>404</v>
      </c>
      <c r="D44" s="78">
        <v>88</v>
      </c>
      <c r="E44" s="78">
        <v>88</v>
      </c>
      <c r="F44" s="78">
        <v>88</v>
      </c>
      <c r="G44" s="78">
        <v>88</v>
      </c>
      <c r="H44" s="78">
        <v>88</v>
      </c>
      <c r="I44" s="78">
        <v>88</v>
      </c>
      <c r="J44" s="78">
        <v>97</v>
      </c>
      <c r="K44" s="78">
        <v>97</v>
      </c>
      <c r="L44" s="78">
        <v>97</v>
      </c>
      <c r="M44" s="78">
        <v>97</v>
      </c>
      <c r="N44" s="78">
        <v>97</v>
      </c>
    </row>
    <row r="45" spans="1:14" x14ac:dyDescent="0.25">
      <c r="A45" s="172">
        <v>39</v>
      </c>
      <c r="B45" s="74" t="s">
        <v>125</v>
      </c>
      <c r="C45" s="469" t="s">
        <v>402</v>
      </c>
      <c r="D45" s="78">
        <v>275</v>
      </c>
      <c r="E45" s="78">
        <v>275</v>
      </c>
      <c r="F45" s="78">
        <v>275</v>
      </c>
      <c r="G45" s="78">
        <v>275</v>
      </c>
      <c r="H45" s="78">
        <v>275</v>
      </c>
      <c r="I45" s="78">
        <v>275</v>
      </c>
      <c r="J45" s="78">
        <v>302</v>
      </c>
      <c r="K45" s="78">
        <v>302</v>
      </c>
      <c r="L45" s="78">
        <v>302</v>
      </c>
      <c r="M45" s="78">
        <v>302</v>
      </c>
      <c r="N45" s="78">
        <v>302</v>
      </c>
    </row>
    <row r="46" spans="1:14" x14ac:dyDescent="0.25">
      <c r="A46" s="172">
        <v>40</v>
      </c>
      <c r="B46" s="74" t="s">
        <v>126</v>
      </c>
      <c r="C46" s="469" t="s">
        <v>404</v>
      </c>
      <c r="D46" s="78">
        <v>148</v>
      </c>
      <c r="E46" s="78">
        <v>148</v>
      </c>
      <c r="F46" s="78">
        <v>148</v>
      </c>
      <c r="G46" s="78">
        <v>148</v>
      </c>
      <c r="H46" s="78">
        <v>148</v>
      </c>
      <c r="I46" s="78">
        <v>148</v>
      </c>
      <c r="J46" s="78">
        <v>163</v>
      </c>
      <c r="K46" s="78">
        <v>163</v>
      </c>
      <c r="L46" s="78">
        <v>163</v>
      </c>
      <c r="M46" s="78">
        <v>163</v>
      </c>
      <c r="N46" s="78">
        <v>163</v>
      </c>
    </row>
    <row r="47" spans="1:14" x14ac:dyDescent="0.25">
      <c r="A47" s="172">
        <v>41</v>
      </c>
      <c r="B47" s="74" t="s">
        <v>184</v>
      </c>
      <c r="C47" s="469" t="s">
        <v>402</v>
      </c>
      <c r="D47" s="78">
        <v>0</v>
      </c>
      <c r="E47" s="78">
        <v>0</v>
      </c>
      <c r="F47" s="78">
        <v>0</v>
      </c>
      <c r="G47" s="78">
        <v>0</v>
      </c>
      <c r="H47" s="78">
        <v>0</v>
      </c>
      <c r="I47" s="78">
        <v>0</v>
      </c>
      <c r="J47" s="78">
        <v>0</v>
      </c>
      <c r="K47" s="78">
        <v>0</v>
      </c>
      <c r="L47" s="78">
        <v>0</v>
      </c>
      <c r="M47" s="78">
        <v>0</v>
      </c>
      <c r="N47" s="78">
        <v>0</v>
      </c>
    </row>
    <row r="48" spans="1:14" x14ac:dyDescent="0.25">
      <c r="A48" s="172">
        <v>42</v>
      </c>
      <c r="B48" s="74" t="s">
        <v>181</v>
      </c>
      <c r="C48" s="469" t="s">
        <v>402</v>
      </c>
      <c r="D48" s="78">
        <v>165</v>
      </c>
      <c r="E48" s="78">
        <v>165</v>
      </c>
      <c r="F48" s="78">
        <v>165</v>
      </c>
      <c r="G48" s="78">
        <v>165</v>
      </c>
      <c r="H48" s="78">
        <v>165</v>
      </c>
      <c r="I48" s="78">
        <v>165</v>
      </c>
      <c r="J48" s="78">
        <v>181</v>
      </c>
      <c r="K48" s="78">
        <v>181</v>
      </c>
      <c r="L48" s="78">
        <v>181</v>
      </c>
      <c r="M48" s="78">
        <v>181</v>
      </c>
      <c r="N48" s="78">
        <v>181</v>
      </c>
    </row>
    <row r="49" spans="1:14" x14ac:dyDescent="0.25">
      <c r="A49" s="172">
        <v>43</v>
      </c>
      <c r="B49" s="74" t="s">
        <v>158</v>
      </c>
      <c r="C49" s="469" t="s">
        <v>402</v>
      </c>
      <c r="D49" s="78">
        <v>155</v>
      </c>
      <c r="E49" s="78">
        <v>155</v>
      </c>
      <c r="F49" s="78">
        <v>155</v>
      </c>
      <c r="G49" s="78">
        <v>155</v>
      </c>
      <c r="H49" s="78">
        <v>155</v>
      </c>
      <c r="I49" s="78">
        <v>155</v>
      </c>
      <c r="J49" s="78">
        <v>170</v>
      </c>
      <c r="K49" s="78">
        <v>170</v>
      </c>
      <c r="L49" s="78">
        <v>170</v>
      </c>
      <c r="M49" s="78">
        <v>170</v>
      </c>
      <c r="N49" s="78">
        <v>170</v>
      </c>
    </row>
    <row r="50" spans="1:14" x14ac:dyDescent="0.25">
      <c r="A50" s="172">
        <v>44</v>
      </c>
      <c r="B50" s="74" t="s">
        <v>159</v>
      </c>
      <c r="C50" s="469" t="s">
        <v>404</v>
      </c>
      <c r="D50" s="78">
        <v>88</v>
      </c>
      <c r="E50" s="78">
        <v>88</v>
      </c>
      <c r="F50" s="78">
        <v>88</v>
      </c>
      <c r="G50" s="78">
        <v>88</v>
      </c>
      <c r="H50" s="78">
        <v>88</v>
      </c>
      <c r="I50" s="78">
        <v>88</v>
      </c>
      <c r="J50" s="78">
        <v>97</v>
      </c>
      <c r="K50" s="78">
        <v>97</v>
      </c>
      <c r="L50" s="78">
        <v>97</v>
      </c>
      <c r="M50" s="78">
        <v>97</v>
      </c>
      <c r="N50" s="78">
        <v>97</v>
      </c>
    </row>
    <row r="51" spans="1:14" ht="14" thickBot="1" x14ac:dyDescent="0.3">
      <c r="A51" s="75"/>
      <c r="B51" s="75"/>
      <c r="C51" s="470"/>
      <c r="D51" s="79"/>
      <c r="E51" s="79"/>
      <c r="F51" s="79"/>
      <c r="G51" s="79"/>
      <c r="H51" s="79"/>
      <c r="I51" s="79"/>
      <c r="J51" s="79"/>
      <c r="K51" s="79"/>
      <c r="L51" s="79"/>
      <c r="M51" s="79"/>
      <c r="N51" s="79"/>
    </row>
    <row r="55" spans="1:14" x14ac:dyDescent="0.25">
      <c r="A55" s="19"/>
      <c r="B55" s="541" t="s">
        <v>32</v>
      </c>
      <c r="C55" s="542"/>
      <c r="D55" s="543"/>
    </row>
    <row r="56" spans="1:14" x14ac:dyDescent="0.25">
      <c r="A56" s="21">
        <v>1</v>
      </c>
      <c r="B56" s="560"/>
      <c r="C56" s="561"/>
      <c r="D56" s="562"/>
    </row>
    <row r="57" spans="1:14" x14ac:dyDescent="0.25">
      <c r="A57" s="22">
        <v>2</v>
      </c>
      <c r="B57" s="557"/>
      <c r="C57" s="558"/>
      <c r="D57" s="559"/>
    </row>
    <row r="58" spans="1:14" x14ac:dyDescent="0.25">
      <c r="A58" s="22">
        <v>3</v>
      </c>
      <c r="B58" s="557"/>
      <c r="C58" s="558"/>
      <c r="D58" s="559"/>
    </row>
    <row r="59" spans="1:14" x14ac:dyDescent="0.25">
      <c r="A59" s="22">
        <v>4</v>
      </c>
      <c r="B59" s="557"/>
      <c r="C59" s="558"/>
      <c r="D59" s="559"/>
    </row>
    <row r="60" spans="1:14" x14ac:dyDescent="0.25">
      <c r="A60" s="22">
        <v>5</v>
      </c>
      <c r="B60" s="557"/>
      <c r="C60" s="558"/>
      <c r="D60" s="559"/>
    </row>
    <row r="61" spans="1:14" x14ac:dyDescent="0.25">
      <c r="A61" s="22">
        <v>6</v>
      </c>
      <c r="B61" s="557"/>
      <c r="C61" s="558"/>
      <c r="D61" s="559"/>
    </row>
    <row r="62" spans="1:14" x14ac:dyDescent="0.25">
      <c r="A62" s="22">
        <v>7</v>
      </c>
      <c r="B62" s="560"/>
      <c r="C62" s="561"/>
      <c r="D62" s="562"/>
    </row>
    <row r="63" spans="1:14" x14ac:dyDescent="0.25">
      <c r="A63" s="22">
        <v>8</v>
      </c>
      <c r="B63" s="557"/>
      <c r="C63" s="558"/>
      <c r="D63" s="559"/>
    </row>
    <row r="64" spans="1:14" x14ac:dyDescent="0.25">
      <c r="A64" s="22">
        <v>9</v>
      </c>
      <c r="B64" s="557"/>
      <c r="C64" s="558"/>
      <c r="D64" s="559"/>
    </row>
    <row r="65" spans="1:4" x14ac:dyDescent="0.25">
      <c r="A65" s="22">
        <v>10</v>
      </c>
      <c r="B65" s="557"/>
      <c r="C65" s="558"/>
      <c r="D65" s="559"/>
    </row>
  </sheetData>
  <mergeCells count="15">
    <mergeCell ref="B1:N1"/>
    <mergeCell ref="B2:N2"/>
    <mergeCell ref="B4:N4"/>
    <mergeCell ref="B3:N3"/>
    <mergeCell ref="B55:D55"/>
    <mergeCell ref="B56:D56"/>
    <mergeCell ref="B57:D57"/>
    <mergeCell ref="B58:D58"/>
    <mergeCell ref="B59:D59"/>
    <mergeCell ref="B60:D60"/>
    <mergeCell ref="B61:D61"/>
    <mergeCell ref="B62:D62"/>
    <mergeCell ref="B63:D63"/>
    <mergeCell ref="B64:D64"/>
    <mergeCell ref="B65:D65"/>
  </mergeCells>
  <pageMargins left="0.7" right="0.7" top="0.75" bottom="0.75" header="0.3" footer="0.3"/>
  <pageSetup orientation="landscape" horizontalDpi="4294967295" verticalDpi="4294967295" r:id="rId1"/>
  <headerFooter>
    <oddFooter>&amp;L&amp;"Arial,Bold"&amp;A&amp;"Arial,Regular"
&amp;R&amp;"Arial,Bold"Page 7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AC7F-B703-4BF6-979E-4998690DFFC7}">
  <dimension ref="A1:N27"/>
  <sheetViews>
    <sheetView workbookViewId="0">
      <pane xSplit="2" ySplit="5" topLeftCell="C6" activePane="bottomRight" state="frozen"/>
      <selection pane="topRight" activeCell="C1" sqref="C1"/>
      <selection pane="bottomLeft" activeCell="A6" sqref="A6"/>
      <selection pane="bottomRight" activeCell="B21" sqref="B21:D21"/>
    </sheetView>
  </sheetViews>
  <sheetFormatPr defaultColWidth="8.7265625" defaultRowHeight="13.5" x14ac:dyDescent="0.25"/>
  <cols>
    <col min="1" max="1" width="6.7265625" style="137" customWidth="1"/>
    <col min="2" max="2" width="70.7265625" style="137" customWidth="1"/>
    <col min="3" max="3" width="20.7265625" style="137" customWidth="1"/>
    <col min="4" max="5" width="14.54296875" style="137" customWidth="1"/>
    <col min="6" max="6" width="16.54296875" style="137" customWidth="1"/>
    <col min="7" max="7" width="65.7265625" style="137" customWidth="1"/>
    <col min="8" max="8" width="20.7265625" style="137" customWidth="1"/>
    <col min="9" max="9" width="12.26953125" style="137" bestFit="1" customWidth="1"/>
    <col min="10" max="12" width="10.7265625" style="137" bestFit="1" customWidth="1"/>
    <col min="13" max="13" width="15" style="137" bestFit="1" customWidth="1"/>
    <col min="14" max="16384" width="8.7265625" style="137"/>
  </cols>
  <sheetData>
    <row r="1" spans="1:14" s="115" customFormat="1" ht="20.25" customHeight="1" x14ac:dyDescent="0.35">
      <c r="A1" s="627" t="s">
        <v>433</v>
      </c>
      <c r="B1" s="627"/>
      <c r="C1" s="627"/>
      <c r="D1" s="627"/>
      <c r="E1" s="627"/>
      <c r="F1" s="627"/>
      <c r="G1" s="627"/>
      <c r="H1" s="113"/>
      <c r="I1" s="113"/>
      <c r="J1" s="113"/>
      <c r="K1" s="114"/>
    </row>
    <row r="2" spans="1:14" s="115" customFormat="1" ht="20.25" customHeight="1" x14ac:dyDescent="0.35">
      <c r="A2" s="511"/>
      <c r="B2" s="627"/>
      <c r="C2" s="627"/>
      <c r="D2" s="627"/>
      <c r="E2" s="627"/>
      <c r="F2" s="627"/>
      <c r="G2" s="627"/>
      <c r="H2" s="113"/>
      <c r="I2" s="113"/>
      <c r="J2" s="113"/>
      <c r="K2" s="114"/>
    </row>
    <row r="3" spans="1:14" s="118" customFormat="1" ht="105" customHeight="1" x14ac:dyDescent="0.35">
      <c r="A3" s="628" t="s">
        <v>434</v>
      </c>
      <c r="B3" s="629"/>
      <c r="C3" s="629"/>
      <c r="D3" s="629"/>
      <c r="E3" s="629"/>
      <c r="F3" s="629"/>
      <c r="G3" s="629"/>
      <c r="H3" s="116"/>
      <c r="I3" s="116"/>
      <c r="J3" s="116"/>
      <c r="K3" s="117"/>
    </row>
    <row r="4" spans="1:14" s="122" customFormat="1" ht="25.5" customHeight="1" thickBot="1" x14ac:dyDescent="0.4">
      <c r="A4" s="119"/>
      <c r="B4" s="630"/>
      <c r="C4" s="630"/>
      <c r="D4" s="630"/>
      <c r="E4" s="630"/>
      <c r="F4" s="630"/>
      <c r="G4" s="630"/>
      <c r="H4" s="120"/>
      <c r="I4" s="120"/>
      <c r="J4" s="120"/>
      <c r="K4" s="121"/>
    </row>
    <row r="5" spans="1:14" s="122" customFormat="1" ht="42" customHeight="1" thickBot="1" x14ac:dyDescent="0.35">
      <c r="A5" s="171" t="s">
        <v>47</v>
      </c>
      <c r="B5" s="91" t="s">
        <v>435</v>
      </c>
      <c r="C5" s="92" t="s">
        <v>436</v>
      </c>
      <c r="D5" s="92" t="s">
        <v>437</v>
      </c>
      <c r="E5" s="92" t="s">
        <v>438</v>
      </c>
      <c r="F5" s="92" t="s">
        <v>439</v>
      </c>
      <c r="G5" s="92" t="s">
        <v>440</v>
      </c>
      <c r="H5" s="123"/>
      <c r="I5" s="123"/>
      <c r="J5" s="123"/>
      <c r="K5" s="124"/>
    </row>
    <row r="6" spans="1:14" s="129" customFormat="1" ht="15" customHeight="1" x14ac:dyDescent="0.25">
      <c r="A6" s="174">
        <v>1</v>
      </c>
      <c r="B6" s="173" t="s">
        <v>442</v>
      </c>
      <c r="C6" s="125" t="s">
        <v>443</v>
      </c>
      <c r="D6" s="178">
        <v>1</v>
      </c>
      <c r="E6" s="126">
        <v>2</v>
      </c>
      <c r="F6" s="125">
        <f>D6*E6</f>
        <v>2</v>
      </c>
      <c r="G6" s="180"/>
      <c r="H6" s="127"/>
      <c r="I6" s="127"/>
      <c r="J6" s="127"/>
      <c r="K6" s="128"/>
      <c r="M6" s="122"/>
    </row>
    <row r="7" spans="1:14" s="129" customFormat="1" ht="15" customHeight="1" x14ac:dyDescent="0.25">
      <c r="A7" s="174">
        <v>2</v>
      </c>
      <c r="B7" s="173" t="s">
        <v>444</v>
      </c>
      <c r="C7" s="125" t="s">
        <v>441</v>
      </c>
      <c r="D7" s="178">
        <v>1</v>
      </c>
      <c r="E7" s="126">
        <v>1035</v>
      </c>
      <c r="F7" s="125">
        <f t="shared" ref="F7:F10" si="0">D7*E7</f>
        <v>1035</v>
      </c>
      <c r="G7" s="180"/>
      <c r="H7" s="127"/>
      <c r="I7" s="127"/>
      <c r="J7" s="127"/>
      <c r="K7" s="128"/>
      <c r="M7" s="122"/>
    </row>
    <row r="8" spans="1:14" s="129" customFormat="1" ht="15" customHeight="1" x14ac:dyDescent="0.25">
      <c r="A8" s="174">
        <v>3</v>
      </c>
      <c r="B8" s="173" t="s">
        <v>445</v>
      </c>
      <c r="C8" s="125" t="s">
        <v>446</v>
      </c>
      <c r="D8" s="178">
        <v>1</v>
      </c>
      <c r="E8" s="126">
        <v>1.1599999999999999</v>
      </c>
      <c r="F8" s="125">
        <f t="shared" si="0"/>
        <v>1.1599999999999999</v>
      </c>
      <c r="G8" s="180"/>
      <c r="H8" s="127"/>
      <c r="I8" s="127"/>
      <c r="J8" s="127"/>
      <c r="K8" s="128"/>
      <c r="M8" s="122"/>
    </row>
    <row r="9" spans="1:14" s="129" customFormat="1" ht="15" customHeight="1" x14ac:dyDescent="0.25">
      <c r="A9" s="174">
        <v>4</v>
      </c>
      <c r="B9" s="173" t="s">
        <v>447</v>
      </c>
      <c r="C9" s="125" t="s">
        <v>448</v>
      </c>
      <c r="D9" s="178">
        <v>1</v>
      </c>
      <c r="E9" s="126">
        <v>1032</v>
      </c>
      <c r="F9" s="125">
        <f t="shared" si="0"/>
        <v>1032</v>
      </c>
      <c r="G9" s="180"/>
      <c r="H9" s="127"/>
      <c r="I9" s="127"/>
      <c r="J9" s="127"/>
      <c r="K9" s="128"/>
      <c r="M9" s="122"/>
    </row>
    <row r="10" spans="1:14" s="129" customFormat="1" ht="15" customHeight="1" x14ac:dyDescent="0.25">
      <c r="A10" s="174">
        <v>5</v>
      </c>
      <c r="B10" s="173" t="s">
        <v>469</v>
      </c>
      <c r="C10" s="125" t="s">
        <v>470</v>
      </c>
      <c r="D10" s="177">
        <v>1</v>
      </c>
      <c r="E10" s="126">
        <v>400</v>
      </c>
      <c r="F10" s="125">
        <f t="shared" si="0"/>
        <v>400</v>
      </c>
      <c r="G10" s="180"/>
      <c r="H10" s="127"/>
      <c r="I10" s="127"/>
      <c r="J10" s="127"/>
      <c r="K10" s="128"/>
      <c r="M10" s="122"/>
    </row>
    <row r="11" spans="1:14" s="129" customFormat="1" ht="15" customHeight="1" thickBot="1" x14ac:dyDescent="0.3">
      <c r="A11" s="175"/>
      <c r="B11" s="130"/>
      <c r="C11" s="131"/>
      <c r="D11" s="179"/>
      <c r="E11" s="126"/>
      <c r="F11" s="125"/>
      <c r="G11" s="181"/>
      <c r="H11" s="127"/>
      <c r="I11" s="132"/>
      <c r="J11" s="132"/>
      <c r="K11" s="132"/>
      <c r="L11" s="132"/>
      <c r="M11" s="133"/>
      <c r="N11" s="132"/>
    </row>
    <row r="12" spans="1:14" s="129" customFormat="1" ht="15" customHeight="1" thickBot="1" x14ac:dyDescent="0.3">
      <c r="A12" s="134"/>
      <c r="B12" s="135" t="s">
        <v>449</v>
      </c>
      <c r="C12" s="136"/>
      <c r="D12" s="176">
        <f>SUM(D6:D11)</f>
        <v>5</v>
      </c>
      <c r="E12" s="502"/>
      <c r="F12" s="136">
        <f>SUM(F6:F11)</f>
        <v>2470.16</v>
      </c>
      <c r="G12" s="136"/>
      <c r="H12" s="127"/>
      <c r="I12" s="127"/>
      <c r="J12" s="127"/>
      <c r="K12" s="128"/>
    </row>
    <row r="16" spans="1:14" x14ac:dyDescent="0.25">
      <c r="A16" s="19"/>
      <c r="B16" s="541" t="s">
        <v>32</v>
      </c>
      <c r="C16" s="542"/>
      <c r="D16" s="543"/>
    </row>
    <row r="17" spans="1:4" ht="49.5" customHeight="1" x14ac:dyDescent="0.25">
      <c r="A17" s="21">
        <v>1</v>
      </c>
      <c r="B17" s="520" t="s">
        <v>466</v>
      </c>
      <c r="C17" s="521"/>
      <c r="D17" s="522"/>
    </row>
    <row r="18" spans="1:4" ht="79" customHeight="1" x14ac:dyDescent="0.25">
      <c r="A18" s="21">
        <v>2</v>
      </c>
      <c r="B18" s="520" t="s">
        <v>450</v>
      </c>
      <c r="C18" s="521"/>
      <c r="D18" s="522"/>
    </row>
    <row r="19" spans="1:4" ht="32.15" customHeight="1" x14ac:dyDescent="0.25">
      <c r="A19" s="21">
        <v>3</v>
      </c>
      <c r="B19" s="597" t="s">
        <v>42</v>
      </c>
      <c r="C19" s="598"/>
      <c r="D19" s="599"/>
    </row>
    <row r="20" spans="1:4" ht="26.5" customHeight="1" x14ac:dyDescent="0.25">
      <c r="A20" s="21">
        <v>4</v>
      </c>
      <c r="B20" s="597" t="s">
        <v>468</v>
      </c>
      <c r="C20" s="598"/>
      <c r="D20" s="599"/>
    </row>
    <row r="21" spans="1:4" ht="31.5" customHeight="1" x14ac:dyDescent="0.25">
      <c r="A21" s="21">
        <v>5</v>
      </c>
      <c r="B21" s="597" t="s">
        <v>472</v>
      </c>
      <c r="C21" s="598"/>
      <c r="D21" s="599"/>
    </row>
    <row r="22" spans="1:4" x14ac:dyDescent="0.25">
      <c r="A22" s="21">
        <v>6</v>
      </c>
      <c r="B22" s="557"/>
      <c r="C22" s="558"/>
      <c r="D22" s="559"/>
    </row>
    <row r="23" spans="1:4" x14ac:dyDescent="0.25">
      <c r="A23" s="21">
        <v>7</v>
      </c>
      <c r="B23" s="557"/>
      <c r="C23" s="558"/>
      <c r="D23" s="559"/>
    </row>
    <row r="24" spans="1:4" x14ac:dyDescent="0.25">
      <c r="A24" s="21">
        <v>8</v>
      </c>
      <c r="B24" s="560"/>
      <c r="C24" s="561"/>
      <c r="D24" s="562"/>
    </row>
    <row r="25" spans="1:4" x14ac:dyDescent="0.25">
      <c r="A25" s="21">
        <v>9</v>
      </c>
      <c r="B25" s="557"/>
      <c r="C25" s="558"/>
      <c r="D25" s="559"/>
    </row>
    <row r="26" spans="1:4" x14ac:dyDescent="0.25">
      <c r="A26" s="21">
        <v>10</v>
      </c>
      <c r="B26" s="557"/>
      <c r="C26" s="558"/>
      <c r="D26" s="559"/>
    </row>
    <row r="27" spans="1:4" x14ac:dyDescent="0.25">
      <c r="A27" s="21">
        <v>11</v>
      </c>
      <c r="B27" s="557"/>
      <c r="C27" s="558"/>
      <c r="D27" s="559"/>
    </row>
  </sheetData>
  <mergeCells count="16">
    <mergeCell ref="B17:D17"/>
    <mergeCell ref="A1:G1"/>
    <mergeCell ref="B2:G2"/>
    <mergeCell ref="A3:G3"/>
    <mergeCell ref="B4:G4"/>
    <mergeCell ref="B16:D16"/>
    <mergeCell ref="B18:D18"/>
    <mergeCell ref="B19:D19"/>
    <mergeCell ref="B20:D20"/>
    <mergeCell ref="B21:D21"/>
    <mergeCell ref="B22:D22"/>
    <mergeCell ref="B23:D23"/>
    <mergeCell ref="B24:D24"/>
    <mergeCell ref="B25:D25"/>
    <mergeCell ref="B26:D26"/>
    <mergeCell ref="B27:D2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5330-0C72-4E6C-A542-3A489CC18EEB}">
  <dimension ref="A1:AA73"/>
  <sheetViews>
    <sheetView zoomScaleNormal="100" zoomScalePageLayoutView="85" workbookViewId="0">
      <pane xSplit="2" ySplit="4" topLeftCell="C5" activePane="bottomRight" state="frozen"/>
      <selection pane="topRight" activeCell="R31" sqref="R31"/>
      <selection pane="bottomLeft" activeCell="R31" sqref="R31"/>
      <selection pane="bottomRight" activeCell="B4" sqref="B4"/>
    </sheetView>
  </sheetViews>
  <sheetFormatPr defaultColWidth="9.1796875" defaultRowHeight="12.5" x14ac:dyDescent="0.25"/>
  <cols>
    <col min="1" max="1" width="3.7265625" style="93" customWidth="1"/>
    <col min="2" max="2" width="60.7265625" style="94" customWidth="1"/>
    <col min="3" max="4" width="13.7265625" style="94" customWidth="1"/>
    <col min="5" max="6" width="14.7265625" style="393" customWidth="1"/>
    <col min="7" max="13" width="14.7265625" style="94" customWidth="1"/>
    <col min="14" max="14" width="15.7265625" style="94" customWidth="1"/>
    <col min="15" max="15" width="2.7265625" style="94" customWidth="1"/>
    <col min="16" max="16" width="9.1796875" style="94"/>
    <col min="17" max="24" width="12.26953125" style="94" customWidth="1"/>
    <col min="25" max="25" width="19" style="94" customWidth="1"/>
    <col min="26" max="26" width="11.26953125" style="94" bestFit="1" customWidth="1"/>
    <col min="27" max="114" width="9.1796875" style="94"/>
    <col min="115" max="115" width="10.81640625" style="94" bestFit="1" customWidth="1"/>
    <col min="116" max="16384" width="9.1796875" style="94"/>
  </cols>
  <sheetData>
    <row r="1" spans="1:27" ht="20.25" customHeight="1" x14ac:dyDescent="0.35">
      <c r="B1" s="591" t="s">
        <v>451</v>
      </c>
      <c r="C1" s="591"/>
      <c r="D1" s="591"/>
      <c r="E1" s="591"/>
      <c r="F1" s="591"/>
      <c r="G1" s="591"/>
      <c r="H1" s="591"/>
      <c r="I1" s="591"/>
      <c r="J1" s="591"/>
      <c r="K1" s="591"/>
      <c r="L1" s="591"/>
      <c r="M1" s="591"/>
      <c r="N1" s="591"/>
    </row>
    <row r="2" spans="1:27" ht="20.25" customHeight="1" x14ac:dyDescent="0.35">
      <c r="B2" s="591" t="s">
        <v>452</v>
      </c>
      <c r="C2" s="591"/>
      <c r="D2" s="591"/>
      <c r="E2" s="591"/>
      <c r="F2" s="591"/>
      <c r="G2" s="591"/>
      <c r="H2" s="591"/>
      <c r="I2" s="591"/>
      <c r="J2" s="591"/>
      <c r="K2" s="591"/>
      <c r="L2" s="591"/>
      <c r="M2" s="591"/>
      <c r="N2" s="591"/>
    </row>
    <row r="3" spans="1:27" ht="25.15" customHeight="1" thickBot="1" x14ac:dyDescent="0.3">
      <c r="B3" s="592"/>
      <c r="C3" s="592"/>
      <c r="D3" s="592"/>
      <c r="E3" s="592"/>
      <c r="F3" s="592"/>
      <c r="G3" s="592"/>
      <c r="H3" s="592"/>
      <c r="I3" s="592"/>
      <c r="J3" s="592"/>
      <c r="K3" s="592"/>
      <c r="L3" s="592"/>
      <c r="M3" s="592"/>
      <c r="N3" s="592"/>
    </row>
    <row r="4" spans="1:27" s="95" customFormat="1" ht="42" x14ac:dyDescent="0.3">
      <c r="A4" s="96"/>
      <c r="B4" s="374" t="s">
        <v>453</v>
      </c>
      <c r="C4" s="375" t="s">
        <v>454</v>
      </c>
      <c r="D4" s="375" t="s">
        <v>455</v>
      </c>
      <c r="E4" s="376" t="s">
        <v>456</v>
      </c>
      <c r="F4" s="189" t="s">
        <v>361</v>
      </c>
      <c r="G4" s="377" t="s">
        <v>5</v>
      </c>
      <c r="H4" s="377" t="s">
        <v>6</v>
      </c>
      <c r="I4" s="377" t="s">
        <v>7</v>
      </c>
      <c r="J4" s="377" t="s">
        <v>8</v>
      </c>
      <c r="K4" s="377" t="s">
        <v>9</v>
      </c>
      <c r="L4" s="377" t="s">
        <v>10</v>
      </c>
      <c r="M4" s="377" t="s">
        <v>11</v>
      </c>
      <c r="N4" s="378" t="s">
        <v>457</v>
      </c>
    </row>
    <row r="5" spans="1:27" ht="14.25" customHeight="1" x14ac:dyDescent="0.25">
      <c r="B5" s="343"/>
      <c r="C5" s="344"/>
      <c r="D5" s="345"/>
      <c r="E5" s="346"/>
      <c r="F5" s="346"/>
      <c r="G5" s="342"/>
      <c r="H5" s="342"/>
      <c r="I5" s="342"/>
      <c r="J5" s="342"/>
      <c r="K5" s="342"/>
      <c r="L5" s="342"/>
      <c r="M5" s="342"/>
      <c r="N5" s="347"/>
    </row>
    <row r="6" spans="1:27" ht="14.25" customHeight="1" x14ac:dyDescent="0.25">
      <c r="B6" s="348" t="s">
        <v>458</v>
      </c>
      <c r="C6" s="202"/>
      <c r="D6" s="193"/>
      <c r="E6" s="349"/>
      <c r="F6" s="457"/>
      <c r="G6" s="195"/>
      <c r="H6" s="195"/>
      <c r="I6" s="195"/>
      <c r="J6" s="195"/>
      <c r="K6" s="195"/>
      <c r="L6" s="195"/>
      <c r="M6" s="195"/>
      <c r="N6" s="359"/>
    </row>
    <row r="7" spans="1:27" ht="14.25" customHeight="1" x14ac:dyDescent="0.25">
      <c r="B7" s="350" t="s">
        <v>214</v>
      </c>
      <c r="C7" s="201"/>
      <c r="D7" s="198">
        <v>0</v>
      </c>
      <c r="E7" s="351">
        <f t="shared" ref="E7:E9" si="0">C7*D7</f>
        <v>0</v>
      </c>
      <c r="F7" s="471">
        <v>0</v>
      </c>
      <c r="G7" s="462">
        <f>$E7</f>
        <v>0</v>
      </c>
      <c r="H7" s="462">
        <f>G7*(1+$F7)</f>
        <v>0</v>
      </c>
      <c r="I7" s="462">
        <f t="shared" ref="I7:L7" si="1">H7*(1+$F7)</f>
        <v>0</v>
      </c>
      <c r="J7" s="462">
        <f t="shared" si="1"/>
        <v>0</v>
      </c>
      <c r="K7" s="462">
        <f t="shared" si="1"/>
        <v>0</v>
      </c>
      <c r="L7" s="462">
        <f t="shared" si="1"/>
        <v>0</v>
      </c>
      <c r="M7" s="462">
        <v>0</v>
      </c>
      <c r="N7" s="463">
        <f>SUM(G7:M7)</f>
        <v>0</v>
      </c>
    </row>
    <row r="8" spans="1:27" ht="14.25" customHeight="1" x14ac:dyDescent="0.25">
      <c r="B8" s="350" t="s">
        <v>215</v>
      </c>
      <c r="C8" s="201"/>
      <c r="D8" s="198"/>
      <c r="E8" s="351">
        <f t="shared" si="0"/>
        <v>0</v>
      </c>
      <c r="F8" s="471">
        <v>0</v>
      </c>
      <c r="G8" s="462">
        <f t="shared" ref="G8:G9" si="2">$E8</f>
        <v>0</v>
      </c>
      <c r="H8" s="462">
        <f t="shared" ref="H8:L9" si="3">G8*(1+$F8)</f>
        <v>0</v>
      </c>
      <c r="I8" s="462">
        <f t="shared" si="3"/>
        <v>0</v>
      </c>
      <c r="J8" s="462">
        <f t="shared" si="3"/>
        <v>0</v>
      </c>
      <c r="K8" s="462">
        <f t="shared" si="3"/>
        <v>0</v>
      </c>
      <c r="L8" s="462">
        <f t="shared" si="3"/>
        <v>0</v>
      </c>
      <c r="M8" s="462">
        <v>0</v>
      </c>
      <c r="N8" s="463">
        <f t="shared" ref="N8:N10" si="4">SUM(G8:M8)</f>
        <v>0</v>
      </c>
    </row>
    <row r="9" spans="1:27" ht="14.25" customHeight="1" x14ac:dyDescent="0.25">
      <c r="B9" s="350" t="s">
        <v>216</v>
      </c>
      <c r="C9" s="201"/>
      <c r="D9" s="198"/>
      <c r="E9" s="351">
        <f t="shared" si="0"/>
        <v>0</v>
      </c>
      <c r="F9" s="471">
        <v>0</v>
      </c>
      <c r="G9" s="462">
        <f t="shared" si="2"/>
        <v>0</v>
      </c>
      <c r="H9" s="462">
        <f t="shared" si="3"/>
        <v>0</v>
      </c>
      <c r="I9" s="462">
        <f t="shared" si="3"/>
        <v>0</v>
      </c>
      <c r="J9" s="462">
        <f t="shared" si="3"/>
        <v>0</v>
      </c>
      <c r="K9" s="462">
        <f t="shared" si="3"/>
        <v>0</v>
      </c>
      <c r="L9" s="462">
        <f t="shared" si="3"/>
        <v>0</v>
      </c>
      <c r="M9" s="462">
        <v>0</v>
      </c>
      <c r="N9" s="463">
        <f t="shared" si="4"/>
        <v>0</v>
      </c>
    </row>
    <row r="10" spans="1:27" ht="14.25" customHeight="1" x14ac:dyDescent="0.25">
      <c r="B10" s="352" t="s">
        <v>459</v>
      </c>
      <c r="C10" s="202">
        <f>SUM(C7:C9)</f>
        <v>0</v>
      </c>
      <c r="D10" s="199"/>
      <c r="E10" s="349">
        <f t="shared" ref="E10" si="5">SUM(E7:E9)</f>
        <v>0</v>
      </c>
      <c r="F10" s="471"/>
      <c r="G10" s="462">
        <f>SUM(G7:G9)</f>
        <v>0</v>
      </c>
      <c r="H10" s="462">
        <f t="shared" ref="H10:L10" si="6">SUM(H7:H9)</f>
        <v>0</v>
      </c>
      <c r="I10" s="462">
        <f t="shared" si="6"/>
        <v>0</v>
      </c>
      <c r="J10" s="462">
        <f t="shared" si="6"/>
        <v>0</v>
      </c>
      <c r="K10" s="462">
        <f t="shared" si="6"/>
        <v>0</v>
      </c>
      <c r="L10" s="462">
        <f t="shared" si="6"/>
        <v>0</v>
      </c>
      <c r="M10" s="462">
        <v>0</v>
      </c>
      <c r="N10" s="463">
        <f t="shared" si="4"/>
        <v>0</v>
      </c>
    </row>
    <row r="11" spans="1:27" ht="14.25" customHeight="1" x14ac:dyDescent="0.25">
      <c r="B11" s="379"/>
      <c r="C11" s="380"/>
      <c r="D11" s="381"/>
      <c r="E11" s="382"/>
      <c r="F11" s="382"/>
      <c r="G11" s="383"/>
      <c r="H11" s="383"/>
      <c r="I11" s="383"/>
      <c r="J11" s="383"/>
      <c r="K11" s="383"/>
      <c r="L11" s="383"/>
      <c r="M11" s="383"/>
      <c r="N11" s="384"/>
      <c r="O11" s="97"/>
      <c r="Y11" s="98"/>
      <c r="Z11" s="98"/>
      <c r="AA11" s="99"/>
    </row>
    <row r="12" spans="1:27" ht="14.25" customHeight="1" x14ac:dyDescent="0.25">
      <c r="B12" s="385" t="s">
        <v>460</v>
      </c>
      <c r="C12" s="386"/>
      <c r="D12" s="387"/>
      <c r="E12" s="388"/>
      <c r="F12" s="388"/>
      <c r="G12" s="472"/>
      <c r="H12" s="389"/>
      <c r="I12" s="209"/>
      <c r="J12" s="209"/>
      <c r="K12" s="209"/>
      <c r="L12" s="209"/>
      <c r="M12" s="209"/>
      <c r="N12" s="353"/>
    </row>
    <row r="13" spans="1:27" ht="14.25" customHeight="1" x14ac:dyDescent="0.25">
      <c r="B13" s="350" t="s">
        <v>460</v>
      </c>
      <c r="C13" s="201">
        <v>1</v>
      </c>
      <c r="D13" s="198">
        <v>34895</v>
      </c>
      <c r="E13" s="351">
        <f t="shared" ref="E13:E15" si="7">C13*D13</f>
        <v>34895</v>
      </c>
      <c r="F13" s="471">
        <v>0</v>
      </c>
      <c r="G13" s="462">
        <f>$E13</f>
        <v>34895</v>
      </c>
      <c r="H13" s="462">
        <f>G13*(1+$F13)</f>
        <v>34895</v>
      </c>
      <c r="I13" s="462">
        <f t="shared" ref="I13:I15" si="8">H13*(1+$F13)</f>
        <v>34895</v>
      </c>
      <c r="J13" s="462">
        <f t="shared" ref="J13:J15" si="9">I13*(1+$F13)</f>
        <v>34895</v>
      </c>
      <c r="K13" s="462">
        <f t="shared" ref="K13:K15" si="10">J13*(1+$F13)</f>
        <v>34895</v>
      </c>
      <c r="L13" s="462">
        <f t="shared" ref="L13:L15" si="11">K13*(1+$F13)</f>
        <v>34895</v>
      </c>
      <c r="M13" s="462">
        <v>0</v>
      </c>
      <c r="N13" s="463">
        <f>SUM(G13:M13)</f>
        <v>209370</v>
      </c>
    </row>
    <row r="14" spans="1:27" ht="14.25" customHeight="1" x14ac:dyDescent="0.25">
      <c r="B14" s="350" t="s">
        <v>215</v>
      </c>
      <c r="C14" s="201"/>
      <c r="D14" s="198"/>
      <c r="E14" s="351">
        <f t="shared" si="7"/>
        <v>0</v>
      </c>
      <c r="F14" s="471">
        <v>0</v>
      </c>
      <c r="G14" s="462">
        <f t="shared" ref="G14:G15" si="12">$E14</f>
        <v>0</v>
      </c>
      <c r="H14" s="462">
        <f t="shared" ref="H14:H15" si="13">G14*(1+$F14)</f>
        <v>0</v>
      </c>
      <c r="I14" s="462">
        <f t="shared" si="8"/>
        <v>0</v>
      </c>
      <c r="J14" s="462">
        <f t="shared" si="9"/>
        <v>0</v>
      </c>
      <c r="K14" s="462">
        <f t="shared" si="10"/>
        <v>0</v>
      </c>
      <c r="L14" s="462">
        <f t="shared" si="11"/>
        <v>0</v>
      </c>
      <c r="M14" s="462">
        <v>0</v>
      </c>
      <c r="N14" s="463">
        <f t="shared" ref="N14:N16" si="14">SUM(G14:M14)</f>
        <v>0</v>
      </c>
    </row>
    <row r="15" spans="1:27" ht="14.25" customHeight="1" x14ac:dyDescent="0.25">
      <c r="B15" s="350" t="s">
        <v>216</v>
      </c>
      <c r="C15" s="201"/>
      <c r="D15" s="198"/>
      <c r="E15" s="351">
        <f t="shared" si="7"/>
        <v>0</v>
      </c>
      <c r="F15" s="471">
        <v>0</v>
      </c>
      <c r="G15" s="462">
        <f t="shared" si="12"/>
        <v>0</v>
      </c>
      <c r="H15" s="462">
        <f t="shared" si="13"/>
        <v>0</v>
      </c>
      <c r="I15" s="462">
        <f t="shared" si="8"/>
        <v>0</v>
      </c>
      <c r="J15" s="462">
        <f t="shared" si="9"/>
        <v>0</v>
      </c>
      <c r="K15" s="462">
        <f t="shared" si="10"/>
        <v>0</v>
      </c>
      <c r="L15" s="462">
        <f t="shared" si="11"/>
        <v>0</v>
      </c>
      <c r="M15" s="462">
        <v>0</v>
      </c>
      <c r="N15" s="463">
        <f t="shared" si="14"/>
        <v>0</v>
      </c>
    </row>
    <row r="16" spans="1:27" ht="14.25" customHeight="1" x14ac:dyDescent="0.25">
      <c r="B16" s="352" t="s">
        <v>461</v>
      </c>
      <c r="C16" s="202">
        <f>SUM(C13:C15)</f>
        <v>1</v>
      </c>
      <c r="D16" s="199"/>
      <c r="E16" s="349">
        <f t="shared" ref="E16" si="15">SUM(E13:E15)</f>
        <v>34895</v>
      </c>
      <c r="F16" s="471"/>
      <c r="G16" s="462">
        <f>SUM(G13:G15)</f>
        <v>34895</v>
      </c>
      <c r="H16" s="462">
        <f t="shared" ref="H16" si="16">SUM(H13:H15)</f>
        <v>34895</v>
      </c>
      <c r="I16" s="462">
        <f t="shared" ref="I16" si="17">SUM(I13:I15)</f>
        <v>34895</v>
      </c>
      <c r="J16" s="462">
        <f t="shared" ref="J16" si="18">SUM(J13:J15)</f>
        <v>34895</v>
      </c>
      <c r="K16" s="462">
        <f t="shared" ref="K16" si="19">SUM(K13:K15)</f>
        <v>34895</v>
      </c>
      <c r="L16" s="462">
        <f t="shared" ref="L16" si="20">SUM(L13:L15)</f>
        <v>34895</v>
      </c>
      <c r="M16" s="462">
        <v>0</v>
      </c>
      <c r="N16" s="463">
        <f t="shared" si="14"/>
        <v>209370</v>
      </c>
    </row>
    <row r="17" spans="1:26" ht="14.25" customHeight="1" x14ac:dyDescent="0.25">
      <c r="B17" s="363"/>
      <c r="C17" s="364"/>
      <c r="D17" s="365"/>
      <c r="E17" s="366"/>
      <c r="F17" s="366"/>
      <c r="G17" s="367"/>
      <c r="H17" s="367"/>
      <c r="I17" s="367"/>
      <c r="J17" s="367"/>
      <c r="K17" s="367"/>
      <c r="L17" s="367"/>
      <c r="M17" s="367"/>
      <c r="N17" s="368"/>
      <c r="Y17" s="98"/>
      <c r="Z17" s="98"/>
    </row>
    <row r="18" spans="1:26" ht="14.25" customHeight="1" x14ac:dyDescent="0.25">
      <c r="B18" s="385" t="s">
        <v>462</v>
      </c>
      <c r="C18" s="386"/>
      <c r="D18" s="387"/>
      <c r="E18" s="388"/>
      <c r="F18" s="388"/>
      <c r="G18" s="472"/>
      <c r="H18" s="389"/>
      <c r="I18" s="209"/>
      <c r="J18" s="209"/>
      <c r="K18" s="209"/>
      <c r="L18" s="209"/>
      <c r="M18" s="209"/>
      <c r="N18" s="353"/>
      <c r="Y18" s="98"/>
      <c r="Z18" s="98"/>
    </row>
    <row r="19" spans="1:26" ht="14.25" customHeight="1" x14ac:dyDescent="0.25">
      <c r="B19" s="350" t="s">
        <v>214</v>
      </c>
      <c r="C19" s="201"/>
      <c r="D19" s="198">
        <v>0</v>
      </c>
      <c r="E19" s="351">
        <f t="shared" ref="E19:E21" si="21">C19*D19</f>
        <v>0</v>
      </c>
      <c r="F19" s="471">
        <v>0</v>
      </c>
      <c r="G19" s="462">
        <f>$E19</f>
        <v>0</v>
      </c>
      <c r="H19" s="462">
        <f>G19*(1+$F19)</f>
        <v>0</v>
      </c>
      <c r="I19" s="462">
        <f t="shared" ref="I19:I21" si="22">H19*(1+$F19)</f>
        <v>0</v>
      </c>
      <c r="J19" s="462">
        <f t="shared" ref="J19:J21" si="23">I19*(1+$F19)</f>
        <v>0</v>
      </c>
      <c r="K19" s="462">
        <f t="shared" ref="K19:K21" si="24">J19*(1+$F19)</f>
        <v>0</v>
      </c>
      <c r="L19" s="462">
        <f t="shared" ref="L19:L21" si="25">K19*(1+$F19)</f>
        <v>0</v>
      </c>
      <c r="M19" s="462">
        <v>0</v>
      </c>
      <c r="N19" s="463">
        <f>SUM(G19:M19)</f>
        <v>0</v>
      </c>
      <c r="Y19" s="98"/>
      <c r="Z19" s="98"/>
    </row>
    <row r="20" spans="1:26" ht="14.25" customHeight="1" x14ac:dyDescent="0.25">
      <c r="B20" s="350" t="s">
        <v>215</v>
      </c>
      <c r="C20" s="201"/>
      <c r="D20" s="198"/>
      <c r="E20" s="351">
        <f t="shared" si="21"/>
        <v>0</v>
      </c>
      <c r="F20" s="471">
        <v>0</v>
      </c>
      <c r="G20" s="462">
        <f t="shared" ref="G20:G21" si="26">$E20</f>
        <v>0</v>
      </c>
      <c r="H20" s="462">
        <f t="shared" ref="H20:H21" si="27">G20*(1+$F20)</f>
        <v>0</v>
      </c>
      <c r="I20" s="462">
        <f t="shared" si="22"/>
        <v>0</v>
      </c>
      <c r="J20" s="462">
        <f t="shared" si="23"/>
        <v>0</v>
      </c>
      <c r="K20" s="462">
        <f t="shared" si="24"/>
        <v>0</v>
      </c>
      <c r="L20" s="462">
        <f t="shared" si="25"/>
        <v>0</v>
      </c>
      <c r="M20" s="462">
        <v>0</v>
      </c>
      <c r="N20" s="463">
        <f t="shared" ref="N20:N21" si="28">SUM(G20:M20)</f>
        <v>0</v>
      </c>
      <c r="Y20" s="98"/>
      <c r="Z20" s="98"/>
    </row>
    <row r="21" spans="1:26" ht="14.25" customHeight="1" x14ac:dyDescent="0.25">
      <c r="B21" s="350" t="s">
        <v>216</v>
      </c>
      <c r="C21" s="201"/>
      <c r="D21" s="198"/>
      <c r="E21" s="351">
        <f t="shared" si="21"/>
        <v>0</v>
      </c>
      <c r="F21" s="471">
        <v>0</v>
      </c>
      <c r="G21" s="462">
        <f t="shared" si="26"/>
        <v>0</v>
      </c>
      <c r="H21" s="462">
        <f t="shared" si="27"/>
        <v>0</v>
      </c>
      <c r="I21" s="462">
        <f t="shared" si="22"/>
        <v>0</v>
      </c>
      <c r="J21" s="462">
        <f t="shared" si="23"/>
        <v>0</v>
      </c>
      <c r="K21" s="462">
        <f t="shared" si="24"/>
        <v>0</v>
      </c>
      <c r="L21" s="462">
        <f t="shared" si="25"/>
        <v>0</v>
      </c>
      <c r="M21" s="462">
        <v>0</v>
      </c>
      <c r="N21" s="463">
        <f t="shared" si="28"/>
        <v>0</v>
      </c>
      <c r="Y21" s="98"/>
      <c r="Z21" s="98"/>
    </row>
    <row r="22" spans="1:26" ht="14.25" customHeight="1" x14ac:dyDescent="0.25">
      <c r="B22" s="352" t="s">
        <v>463</v>
      </c>
      <c r="C22" s="202">
        <f>SUM(C19:C21)</f>
        <v>0</v>
      </c>
      <c r="D22" s="199"/>
      <c r="E22" s="349">
        <f t="shared" ref="E22" si="29">SUM(E19:E21)</f>
        <v>0</v>
      </c>
      <c r="F22" s="471"/>
      <c r="G22" s="462">
        <f>SUM(G19:G21)</f>
        <v>0</v>
      </c>
      <c r="H22" s="462">
        <f t="shared" ref="H22" si="30">SUM(H19:H21)</f>
        <v>0</v>
      </c>
      <c r="I22" s="462">
        <f t="shared" ref="I22" si="31">SUM(I19:I21)</f>
        <v>0</v>
      </c>
      <c r="J22" s="462">
        <f t="shared" ref="J22" si="32">SUM(J19:J21)</f>
        <v>0</v>
      </c>
      <c r="K22" s="462">
        <f t="shared" ref="K22" si="33">SUM(K19:K21)</f>
        <v>0</v>
      </c>
      <c r="L22" s="462">
        <f t="shared" ref="L22" si="34">SUM(L19:L21)</f>
        <v>0</v>
      </c>
      <c r="M22" s="462">
        <v>0</v>
      </c>
      <c r="N22" s="463">
        <f>SUM(G22:M22)</f>
        <v>0</v>
      </c>
      <c r="Y22" s="98"/>
      <c r="Z22" s="98"/>
    </row>
    <row r="23" spans="1:26" ht="14.25" customHeight="1" x14ac:dyDescent="0.25">
      <c r="B23" s="363"/>
      <c r="C23" s="364"/>
      <c r="D23" s="365"/>
      <c r="E23" s="366"/>
      <c r="F23" s="366"/>
      <c r="G23" s="390"/>
      <c r="H23" s="390"/>
      <c r="I23" s="390"/>
      <c r="J23" s="390"/>
      <c r="K23" s="390"/>
      <c r="L23" s="390"/>
      <c r="M23" s="390"/>
      <c r="N23" s="481"/>
      <c r="Y23" s="98"/>
      <c r="Z23" s="98"/>
    </row>
    <row r="24" spans="1:26" ht="14.25" customHeight="1" thickBot="1" x14ac:dyDescent="0.3">
      <c r="B24" s="369" t="s">
        <v>464</v>
      </c>
      <c r="C24" s="370"/>
      <c r="D24" s="371"/>
      <c r="E24" s="372">
        <f>SUM(E10,E16,E22)</f>
        <v>34895</v>
      </c>
      <c r="F24" s="372"/>
      <c r="G24" s="372">
        <f>SUM(G10,G16,G22)</f>
        <v>34895</v>
      </c>
      <c r="H24" s="372">
        <f t="shared" ref="H24:M24" si="35">SUM(H10,H16,H22)</f>
        <v>34895</v>
      </c>
      <c r="I24" s="372">
        <f t="shared" si="35"/>
        <v>34895</v>
      </c>
      <c r="J24" s="372">
        <f t="shared" si="35"/>
        <v>34895</v>
      </c>
      <c r="K24" s="372">
        <f t="shared" si="35"/>
        <v>34895</v>
      </c>
      <c r="L24" s="372">
        <f t="shared" ref="L24" si="36">SUM(L10,L16,L22)</f>
        <v>34895</v>
      </c>
      <c r="M24" s="372">
        <f t="shared" si="35"/>
        <v>0</v>
      </c>
      <c r="N24" s="373">
        <f>SUM(N10,N16,N22)</f>
        <v>209370</v>
      </c>
      <c r="Q24" s="95"/>
      <c r="R24" s="95"/>
      <c r="S24" s="95"/>
      <c r="T24" s="95"/>
      <c r="U24" s="95"/>
      <c r="V24" s="95"/>
      <c r="W24" s="95"/>
      <c r="X24" s="95"/>
      <c r="Y24" s="98"/>
      <c r="Z24" s="98"/>
    </row>
    <row r="25" spans="1:26" x14ac:dyDescent="0.25">
      <c r="B25" s="391"/>
      <c r="C25" s="391"/>
      <c r="D25" s="391"/>
      <c r="E25" s="392"/>
      <c r="F25" s="392"/>
      <c r="G25" s="100"/>
      <c r="H25" s="100"/>
      <c r="I25" s="100"/>
      <c r="J25" s="100"/>
      <c r="K25" s="100"/>
      <c r="L25" s="100"/>
      <c r="M25" s="100"/>
      <c r="N25" s="100"/>
      <c r="Q25" s="95"/>
      <c r="R25" s="95"/>
      <c r="S25" s="95"/>
      <c r="T25" s="95"/>
      <c r="U25" s="95"/>
      <c r="V25" s="95"/>
      <c r="W25" s="95"/>
      <c r="X25" s="95"/>
      <c r="Y25" s="98"/>
      <c r="Z25" s="98"/>
    </row>
    <row r="26" spans="1:26" x14ac:dyDescent="0.25">
      <c r="N26" s="394"/>
    </row>
    <row r="27" spans="1:26" ht="20.25" customHeight="1" x14ac:dyDescent="0.25">
      <c r="B27" s="550" t="s">
        <v>32</v>
      </c>
      <c r="C27" s="551"/>
      <c r="D27" s="551"/>
      <c r="E27" s="551"/>
      <c r="F27" s="551"/>
      <c r="G27" s="551"/>
      <c r="H27" s="551"/>
      <c r="I27" s="551"/>
      <c r="J27" s="551"/>
      <c r="K27" s="551"/>
      <c r="L27" s="551"/>
      <c r="M27" s="551"/>
      <c r="N27" s="586"/>
    </row>
    <row r="28" spans="1:26" ht="44.5" customHeight="1" x14ac:dyDescent="0.25">
      <c r="A28" s="101">
        <v>1</v>
      </c>
      <c r="B28" s="548" t="s">
        <v>471</v>
      </c>
      <c r="C28" s="549"/>
      <c r="D28" s="549"/>
      <c r="E28" s="549"/>
      <c r="F28" s="549"/>
      <c r="G28" s="549"/>
      <c r="H28" s="549"/>
      <c r="I28" s="549"/>
      <c r="J28" s="549"/>
      <c r="K28" s="549"/>
      <c r="L28" s="549"/>
      <c r="M28" s="549"/>
      <c r="N28" s="585"/>
    </row>
    <row r="29" spans="1:26" x14ac:dyDescent="0.25">
      <c r="A29" s="101">
        <v>2</v>
      </c>
      <c r="B29" s="548"/>
      <c r="C29" s="549"/>
      <c r="D29" s="549"/>
      <c r="E29" s="549"/>
      <c r="F29" s="549"/>
      <c r="G29" s="549"/>
      <c r="H29" s="549"/>
      <c r="I29" s="549"/>
      <c r="J29" s="549"/>
      <c r="K29" s="549"/>
      <c r="L29" s="549"/>
      <c r="M29" s="549"/>
      <c r="N29" s="585"/>
    </row>
    <row r="30" spans="1:26" x14ac:dyDescent="0.25">
      <c r="A30" s="101">
        <v>3</v>
      </c>
      <c r="B30" s="548"/>
      <c r="C30" s="549"/>
      <c r="D30" s="549"/>
      <c r="E30" s="549"/>
      <c r="F30" s="549"/>
      <c r="G30" s="549"/>
      <c r="H30" s="549"/>
      <c r="I30" s="549"/>
      <c r="J30" s="549"/>
      <c r="K30" s="549"/>
      <c r="L30" s="549"/>
      <c r="M30" s="549"/>
      <c r="N30" s="585"/>
    </row>
    <row r="31" spans="1:26" x14ac:dyDescent="0.25">
      <c r="A31" s="101">
        <v>4</v>
      </c>
      <c r="B31" s="548"/>
      <c r="C31" s="549"/>
      <c r="D31" s="549"/>
      <c r="E31" s="549"/>
      <c r="F31" s="549"/>
      <c r="G31" s="549"/>
      <c r="H31" s="549"/>
      <c r="I31" s="549"/>
      <c r="J31" s="549"/>
      <c r="K31" s="549"/>
      <c r="L31" s="549"/>
      <c r="M31" s="549"/>
      <c r="N31" s="585"/>
    </row>
    <row r="32" spans="1:26" x14ac:dyDescent="0.25">
      <c r="A32" s="101">
        <v>5</v>
      </c>
      <c r="B32" s="548"/>
      <c r="C32" s="549"/>
      <c r="D32" s="549"/>
      <c r="E32" s="549"/>
      <c r="F32" s="549"/>
      <c r="G32" s="549"/>
      <c r="H32" s="549"/>
      <c r="I32" s="549"/>
      <c r="J32" s="549"/>
      <c r="K32" s="549"/>
      <c r="L32" s="549"/>
      <c r="M32" s="549"/>
      <c r="N32" s="585"/>
    </row>
    <row r="33" spans="2:14" x14ac:dyDescent="0.25">
      <c r="B33" s="395"/>
      <c r="C33" s="395"/>
      <c r="D33" s="395"/>
      <c r="E33" s="396"/>
      <c r="F33" s="396"/>
    </row>
    <row r="34" spans="2:14" x14ac:dyDescent="0.25">
      <c r="B34" s="395"/>
      <c r="C34" s="395"/>
      <c r="D34" s="395"/>
      <c r="E34" s="396"/>
      <c r="F34" s="396"/>
      <c r="G34" s="18"/>
      <c r="H34" s="18"/>
      <c r="I34" s="18"/>
      <c r="J34" s="18"/>
      <c r="K34" s="18"/>
      <c r="L34" s="18"/>
      <c r="M34" s="18"/>
    </row>
    <row r="35" spans="2:14" x14ac:dyDescent="0.25">
      <c r="B35" s="95"/>
      <c r="C35" s="95"/>
      <c r="D35" s="95"/>
      <c r="E35" s="397"/>
      <c r="F35" s="397"/>
      <c r="G35" s="398"/>
      <c r="H35" s="398"/>
      <c r="I35" s="398"/>
      <c r="J35" s="398"/>
      <c r="K35" s="398"/>
      <c r="L35" s="398"/>
      <c r="M35" s="398"/>
      <c r="N35" s="399"/>
    </row>
    <row r="36" spans="2:14" x14ac:dyDescent="0.25">
      <c r="B36" s="95"/>
      <c r="C36" s="95"/>
      <c r="D36" s="95"/>
      <c r="E36" s="397"/>
      <c r="F36" s="397"/>
      <c r="N36" s="399"/>
    </row>
    <row r="37" spans="2:14" x14ac:dyDescent="0.25">
      <c r="G37" s="102"/>
      <c r="H37" s="102"/>
      <c r="I37" s="102"/>
      <c r="J37" s="102"/>
      <c r="K37" s="102"/>
      <c r="L37" s="102"/>
      <c r="M37" s="102"/>
      <c r="N37" s="100"/>
    </row>
    <row r="38" spans="2:14" x14ac:dyDescent="0.25">
      <c r="G38" s="102"/>
      <c r="H38" s="102"/>
      <c r="I38" s="102"/>
      <c r="J38" s="102"/>
      <c r="K38" s="102"/>
      <c r="L38" s="102"/>
      <c r="M38" s="102"/>
      <c r="N38" s="100"/>
    </row>
    <row r="39" spans="2:14" x14ac:dyDescent="0.25">
      <c r="G39" s="102"/>
      <c r="H39" s="102"/>
      <c r="I39" s="102"/>
      <c r="J39" s="102"/>
      <c r="K39" s="102"/>
      <c r="L39" s="102"/>
      <c r="M39" s="102"/>
      <c r="N39" s="100"/>
    </row>
    <row r="40" spans="2:14" x14ac:dyDescent="0.25">
      <c r="G40" s="102"/>
      <c r="H40" s="102"/>
      <c r="I40" s="102"/>
      <c r="J40" s="102"/>
      <c r="K40" s="102"/>
      <c r="L40" s="102"/>
      <c r="M40" s="102"/>
      <c r="N40" s="100"/>
    </row>
    <row r="41" spans="2:14" x14ac:dyDescent="0.25">
      <c r="G41" s="102"/>
      <c r="H41" s="102"/>
      <c r="I41" s="102"/>
      <c r="J41" s="102"/>
      <c r="K41" s="102"/>
      <c r="L41" s="102"/>
      <c r="M41" s="102"/>
      <c r="N41" s="100"/>
    </row>
    <row r="42" spans="2:14" x14ac:dyDescent="0.25">
      <c r="B42" s="95"/>
      <c r="C42" s="95"/>
      <c r="D42" s="95"/>
      <c r="E42" s="397"/>
      <c r="F42" s="397"/>
      <c r="G42" s="100"/>
      <c r="H42" s="100"/>
      <c r="I42" s="100"/>
      <c r="J42" s="100"/>
      <c r="K42" s="100"/>
      <c r="L42" s="100"/>
      <c r="M42" s="100"/>
      <c r="N42" s="100"/>
    </row>
    <row r="43" spans="2:14" x14ac:dyDescent="0.25">
      <c r="G43" s="102"/>
      <c r="H43" s="102"/>
      <c r="I43" s="102"/>
      <c r="J43" s="102"/>
      <c r="K43" s="102"/>
      <c r="L43" s="102"/>
      <c r="M43" s="102"/>
      <c r="N43" s="100"/>
    </row>
    <row r="44" spans="2:14" x14ac:dyDescent="0.25">
      <c r="B44" s="95"/>
      <c r="C44" s="95"/>
      <c r="D44" s="95"/>
      <c r="E44" s="397"/>
      <c r="F44" s="397"/>
      <c r="G44" s="102"/>
      <c r="H44" s="102"/>
      <c r="I44" s="102"/>
      <c r="J44" s="102"/>
      <c r="K44" s="102"/>
      <c r="L44" s="102"/>
      <c r="M44" s="102"/>
      <c r="N44" s="100"/>
    </row>
    <row r="45" spans="2:14" x14ac:dyDescent="0.25">
      <c r="B45" s="93"/>
      <c r="C45" s="93"/>
      <c r="D45" s="93"/>
      <c r="G45" s="102"/>
      <c r="H45" s="102"/>
      <c r="I45" s="102"/>
      <c r="J45" s="102"/>
      <c r="K45" s="102"/>
      <c r="L45" s="102"/>
      <c r="M45" s="102"/>
      <c r="N45" s="100"/>
    </row>
    <row r="46" spans="2:14" x14ac:dyDescent="0.25">
      <c r="G46" s="102"/>
      <c r="H46" s="102"/>
      <c r="I46" s="102"/>
      <c r="J46" s="102"/>
      <c r="K46" s="102"/>
      <c r="L46" s="102"/>
      <c r="M46" s="102"/>
      <c r="N46" s="100"/>
    </row>
    <row r="47" spans="2:14" x14ac:dyDescent="0.25">
      <c r="G47" s="102"/>
      <c r="H47" s="102"/>
      <c r="I47" s="102"/>
      <c r="J47" s="102"/>
      <c r="K47" s="102"/>
      <c r="L47" s="102"/>
      <c r="M47" s="102"/>
      <c r="N47" s="100"/>
    </row>
    <row r="48" spans="2:14" x14ac:dyDescent="0.25">
      <c r="G48" s="102"/>
      <c r="H48" s="102"/>
      <c r="I48" s="102"/>
      <c r="J48" s="102"/>
      <c r="K48" s="102"/>
      <c r="L48" s="102"/>
      <c r="M48" s="102"/>
      <c r="N48" s="100"/>
    </row>
    <row r="49" spans="2:14" x14ac:dyDescent="0.25">
      <c r="G49" s="102"/>
      <c r="H49" s="102"/>
      <c r="I49" s="102"/>
      <c r="J49" s="102"/>
      <c r="K49" s="102"/>
      <c r="L49" s="102"/>
      <c r="M49" s="102"/>
      <c r="N49" s="100"/>
    </row>
    <row r="50" spans="2:14" x14ac:dyDescent="0.25">
      <c r="B50" s="95"/>
      <c r="C50" s="95"/>
      <c r="D50" s="95"/>
      <c r="E50" s="397"/>
      <c r="F50" s="397"/>
      <c r="G50" s="103"/>
      <c r="H50" s="103"/>
      <c r="I50" s="103"/>
      <c r="J50" s="103"/>
      <c r="K50" s="103"/>
      <c r="L50" s="103"/>
      <c r="M50" s="103"/>
      <c r="N50" s="103"/>
    </row>
    <row r="51" spans="2:14" x14ac:dyDescent="0.25">
      <c r="B51" s="95"/>
      <c r="C51" s="95"/>
      <c r="D51" s="95"/>
      <c r="E51" s="397"/>
      <c r="F51" s="397"/>
      <c r="G51" s="103"/>
      <c r="H51" s="103"/>
      <c r="I51" s="103"/>
      <c r="J51" s="103"/>
      <c r="K51" s="103"/>
      <c r="L51" s="103"/>
      <c r="M51" s="103"/>
      <c r="N51" s="100"/>
    </row>
    <row r="52" spans="2:14" x14ac:dyDescent="0.25">
      <c r="B52" s="95"/>
      <c r="C52" s="95"/>
      <c r="D52" s="95"/>
      <c r="E52" s="397"/>
      <c r="F52" s="397"/>
      <c r="G52" s="103"/>
      <c r="H52" s="103"/>
      <c r="I52" s="103"/>
      <c r="J52" s="103"/>
      <c r="K52" s="103"/>
      <c r="L52" s="103"/>
      <c r="M52" s="103"/>
      <c r="N52" s="100"/>
    </row>
    <row r="53" spans="2:14" x14ac:dyDescent="0.25">
      <c r="B53" s="93"/>
      <c r="C53" s="93"/>
      <c r="D53" s="93"/>
      <c r="G53" s="102"/>
      <c r="H53" s="102"/>
      <c r="I53" s="102"/>
      <c r="J53" s="102"/>
      <c r="K53" s="102"/>
      <c r="L53" s="102"/>
      <c r="M53" s="102"/>
      <c r="N53" s="100"/>
    </row>
    <row r="54" spans="2:14" x14ac:dyDescent="0.25">
      <c r="B54" s="96"/>
      <c r="C54" s="96"/>
      <c r="D54" s="96"/>
      <c r="E54" s="397"/>
      <c r="F54" s="397"/>
      <c r="G54" s="102"/>
      <c r="H54" s="102"/>
      <c r="I54" s="102"/>
      <c r="J54" s="102"/>
      <c r="K54" s="102"/>
      <c r="L54" s="102"/>
      <c r="M54" s="102"/>
      <c r="N54" s="100"/>
    </row>
    <row r="55" spans="2:14" x14ac:dyDescent="0.25">
      <c r="B55" s="93"/>
      <c r="C55" s="93"/>
      <c r="D55" s="93"/>
      <c r="G55" s="102"/>
      <c r="H55" s="102"/>
      <c r="I55" s="102"/>
      <c r="J55" s="102"/>
      <c r="K55" s="102"/>
      <c r="L55" s="102"/>
      <c r="M55" s="102"/>
      <c r="N55" s="100"/>
    </row>
    <row r="56" spans="2:14" x14ac:dyDescent="0.25">
      <c r="G56" s="102"/>
      <c r="H56" s="102"/>
      <c r="I56" s="102"/>
      <c r="J56" s="102"/>
      <c r="K56" s="102"/>
      <c r="L56" s="102"/>
      <c r="M56" s="102"/>
      <c r="N56" s="100"/>
    </row>
    <row r="57" spans="2:14" x14ac:dyDescent="0.25">
      <c r="B57" s="93"/>
      <c r="C57" s="93"/>
      <c r="D57" s="93"/>
      <c r="G57" s="102"/>
      <c r="H57" s="102"/>
      <c r="I57" s="102"/>
      <c r="J57" s="102"/>
      <c r="K57" s="102"/>
      <c r="L57" s="102"/>
      <c r="M57" s="102"/>
      <c r="N57" s="100"/>
    </row>
    <row r="58" spans="2:14" x14ac:dyDescent="0.25">
      <c r="G58" s="102"/>
      <c r="H58" s="102"/>
      <c r="I58" s="102"/>
      <c r="J58" s="102"/>
      <c r="K58" s="102"/>
      <c r="L58" s="102"/>
      <c r="M58" s="102"/>
      <c r="N58" s="100"/>
    </row>
    <row r="59" spans="2:14" x14ac:dyDescent="0.25">
      <c r="B59" s="93"/>
      <c r="C59" s="93"/>
      <c r="D59" s="93"/>
      <c r="G59" s="102"/>
      <c r="H59" s="102"/>
      <c r="I59" s="102"/>
      <c r="J59" s="102"/>
      <c r="K59" s="102"/>
      <c r="L59" s="102"/>
      <c r="M59" s="102"/>
      <c r="N59" s="100"/>
    </row>
    <row r="60" spans="2:14" x14ac:dyDescent="0.25">
      <c r="B60" s="96"/>
      <c r="C60" s="96"/>
      <c r="D60" s="96"/>
      <c r="E60" s="397"/>
      <c r="F60" s="397"/>
      <c r="G60" s="103"/>
      <c r="H60" s="103"/>
      <c r="I60" s="103"/>
      <c r="J60" s="103"/>
      <c r="K60" s="103"/>
      <c r="L60" s="103"/>
      <c r="M60" s="103"/>
      <c r="N60" s="103"/>
    </row>
    <row r="61" spans="2:14" x14ac:dyDescent="0.25">
      <c r="B61" s="93"/>
      <c r="C61" s="93"/>
      <c r="D61" s="93"/>
      <c r="G61" s="102"/>
      <c r="H61" s="102"/>
      <c r="I61" s="102"/>
      <c r="J61" s="102"/>
      <c r="K61" s="102"/>
      <c r="L61" s="102"/>
      <c r="M61" s="102"/>
      <c r="N61" s="100"/>
    </row>
    <row r="62" spans="2:14" x14ac:dyDescent="0.25">
      <c r="B62" s="95"/>
      <c r="C62" s="95"/>
      <c r="D62" s="95"/>
      <c r="E62" s="397"/>
      <c r="F62" s="397"/>
      <c r="G62" s="102"/>
      <c r="H62" s="102"/>
      <c r="I62" s="102"/>
      <c r="J62" s="102"/>
      <c r="K62" s="102"/>
      <c r="L62" s="102"/>
      <c r="M62" s="102"/>
      <c r="N62" s="100"/>
    </row>
    <row r="63" spans="2:14" x14ac:dyDescent="0.25">
      <c r="B63" s="93"/>
      <c r="C63" s="93"/>
      <c r="D63" s="93"/>
      <c r="G63" s="102"/>
      <c r="H63" s="102"/>
      <c r="I63" s="102"/>
      <c r="J63" s="102"/>
      <c r="K63" s="102"/>
      <c r="L63" s="102"/>
      <c r="M63" s="102"/>
      <c r="N63" s="100"/>
    </row>
    <row r="64" spans="2:14" x14ac:dyDescent="0.25">
      <c r="G64" s="102"/>
      <c r="H64" s="102"/>
      <c r="I64" s="102"/>
      <c r="J64" s="102"/>
      <c r="K64" s="102"/>
      <c r="L64" s="102"/>
      <c r="M64" s="102"/>
      <c r="N64" s="100"/>
    </row>
    <row r="65" spans="2:14" x14ac:dyDescent="0.25">
      <c r="G65" s="102"/>
      <c r="H65" s="102"/>
      <c r="I65" s="102"/>
      <c r="J65" s="102"/>
      <c r="K65" s="102"/>
      <c r="L65" s="102"/>
      <c r="M65" s="102"/>
      <c r="N65" s="100"/>
    </row>
    <row r="66" spans="2:14" x14ac:dyDescent="0.25">
      <c r="G66" s="102"/>
      <c r="H66" s="102"/>
      <c r="I66" s="102"/>
      <c r="J66" s="102"/>
      <c r="K66" s="102"/>
      <c r="L66" s="102"/>
      <c r="M66" s="102"/>
      <c r="N66" s="100"/>
    </row>
    <row r="67" spans="2:14" x14ac:dyDescent="0.25">
      <c r="G67" s="102"/>
      <c r="H67" s="102"/>
      <c r="I67" s="102"/>
      <c r="J67" s="102"/>
      <c r="K67" s="102"/>
      <c r="L67" s="102"/>
      <c r="M67" s="102"/>
      <c r="N67" s="100"/>
    </row>
    <row r="68" spans="2:14" x14ac:dyDescent="0.25">
      <c r="B68" s="96"/>
      <c r="C68" s="96"/>
      <c r="D68" s="96"/>
      <c r="E68" s="397"/>
      <c r="F68" s="397"/>
      <c r="G68" s="103"/>
      <c r="H68" s="103"/>
      <c r="I68" s="103"/>
      <c r="J68" s="103"/>
      <c r="K68" s="103"/>
      <c r="L68" s="103"/>
      <c r="M68" s="103"/>
      <c r="N68" s="103"/>
    </row>
    <row r="69" spans="2:14" x14ac:dyDescent="0.25">
      <c r="B69" s="96"/>
      <c r="C69" s="96"/>
      <c r="D69" s="96"/>
      <c r="E69" s="397"/>
      <c r="F69" s="397"/>
      <c r="G69" s="103"/>
      <c r="H69" s="103"/>
      <c r="I69" s="103"/>
      <c r="J69" s="103"/>
      <c r="K69" s="103"/>
      <c r="L69" s="103"/>
      <c r="M69" s="103"/>
      <c r="N69" s="100"/>
    </row>
    <row r="70" spans="2:14" x14ac:dyDescent="0.25">
      <c r="B70" s="96"/>
      <c r="C70" s="96"/>
      <c r="D70" s="96"/>
      <c r="E70" s="397"/>
      <c r="F70" s="397"/>
      <c r="G70" s="103"/>
      <c r="H70" s="103"/>
      <c r="I70" s="103"/>
      <c r="J70" s="103"/>
      <c r="K70" s="103"/>
      <c r="L70" s="103"/>
      <c r="M70" s="103"/>
      <c r="N70" s="100"/>
    </row>
    <row r="71" spans="2:14" x14ac:dyDescent="0.25">
      <c r="G71" s="104"/>
      <c r="H71" s="104"/>
      <c r="I71" s="104"/>
      <c r="J71" s="104"/>
      <c r="K71" s="104"/>
      <c r="L71" s="104"/>
      <c r="M71" s="104"/>
      <c r="N71" s="104"/>
    </row>
    <row r="72" spans="2:14" x14ac:dyDescent="0.25">
      <c r="G72" s="104"/>
      <c r="H72" s="104"/>
      <c r="I72" s="104"/>
      <c r="J72" s="104"/>
      <c r="K72" s="104"/>
      <c r="L72" s="104"/>
      <c r="M72" s="104"/>
      <c r="N72" s="104"/>
    </row>
    <row r="73" spans="2:14" x14ac:dyDescent="0.25">
      <c r="B73" s="95"/>
      <c r="C73" s="95"/>
      <c r="D73" s="95"/>
      <c r="E73" s="397"/>
      <c r="F73" s="397"/>
      <c r="G73" s="100"/>
      <c r="H73" s="100"/>
      <c r="I73" s="100"/>
      <c r="J73" s="100"/>
      <c r="K73" s="100"/>
      <c r="L73" s="100"/>
      <c r="M73" s="100"/>
      <c r="N73" s="100"/>
    </row>
  </sheetData>
  <mergeCells count="9">
    <mergeCell ref="B30:N30"/>
    <mergeCell ref="B31:N31"/>
    <mergeCell ref="B32:N32"/>
    <mergeCell ref="B1:N1"/>
    <mergeCell ref="B2:N2"/>
    <mergeCell ref="B3:N3"/>
    <mergeCell ref="B27:N27"/>
    <mergeCell ref="B28:N28"/>
    <mergeCell ref="B29:N29"/>
  </mergeCells>
  <phoneticPr fontId="42" type="noConversion"/>
  <printOptions horizontalCentered="1"/>
  <pageMargins left="0.2" right="0.23" top="0.52" bottom="0.35" header="0.46" footer="0.25"/>
  <pageSetup scale="90" fitToHeight="2" orientation="landscape" useFirstPageNumber="1" r:id="rId1"/>
  <headerFooter alignWithMargins="0">
    <oddFooter xml:space="preserve">&amp;L&amp;"Arial,Bold"&amp;A
&amp;R&amp;"Arial,Bold"Page 4 of &amp;N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097DB2053ACE4BA1B7B01AAEB76601" ma:contentTypeVersion="4" ma:contentTypeDescription="Create a new document." ma:contentTypeScope="" ma:versionID="bb5b848b9d95276e52e85248c59293c8">
  <xsd:schema xmlns:xsd="http://www.w3.org/2001/XMLSchema" xmlns:xs="http://www.w3.org/2001/XMLSchema" xmlns:p="http://schemas.microsoft.com/office/2006/metadata/properties" xmlns:ns2="291e2ae7-1782-43e6-8384-3dd4e5aa9cb1" targetNamespace="http://schemas.microsoft.com/office/2006/metadata/properties" ma:root="true" ma:fieldsID="af7fe771530b09284f0483359725ee5c" ns2:_="">
    <xsd:import namespace="291e2ae7-1782-43e6-8384-3dd4e5aa9c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e2ae7-1782-43e6-8384-3dd4e5aa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D6609-575A-437F-9E23-8849CC58DDA8}">
  <ds:schemaRef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291e2ae7-1782-43e6-8384-3dd4e5aa9cb1"/>
    <ds:schemaRef ds:uri="http://schemas.microsoft.com/office/2006/metadata/properties"/>
  </ds:schemaRefs>
</ds:datastoreItem>
</file>

<file path=customXml/itemProps2.xml><?xml version="1.0" encoding="utf-8"?>
<ds:datastoreItem xmlns:ds="http://schemas.openxmlformats.org/officeDocument/2006/customXml" ds:itemID="{E316DF4C-C030-4E71-BBD8-CFC0E2238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e2ae7-1782-43e6-8384-3dd4e5aa9c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90CAB2-478B-49D3-99AC-9834BC49E7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1. SFY Summary</vt:lpstr>
      <vt:lpstr>2. Deliverables</vt:lpstr>
      <vt:lpstr>3. Transition-In Staff Loading</vt:lpstr>
      <vt:lpstr>4. Software</vt:lpstr>
      <vt:lpstr>5. Services</vt:lpstr>
      <vt:lpstr>6. Staff Loading</vt:lpstr>
      <vt:lpstr>6.1 Base Year 1 Staff Loading</vt:lpstr>
      <vt:lpstr>6.2 Base Year 2 Staff Loading</vt:lpstr>
      <vt:lpstr>6.3 Base Year 3 Staff Loading</vt:lpstr>
      <vt:lpstr>6.4 Base Year 4 Staff Loading</vt:lpstr>
      <vt:lpstr>6.5 Base Year 5 Staff Loading</vt:lpstr>
      <vt:lpstr>6.6 Base Year 6 Staff Loading</vt:lpstr>
      <vt:lpstr>7.1 Optional Extension Year 1</vt:lpstr>
      <vt:lpstr>7.2 Optional Extension Year 2</vt:lpstr>
      <vt:lpstr>7.3 Optional Extension Year 3</vt:lpstr>
      <vt:lpstr>7.4 Optional Extension Year 4</vt:lpstr>
      <vt:lpstr>8. Hourly Rate Card</vt:lpstr>
      <vt:lpstr>9. CO Hourly Rate Card</vt:lpstr>
      <vt:lpstr>10. AWS IaaS Resources</vt:lpstr>
      <vt:lpstr>11. Other</vt:lpstr>
      <vt:lpstr>'1. SFY Summary'!Print_Area</vt:lpstr>
      <vt:lpstr>'11. Other'!Print_Area</vt:lpstr>
      <vt:lpstr>'2. Deliverables'!Print_Area</vt:lpstr>
      <vt:lpstr>'3. Transition-In Staff Loading'!Print_Area</vt:lpstr>
      <vt:lpstr>'4. Software'!Print_Area</vt:lpstr>
      <vt:lpstr>'5. Services'!Print_Area</vt:lpstr>
      <vt:lpstr>'6. Staff Loading'!Print_Area</vt:lpstr>
      <vt:lpstr>'6.1 Base Year 1 Staff Loading'!Print_Area</vt:lpstr>
      <vt:lpstr>'6.2 Base Year 2 Staff Loading'!Print_Area</vt:lpstr>
      <vt:lpstr>'6.3 Base Year 3 Staff Loading'!Print_Area</vt:lpstr>
      <vt:lpstr>'6.4 Base Year 4 Staff Loading'!Print_Area</vt:lpstr>
      <vt:lpstr>'6.5 Base Year 5 Staff Loading'!Print_Area</vt:lpstr>
      <vt:lpstr>'6.6 Base Year 6 Staff Loading'!Print_Area</vt:lpstr>
      <vt:lpstr>'7.1 Optional Extension Year 1'!Print_Area</vt:lpstr>
      <vt:lpstr>'7.2 Optional Extension Year 2'!Print_Area</vt:lpstr>
      <vt:lpstr>'7.3 Optional Extension Year 3'!Print_Area</vt:lpstr>
      <vt:lpstr>'7.4 Optional Extension Year 4'!Print_Area</vt:lpstr>
      <vt:lpstr>'8. Hourly Rate Card'!Print_Area</vt:lpstr>
      <vt:lpstr>'9. CO Hourly Rate Card'!Print_Area</vt:lpstr>
      <vt:lpstr>'1. SFY Summary'!Print_Titles</vt:lpstr>
      <vt:lpstr>'11. Other'!Print_Titles</vt:lpstr>
      <vt:lpstr>'2. Deliverables'!Print_Titles</vt:lpstr>
      <vt:lpstr>'3. Transition-In Staff Loading'!Print_Titles</vt:lpstr>
      <vt:lpstr>'4. Software'!Print_Titles</vt:lpstr>
      <vt:lpstr>'5. Services'!Print_Titles</vt:lpstr>
      <vt:lpstr>'6. Staff Loading'!Print_Titles</vt:lpstr>
      <vt:lpstr>'6.1 Base Year 1 Staff Loading'!Print_Titles</vt:lpstr>
      <vt:lpstr>'6.2 Base Year 2 Staff Loading'!Print_Titles</vt:lpstr>
      <vt:lpstr>'6.3 Base Year 3 Staff Loading'!Print_Titles</vt:lpstr>
      <vt:lpstr>'6.4 Base Year 4 Staff Loading'!Print_Titles</vt:lpstr>
      <vt:lpstr>'6.5 Base Year 5 Staff Loading'!Print_Titles</vt:lpstr>
      <vt:lpstr>'6.6 Base Year 6 Staff Loading'!Print_Titles</vt:lpstr>
      <vt:lpstr>'7.1 Optional Extension Year 1'!Print_Titles</vt:lpstr>
      <vt:lpstr>'7.2 Optional Extension Year 2'!Print_Titles</vt:lpstr>
      <vt:lpstr>'7.3 Optional Extension Year 3'!Print_Titles</vt:lpstr>
      <vt:lpstr>'7.4 Optional Extension Year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Betty Uzupis</dc:creator>
  <cp:keywords/>
  <dc:description/>
  <cp:lastModifiedBy>Frey, Rachel</cp:lastModifiedBy>
  <cp:revision/>
  <dcterms:created xsi:type="dcterms:W3CDTF">2017-05-22T22:37:57Z</dcterms:created>
  <dcterms:modified xsi:type="dcterms:W3CDTF">2025-01-29T22:32:42Z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0x0101000C097DB2053ACE4BA1B7B01AAEB76601</vt:lpwstr>
  </property>
  <property fmtid="{D5CDD505-2E9C-101B-9397-08002B2CF9AE}" pid="3" name="_dlc_DocIdItemGuid">
    <vt:lpwstr>ea324b9f-9947-497b-9bcf-9041d3351a0b</vt:lpwstr>
  </property>
  <property fmtid="{D5CDD505-2E9C-101B-9397-08002B2CF9AE}" pid="4" name="MediaServiceImageTags">
    <vt:lpwstr/>
  </property>
  <property fmtid="{D5CDD505-2E9C-101B-9397-08002B2CF9AE}" pid="5" name="MSIP_Label_ea60d57e-af5b-4752-ac57-3e4f28ca11dc_Enabled">
    <vt:lpwstr>true</vt:lpwstr>
  </property>
  <property fmtid="{D5CDD505-2E9C-101B-9397-08002B2CF9AE}" pid="6" name="MSIP_Label_ea60d57e-af5b-4752-ac57-3e4f28ca11dc_SetDate">
    <vt:lpwstr>2025-01-28T16:17:41Z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28ce06ce-9367-48e7-84a4-eb3116352547</vt:lpwstr>
  </property>
  <property fmtid="{D5CDD505-2E9C-101B-9397-08002B2CF9AE}" pid="11" name="MSIP_Label_ea60d57e-af5b-4752-ac57-3e4f28ca11dc_ContentBits">
    <vt:lpwstr>0</vt:lpwstr>
  </property>
</Properties>
</file>